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loredana.badescu\Desktop\Rectificare aero\consilieri\"/>
    </mc:Choice>
  </mc:AlternateContent>
  <xr:revisionPtr revIDLastSave="0" documentId="13_ncr:1_{B0593B3F-F9E7-4173-A433-D3E79AF7E852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Foaie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G69" i="1"/>
  <c r="G68" i="1"/>
  <c r="G66" i="1"/>
  <c r="G65" i="1"/>
  <c r="G64" i="1"/>
  <c r="G63" i="1"/>
  <c r="G61" i="1"/>
  <c r="G58" i="1"/>
  <c r="G52" i="1"/>
  <c r="G33" i="1"/>
  <c r="G32" i="1"/>
  <c r="G31" i="1"/>
  <c r="G30" i="1"/>
  <c r="G29" i="1"/>
  <c r="G28" i="1"/>
  <c r="G27" i="1"/>
  <c r="G26" i="1"/>
  <c r="G25" i="1"/>
  <c r="G24" i="1"/>
  <c r="G23" i="1" s="1"/>
  <c r="G21" i="1"/>
  <c r="G20" i="1"/>
  <c r="G17" i="1"/>
  <c r="G15" i="1"/>
  <c r="G14" i="1"/>
  <c r="G44" i="1" l="1"/>
  <c r="G67" i="1"/>
  <c r="G13" i="1"/>
  <c r="G22" i="1"/>
  <c r="G46" i="1" l="1"/>
  <c r="G19" i="1"/>
  <c r="G18" i="1" l="1"/>
  <c r="G48" i="1"/>
  <c r="G50" i="1" l="1"/>
  <c r="G70" i="1"/>
</calcChain>
</file>

<file path=xl/sharedStrings.xml><?xml version="1.0" encoding="utf-8"?>
<sst xmlns="http://schemas.openxmlformats.org/spreadsheetml/2006/main" count="103" uniqueCount="98">
  <si>
    <t>INDICATORI</t>
  </si>
  <si>
    <t>Nr. rd.</t>
  </si>
  <si>
    <t>Propuneri rectificare an curent 2024</t>
  </si>
  <si>
    <t>I.</t>
  </si>
  <si>
    <t>VENITURI TOTALE (Rd.1 = Rd. 2 + Rd. 5)</t>
  </si>
  <si>
    <t>Venituri totale din exploatare din care:</t>
  </si>
  <si>
    <t>a)</t>
  </si>
  <si>
    <t>subventii,cf prevederilor legale in vigoare</t>
  </si>
  <si>
    <t>b)</t>
  </si>
  <si>
    <t>transferuri, cf. prevederilor legale in vigoare</t>
  </si>
  <si>
    <t>Venituri financiare</t>
  </si>
  <si>
    <t>II.</t>
  </si>
  <si>
    <t>CHELTUIELI TOTALE (Rd.6 = Rd. 7 + Rd.19)</t>
  </si>
  <si>
    <t>Cheltuieli de exploatare  (Rd 7= Rd8+Rd9+Rd10+Rd18) din care:</t>
  </si>
  <si>
    <t>A.</t>
  </si>
  <si>
    <t>Cheltuieli cu bunuri şi servicii</t>
  </si>
  <si>
    <t>B.</t>
  </si>
  <si>
    <t>Cheltuieli cu impozite, taxe şi vărsăminte asimilate</t>
  </si>
  <si>
    <t>C.</t>
  </si>
  <si>
    <t>Cheltuieli cu personalul,(Rd10= Rd11+Rd14+Rd 16+Rd17) din care:</t>
  </si>
  <si>
    <t>C0</t>
  </si>
  <si>
    <t xml:space="preserve">cheltueli de natura salariala (Rd 11= Rd12+Rd13)  </t>
  </si>
  <si>
    <t>C1</t>
  </si>
  <si>
    <t>ch. cu salariile</t>
  </si>
  <si>
    <t>C2</t>
  </si>
  <si>
    <t>bonusuri</t>
  </si>
  <si>
    <t>C3</t>
  </si>
  <si>
    <t>alte cheltuieli cu personalul, din care:</t>
  </si>
  <si>
    <t>cheltuieli cu plăţi compensatorii aferente disponibilizărilor de personal</t>
  </si>
  <si>
    <t>C4</t>
  </si>
  <si>
    <t>Cheltuieli aferente contractului de mandat si a altor organe de conducere, control, comisii si comitete</t>
  </si>
  <si>
    <t>C5</t>
  </si>
  <si>
    <t>Cheltuieli cu contributiile datorate de angajator</t>
  </si>
  <si>
    <t>D.</t>
  </si>
  <si>
    <t>Alte cheltuieli de exploatare</t>
  </si>
  <si>
    <t>Cheltuieli financiare</t>
  </si>
  <si>
    <t>III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</si>
  <si>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</si>
  <si>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</si>
  <si>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</si>
  <si>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</si>
  <si>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</si>
  <si>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 xml:space="preserve">ALTE IMPOZITE NEREPREZENTATE LA ELEMENTELE DE MAI SUS </t>
  </si>
  <si>
    <t>V</t>
  </si>
  <si>
    <t>PROFIT /PIERDEREA NETA A PERIOADEI DE RAPORTARE  (Rd 26=Rd 20-Rd21-Rd22+Rd23-Rd24-Rd25)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</si>
  <si>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</si>
  <si>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</si>
  <si>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</si>
  <si>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plăţii dobânzilor, comisioanelor şi altor costuri aferente acestor împrumuturi</t>
  </si>
  <si>
    <t>Alte repartizări prevăzute de lege</t>
  </si>
  <si>
    <t>Profitul contabil rămas după deducerea sumelor da la Rd. 27,28,29, 30,31 (Rd 32= Rd26-(Rd27 la Rd 31) &gt;=0)</t>
  </si>
  <si>
    <t>Participarea salariaţilor la profit în limita a 10% din profitul net, dar nu mai mult de nivelul unul salariu de bază mediu lunar realizat la nivelul operatorului economic în exerciţiul financiar de referinţă</t>
  </si>
  <si>
    <t>Minimum 50% vărsăminte la bugetul de stat sau local în cazul regiilor autonome, ori dividente cuvenite acţionarilor, în cazul societăţilor/companiilor naţionale şi societăţilor cu capital integral sau majoritar de stat, din care:</t>
  </si>
  <si>
    <t xml:space="preserve"> dividende cuvenite bugetului de stat   </t>
  </si>
  <si>
    <t>dividente cuvenite bugetului local</t>
  </si>
  <si>
    <t>c)</t>
  </si>
  <si>
    <t xml:space="preserve">dividente cuvenite altor actionari   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</si>
  <si>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</si>
  <si>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</si>
  <si>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</si>
  <si>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</si>
  <si>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>CHELTUIELI ELIGIBILE DIN FONDURI EUROPENE, din care:</t>
  </si>
  <si>
    <t>cheltuieli materiale</t>
  </si>
  <si>
    <t>cheltuieli cu salariile</t>
  </si>
  <si>
    <t>cheltuieli privind prestările de servicii</t>
  </si>
  <si>
    <t>d)</t>
  </si>
  <si>
    <t>cheltuieli cu reclama şi publicitatea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</si>
  <si>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</si>
  <si>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</si>
  <si>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</si>
  <si>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</si>
  <si>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</si>
  <si>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</si>
  <si>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</si>
  <si>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PENTRU INVESTIŢII</t>
  </si>
  <si>
    <t>X</t>
  </si>
  <si>
    <t>DATE DE FUNDAMENTARE</t>
  </si>
  <si>
    <t>Nr. de personal prognozat la finele anului</t>
  </si>
  <si>
    <t>Nr. mediu de salariaţi total</t>
  </si>
  <si>
    <t xml:space="preserve">Castigul mediu lunar pe salariat (lei/persoana) determinat pe baza cheltuielilor de natura salariala </t>
  </si>
  <si>
    <t>Câştigul mediu lunar pe salariat (lei/persoana) determinat pe baza cheltuielilor de natura salariala, recalculata cf. Legii anuale a bugetului de stat</t>
  </si>
  <si>
    <t>Productivitatea muncii în unităţi valorice pe total personal mediu ( mii lei/persoană) (Rd.2/Rd.51)</t>
  </si>
  <si>
    <t>Productivitatea muncii in unitati valorice pe total personal mediu recalculata cf Legii anuale a bugetului de stat</t>
  </si>
  <si>
    <t>Productivitatea muncii în unităţi fizice pe total personal mediu (cantitate produse finite/ persoană)</t>
  </si>
  <si>
    <t>Cheltuieli totale la 1000 lei venituri totale (Rd 57= (Rd.6/Rd.1) x 1000)</t>
  </si>
  <si>
    <t>Plăţi restante</t>
  </si>
  <si>
    <t>Creanţe restante</t>
  </si>
  <si>
    <t>ROMÂNIA</t>
  </si>
  <si>
    <t xml:space="preserve">                                                                 Anexa 1</t>
  </si>
  <si>
    <t>JUDEȚUL CLUJ</t>
  </si>
  <si>
    <t>al Aeroportului Internațional Avram Iancu Cluj R.A.</t>
  </si>
  <si>
    <r>
      <rPr>
        <sz val="11"/>
        <rFont val="Montserrat Light"/>
      </rPr>
      <t xml:space="preserve">                 </t>
    </r>
    <r>
      <rPr>
        <b/>
        <sz val="11"/>
        <rFont val="Montserrat Light"/>
      </rPr>
      <t>BUGETUL DE VENITURI ŞI CHELTUIELI  pe anul 2024</t>
    </r>
  </si>
  <si>
    <t xml:space="preserve">                                                      la Hotărârea nr.________/2024</t>
  </si>
  <si>
    <r>
      <t>REZULTATUL BRUT(profit/pierdere)</t>
    </r>
    <r>
      <rPr>
        <sz val="12"/>
        <rFont val="Montserrat Light"/>
      </rPr>
      <t xml:space="preserve"> (Rd 20= Rd1-Rd6)</t>
    </r>
  </si>
  <si>
    <t xml:space="preserve">             Președinte                                   Secretar General al Județului</t>
  </si>
  <si>
    <t xml:space="preserve">                                                         Contrasemnează</t>
  </si>
  <si>
    <t xml:space="preserve">               Alin Tișe                                                    Simona Gaci</t>
  </si>
  <si>
    <t>CONSILIUL JUDEȚEAN CLUJ                                                pentru publicare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</si>
</sst>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Montserrat Light"/>
    </font>
    <font>
      <b/>
      <sz val="12"/>
      <name val="Montserrat Light"/>
    </font>
    <font>
      <b/>
      <sz val="11"/>
      <color theme="1"/>
      <name val="Montserrat Light"/>
    </font>
    <font>
      <sz val="11"/>
      <color theme="1"/>
      <name val="Montserrat Light"/>
    </font>
    <font>
      <b/>
      <sz val="11"/>
      <name val="Montserrat Light"/>
    </font>
    <font>
      <sz val="11"/>
      <name val="Montserrat Light"/>
    </font>
    <font>
      <b/>
      <sz val="10"/>
      <name val="Montserrat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1" fillId="2" borderId="1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3" fillId="0" borderId="0" xfId="0" applyFont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oredana.badescu\Desktop\ANEXA%201-5_BVC_2024_Rectificat.xls" TargetMode="External"/><Relationship Id="rId1" Type="http://schemas.openxmlformats.org/officeDocument/2006/relationships/externalLinkPath" Target="/Users/loredana.badescu/Desktop/ANEXA%201-5_BVC_2024_Rectific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a 1"/>
      <sheetName val="Anexa 2 "/>
      <sheetName val="Anexa 3"/>
      <sheetName val="Anexa 4"/>
      <sheetName val="Anexa 5"/>
      <sheetName val="Sheet1"/>
    </sheetNames>
    <sheetDataSet>
      <sheetData sheetId="0" refreshError="1"/>
      <sheetData sheetId="1">
        <row r="18">
          <cell r="N18">
            <v>169885.85047999996</v>
          </cell>
          <cell r="P18">
            <v>162343.67000000001</v>
          </cell>
        </row>
        <row r="26">
          <cell r="P26">
            <v>1222.2288100000001</v>
          </cell>
        </row>
        <row r="38">
          <cell r="P38">
            <v>638.87900000000002</v>
          </cell>
        </row>
        <row r="46">
          <cell r="P46">
            <v>66674.523430000001</v>
          </cell>
        </row>
        <row r="102">
          <cell r="P102">
            <v>2812.2109999999998</v>
          </cell>
        </row>
        <row r="111">
          <cell r="P111">
            <v>41666.799999999996</v>
          </cell>
        </row>
        <row r="116">
          <cell r="P116">
            <v>4213.2</v>
          </cell>
        </row>
        <row r="124">
          <cell r="P124">
            <v>0</v>
          </cell>
        </row>
        <row r="125">
          <cell r="P125">
            <v>0</v>
          </cell>
        </row>
        <row r="128">
          <cell r="P128">
            <v>1477.78</v>
          </cell>
        </row>
        <row r="137">
          <cell r="P137">
            <v>975.71</v>
          </cell>
        </row>
        <row r="139">
          <cell r="P139">
            <v>25545.599610000001</v>
          </cell>
        </row>
        <row r="157">
          <cell r="P157">
            <v>10996.727000000001</v>
          </cell>
        </row>
        <row r="165">
          <cell r="P165">
            <v>8620.0019999999786</v>
          </cell>
        </row>
        <row r="168">
          <cell r="P168">
            <v>1612.5</v>
          </cell>
        </row>
        <row r="181">
          <cell r="P181">
            <v>371</v>
          </cell>
        </row>
        <row r="182">
          <cell r="P182">
            <v>355</v>
          </cell>
        </row>
        <row r="184">
          <cell r="V184">
            <v>10532.084507042251</v>
          </cell>
        </row>
        <row r="185">
          <cell r="V185">
            <v>10532.084507042251</v>
          </cell>
        </row>
        <row r="188">
          <cell r="P188">
            <v>453.86321461971835</v>
          </cell>
        </row>
        <row r="189">
          <cell r="P189">
            <v>8901.4084507042262</v>
          </cell>
        </row>
        <row r="196">
          <cell r="V196">
            <v>10700</v>
          </cell>
        </row>
      </sheetData>
      <sheetData sheetId="2" refreshError="1"/>
      <sheetData sheetId="3">
        <row r="13">
          <cell r="H13">
            <v>189459.73262999998</v>
          </cell>
          <cell r="I13">
            <v>184390.23207</v>
          </cell>
        </row>
        <row r="27">
          <cell r="I27">
            <v>152326.06426999997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workbookViewId="0">
      <selection activeCell="E15" sqref="E15"/>
    </sheetView>
  </sheetViews>
  <sheetFormatPr defaultRowHeight="14.4" x14ac:dyDescent="0.3"/>
  <cols>
    <col min="1" max="1" width="5.77734375" customWidth="1"/>
    <col min="2" max="2" width="3.88671875" customWidth="1"/>
    <col min="3" max="3" width="4.109375" customWidth="1"/>
    <col min="4" max="4" width="5.33203125" customWidth="1"/>
    <col min="5" max="5" width="64" customWidth="1"/>
    <col min="6" max="6" width="5.77734375" customWidth="1"/>
    <col min="7" max="7" width="13.5546875" customWidth="1"/>
  </cols>
  <sheetData>
    <row r="1" spans="1:7" ht="18" x14ac:dyDescent="0.4">
      <c r="A1" s="4" t="s">
        <v>87</v>
      </c>
      <c r="B1" s="1"/>
      <c r="C1" s="1"/>
      <c r="D1" s="1"/>
      <c r="E1" s="2"/>
      <c r="F1" s="38" t="s">
        <v>88</v>
      </c>
      <c r="G1" s="37"/>
    </row>
    <row r="2" spans="1:7" ht="18" x14ac:dyDescent="0.4">
      <c r="A2" s="4" t="s">
        <v>89</v>
      </c>
      <c r="B2" s="1"/>
      <c r="C2" s="1"/>
      <c r="D2" s="1"/>
      <c r="E2" s="39" t="s">
        <v>92</v>
      </c>
      <c r="F2" s="40"/>
      <c r="G2" s="40"/>
    </row>
    <row r="3" spans="1:7" ht="16.8" x14ac:dyDescent="0.4">
      <c r="A3" s="40" t="s">
        <v>97</v>
      </c>
      <c r="B3" s="40"/>
      <c r="C3" s="40"/>
      <c r="D3" s="40"/>
      <c r="E3" s="40"/>
      <c r="F3" s="40"/>
      <c r="G3" s="40"/>
    </row>
    <row r="4" spans="1:7" ht="16.8" x14ac:dyDescent="0.4">
      <c r="A4" s="4"/>
      <c r="B4" s="4"/>
      <c r="C4" s="4"/>
      <c r="D4" s="4"/>
      <c r="E4" s="4"/>
      <c r="F4" s="4"/>
      <c r="G4" s="4"/>
    </row>
    <row r="5" spans="1:7" ht="16.8" x14ac:dyDescent="0.4">
      <c r="A5" s="4"/>
      <c r="B5" s="41" t="s">
        <v>91</v>
      </c>
      <c r="C5" s="41"/>
      <c r="D5" s="41"/>
      <c r="E5" s="41"/>
      <c r="F5" s="41"/>
      <c r="G5" s="41"/>
    </row>
    <row r="6" spans="1:7" ht="16.8" x14ac:dyDescent="0.4">
      <c r="A6" s="4"/>
      <c r="B6" s="5"/>
      <c r="C6" s="5"/>
      <c r="D6" s="5"/>
      <c r="E6" s="42" t="s">
        <v>90</v>
      </c>
      <c r="F6" s="43"/>
      <c r="G6" s="43"/>
    </row>
    <row r="7" spans="1:7" ht="16.8" x14ac:dyDescent="0.4">
      <c r="A7" s="4"/>
      <c r="B7" s="4"/>
      <c r="C7" s="4"/>
      <c r="D7" s="4"/>
      <c r="E7" s="4"/>
      <c r="F7" s="4"/>
      <c r="G7" s="4"/>
    </row>
    <row r="8" spans="1:7" ht="17.399999999999999" thickBot="1" x14ac:dyDescent="0.45">
      <c r="A8" s="4"/>
      <c r="B8" s="4"/>
      <c r="C8" s="4"/>
      <c r="D8" s="4"/>
      <c r="E8" s="4"/>
      <c r="F8" s="4"/>
      <c r="G8" s="4"/>
    </row>
    <row r="9" spans="1:7" x14ac:dyDescent="0.3">
      <c r="A9" s="55"/>
      <c r="B9" s="58"/>
      <c r="C9" s="58"/>
      <c r="D9" s="61" t="s">
        <v>0</v>
      </c>
      <c r="E9" s="61"/>
      <c r="F9" s="64" t="s">
        <v>1</v>
      </c>
      <c r="G9" s="67" t="s">
        <v>2</v>
      </c>
    </row>
    <row r="10" spans="1:7" x14ac:dyDescent="0.3">
      <c r="A10" s="56"/>
      <c r="B10" s="59"/>
      <c r="C10" s="59"/>
      <c r="D10" s="62"/>
      <c r="E10" s="62"/>
      <c r="F10" s="65"/>
      <c r="G10" s="68"/>
    </row>
    <row r="11" spans="1:7" ht="36" customHeight="1" thickBot="1" x14ac:dyDescent="0.35">
      <c r="A11" s="57"/>
      <c r="B11" s="60"/>
      <c r="C11" s="60"/>
      <c r="D11" s="63"/>
      <c r="E11" s="63"/>
      <c r="F11" s="66"/>
      <c r="G11" s="69"/>
    </row>
    <row r="12" spans="1:7" ht="18.600000000000001" thickBot="1" x14ac:dyDescent="0.35">
      <c r="A12" s="12">
        <v>0</v>
      </c>
      <c r="B12" s="53">
        <v>1</v>
      </c>
      <c r="C12" s="53"/>
      <c r="D12" s="53">
        <v>2</v>
      </c>
      <c r="E12" s="53"/>
      <c r="F12" s="13">
        <v>3</v>
      </c>
      <c r="G12" s="14">
        <v>4</v>
      </c>
    </row>
    <row r="13" spans="1:7" ht="18" x14ac:dyDescent="0.3">
      <c r="A13" s="6" t="s">
        <v>3</v>
      </c>
      <c r="B13" s="7"/>
      <c r="C13" s="7"/>
      <c r="D13" s="54" t="s">
        <v>4</v>
      </c>
      <c r="E13" s="54"/>
      <c r="F13" s="8">
        <v>1</v>
      </c>
      <c r="G13" s="15">
        <f>G14+G17</f>
        <v>162982.549</v>
      </c>
    </row>
    <row r="14" spans="1:7" ht="18" x14ac:dyDescent="0.3">
      <c r="A14" s="16"/>
      <c r="B14" s="17">
        <v>1</v>
      </c>
      <c r="C14" s="18"/>
      <c r="D14" s="44" t="s">
        <v>5</v>
      </c>
      <c r="E14" s="44"/>
      <c r="F14" s="20">
        <v>2</v>
      </c>
      <c r="G14" s="21">
        <f>'[1]Anexa 2 '!P18</f>
        <v>162343.67000000001</v>
      </c>
    </row>
    <row r="15" spans="1:7" ht="22.8" customHeight="1" x14ac:dyDescent="0.3">
      <c r="A15" s="16"/>
      <c r="B15" s="17"/>
      <c r="C15" s="18"/>
      <c r="D15" s="19" t="s">
        <v>6</v>
      </c>
      <c r="E15" s="36" t="s">
        <v>7</v>
      </c>
      <c r="F15" s="20">
        <v>3</v>
      </c>
      <c r="G15" s="21">
        <f>'[1]Anexa 2 '!P26</f>
        <v>1222.2288100000001</v>
      </c>
    </row>
    <row r="16" spans="1:7" ht="36" x14ac:dyDescent="0.3">
      <c r="A16" s="16"/>
      <c r="B16" s="17"/>
      <c r="C16" s="18"/>
      <c r="D16" s="19" t="s">
        <v>8</v>
      </c>
      <c r="E16" s="19" t="s">
        <v>9</v>
      </c>
      <c r="F16" s="20">
        <v>4</v>
      </c>
      <c r="G16" s="21"/>
    </row>
    <row r="17" spans="1:7" ht="18" x14ac:dyDescent="0.3">
      <c r="A17" s="16"/>
      <c r="B17" s="17">
        <v>2</v>
      </c>
      <c r="C17" s="18"/>
      <c r="D17" s="44" t="s">
        <v>10</v>
      </c>
      <c r="E17" s="44"/>
      <c r="F17" s="20">
        <v>5</v>
      </c>
      <c r="G17" s="21">
        <f>'[1]Anexa 2 '!P38</f>
        <v>638.87900000000002</v>
      </c>
    </row>
    <row r="18" spans="1:7" ht="18" x14ac:dyDescent="0.3">
      <c r="A18" s="9" t="s">
        <v>11</v>
      </c>
      <c r="B18" s="10"/>
      <c r="C18" s="10"/>
      <c r="D18" s="48" t="s">
        <v>12</v>
      </c>
      <c r="E18" s="48"/>
      <c r="F18" s="11">
        <v>6</v>
      </c>
      <c r="G18" s="22">
        <f>G19+G31</f>
        <v>154362.54700000002</v>
      </c>
    </row>
    <row r="19" spans="1:7" ht="39.6" customHeight="1" x14ac:dyDescent="0.3">
      <c r="A19" s="16"/>
      <c r="B19" s="17">
        <v>1</v>
      </c>
      <c r="C19" s="18"/>
      <c r="D19" s="44" t="s">
        <v>13</v>
      </c>
      <c r="E19" s="44"/>
      <c r="F19" s="20">
        <v>7</v>
      </c>
      <c r="G19" s="21">
        <f>ROUNDDOWN(G20+G21+G22+G30,2)</f>
        <v>143365.82</v>
      </c>
    </row>
    <row r="20" spans="1:7" ht="18" x14ac:dyDescent="0.3">
      <c r="A20" s="16"/>
      <c r="B20" s="18"/>
      <c r="C20" s="17" t="s">
        <v>14</v>
      </c>
      <c r="D20" s="44" t="s">
        <v>15</v>
      </c>
      <c r="E20" s="44"/>
      <c r="F20" s="20">
        <v>8</v>
      </c>
      <c r="G20" s="21">
        <f>'[1]Anexa 2 '!P46</f>
        <v>66674.523430000001</v>
      </c>
    </row>
    <row r="21" spans="1:7" ht="36" customHeight="1" x14ac:dyDescent="0.3">
      <c r="A21" s="16"/>
      <c r="B21" s="18"/>
      <c r="C21" s="17" t="s">
        <v>16</v>
      </c>
      <c r="D21" s="44" t="s">
        <v>17</v>
      </c>
      <c r="E21" s="44"/>
      <c r="F21" s="20">
        <v>9</v>
      </c>
      <c r="G21" s="21">
        <f>'[1]Anexa 2 '!P102</f>
        <v>2812.2109999999998</v>
      </c>
    </row>
    <row r="22" spans="1:7" ht="33" customHeight="1" x14ac:dyDescent="0.3">
      <c r="A22" s="16"/>
      <c r="B22" s="18"/>
      <c r="C22" s="17" t="s">
        <v>18</v>
      </c>
      <c r="D22" s="44" t="s">
        <v>19</v>
      </c>
      <c r="E22" s="44"/>
      <c r="F22" s="20">
        <v>10</v>
      </c>
      <c r="G22" s="21">
        <f>G23+G26+G28+G29</f>
        <v>48333.489999999991</v>
      </c>
    </row>
    <row r="23" spans="1:7" ht="36" x14ac:dyDescent="0.3">
      <c r="A23" s="16"/>
      <c r="B23" s="18"/>
      <c r="C23" s="17"/>
      <c r="D23" s="19" t="s">
        <v>20</v>
      </c>
      <c r="E23" s="19" t="s">
        <v>21</v>
      </c>
      <c r="F23" s="20">
        <v>11</v>
      </c>
      <c r="G23" s="21">
        <f>G24+G25</f>
        <v>45879.999999999993</v>
      </c>
    </row>
    <row r="24" spans="1:7" ht="18" x14ac:dyDescent="0.3">
      <c r="A24" s="16"/>
      <c r="B24" s="18"/>
      <c r="C24" s="18"/>
      <c r="D24" s="19" t="s">
        <v>22</v>
      </c>
      <c r="E24" s="19" t="s">
        <v>23</v>
      </c>
      <c r="F24" s="20">
        <v>12</v>
      </c>
      <c r="G24" s="21">
        <f>'[1]Anexa 2 '!P111</f>
        <v>41666.799999999996</v>
      </c>
    </row>
    <row r="25" spans="1:7" ht="18" x14ac:dyDescent="0.3">
      <c r="A25" s="16"/>
      <c r="B25" s="18"/>
      <c r="C25" s="18"/>
      <c r="D25" s="19" t="s">
        <v>24</v>
      </c>
      <c r="E25" s="19" t="s">
        <v>25</v>
      </c>
      <c r="F25" s="20">
        <v>13</v>
      </c>
      <c r="G25" s="21">
        <f>'[1]Anexa 2 '!P116</f>
        <v>4213.2</v>
      </c>
    </row>
    <row r="26" spans="1:7" ht="18" x14ac:dyDescent="0.3">
      <c r="A26" s="16"/>
      <c r="B26" s="18"/>
      <c r="C26" s="18"/>
      <c r="D26" s="19" t="s">
        <v>26</v>
      </c>
      <c r="E26" s="19" t="s">
        <v>27</v>
      </c>
      <c r="F26" s="20">
        <v>14</v>
      </c>
      <c r="G26" s="21">
        <f>'[1]Anexa 2 '!P124</f>
        <v>0</v>
      </c>
    </row>
    <row r="27" spans="1:7" ht="37.200000000000003" customHeight="1" x14ac:dyDescent="0.3">
      <c r="A27" s="16"/>
      <c r="B27" s="18"/>
      <c r="C27" s="18"/>
      <c r="D27" s="19"/>
      <c r="E27" s="19" t="s">
        <v>28</v>
      </c>
      <c r="F27" s="20">
        <v>15</v>
      </c>
      <c r="G27" s="21">
        <f>'[1]Anexa 2 '!P125</f>
        <v>0</v>
      </c>
    </row>
    <row r="28" spans="1:7" ht="52.8" customHeight="1" x14ac:dyDescent="0.3">
      <c r="A28" s="16"/>
      <c r="B28" s="18"/>
      <c r="C28" s="18"/>
      <c r="D28" s="19" t="s">
        <v>29</v>
      </c>
      <c r="E28" s="19" t="s">
        <v>30</v>
      </c>
      <c r="F28" s="20">
        <v>16</v>
      </c>
      <c r="G28" s="21">
        <f>'[1]Anexa 2 '!P128</f>
        <v>1477.78</v>
      </c>
    </row>
    <row r="29" spans="1:7" ht="33.6" customHeight="1" x14ac:dyDescent="0.3">
      <c r="A29" s="16"/>
      <c r="B29" s="18"/>
      <c r="C29" s="18"/>
      <c r="D29" s="19" t="s">
        <v>31</v>
      </c>
      <c r="E29" s="19" t="s">
        <v>32</v>
      </c>
      <c r="F29" s="20">
        <v>17</v>
      </c>
      <c r="G29" s="21">
        <f>'[1]Anexa 2 '!P137</f>
        <v>975.71</v>
      </c>
    </row>
    <row r="30" spans="1:7" ht="18" x14ac:dyDescent="0.3">
      <c r="A30" s="16"/>
      <c r="B30" s="18"/>
      <c r="C30" s="17" t="s">
        <v>33</v>
      </c>
      <c r="D30" s="44" t="s">
        <v>34</v>
      </c>
      <c r="E30" s="44"/>
      <c r="F30" s="20">
        <v>18</v>
      </c>
      <c r="G30" s="21">
        <f>'[1]Anexa 2 '!P139</f>
        <v>25545.599610000001</v>
      </c>
    </row>
    <row r="31" spans="1:7" ht="18" x14ac:dyDescent="0.3">
      <c r="A31" s="16"/>
      <c r="B31" s="17">
        <v>2</v>
      </c>
      <c r="C31" s="18"/>
      <c r="D31" s="44" t="s">
        <v>35</v>
      </c>
      <c r="E31" s="44"/>
      <c r="F31" s="20">
        <v>19</v>
      </c>
      <c r="G31" s="21">
        <f>'[1]Anexa 2 '!P157</f>
        <v>10996.727000000001</v>
      </c>
    </row>
    <row r="32" spans="1:7" ht="33.6" customHeight="1" x14ac:dyDescent="0.3">
      <c r="A32" s="23" t="s">
        <v>36</v>
      </c>
      <c r="B32" s="10"/>
      <c r="C32" s="10"/>
      <c r="D32" s="48" t="s">
        <v>93</v>
      </c>
      <c r="E32" s="48"/>
      <c r="F32" s="11">
        <v>20</v>
      </c>
      <c r="G32" s="22">
        <f>'[1]Anexa 2 '!P165</f>
        <v>8620.0019999999786</v>
      </c>
    </row>
    <row r="33" spans="1:7" ht="18" x14ac:dyDescent="0.3">
      <c r="A33" s="23" t="s">
        <v>37</v>
      </c>
      <c r="B33" s="10">
        <v>1</v>
      </c>
      <c r="C33" s="10"/>
      <c r="D33" s="48" t="s">
        <v>38</v>
      </c>
      <c r="E33" s="48"/>
      <c r="F33" s="11">
        <v>21</v>
      </c>
      <c r="G33" s="22">
        <f>'[1]Anexa 2 '!P168</f>
        <v>1612.5</v>
      </c>
    </row>
    <row r="34" spans="1:7" ht="22.8" customHeight="1" x14ac:dyDescent="0.3">
      <c r="A34" s="23"/>
      <c r="B34" s="10">
        <v>2</v>
      </c>
      <c r="C34" s="10"/>
      <c r="D34" s="49" t="s">
        <v>39</v>
      </c>
      <c r="E34" s="50"/>
      <c r="F34" s="11">
        <v>22</v>
      </c>
      <c r="G34" s="22">
        <v>0</v>
      </c>
    </row>
    <row r="35" spans="1:7" ht="39.6" customHeight="1" x14ac:dyDescent="0.3">
      <c r="A35" s="23"/>
      <c r="B35" s="10">
        <v>3</v>
      </c>
      <c r="C35" s="10"/>
      <c r="D35" s="51" t="s">
        <v>40</v>
      </c>
      <c r="E35" s="52"/>
      <c r="F35" s="11">
        <v>23</v>
      </c>
      <c r="G35" s="22">
        <v>0</v>
      </c>
    </row>
    <row r="36" spans="1:7" ht="27.6" customHeight="1" x14ac:dyDescent="0.3">
      <c r="A36" s="23"/>
      <c r="B36" s="10">
        <v>4</v>
      </c>
      <c r="C36" s="10"/>
      <c r="D36" s="49" t="s">
        <v>41</v>
      </c>
      <c r="E36" s="50"/>
      <c r="F36" s="11">
        <v>24</v>
      </c>
      <c r="G36" s="22">
        <v>0</v>
      </c>
    </row>
    <row r="37" spans="1:7" ht="43.2" customHeight="1" x14ac:dyDescent="0.3">
      <c r="A37" s="23"/>
      <c r="B37" s="10">
        <v>5</v>
      </c>
      <c r="C37" s="10"/>
      <c r="D37" s="49" t="s">
        <v>42</v>
      </c>
      <c r="E37" s="50"/>
      <c r="F37" s="11">
        <v>25</v>
      </c>
      <c r="G37" s="22">
        <v>0</v>
      </c>
    </row>
    <row r="38" spans="1:7" ht="57" customHeight="1" x14ac:dyDescent="0.3">
      <c r="A38" s="23" t="s">
        <v>43</v>
      </c>
      <c r="B38" s="10"/>
      <c r="C38" s="10"/>
      <c r="D38" s="48" t="s">
        <v>44</v>
      </c>
      <c r="E38" s="48"/>
      <c r="F38" s="11">
        <v>26</v>
      </c>
      <c r="G38" s="22">
        <v>7007.5</v>
      </c>
    </row>
    <row r="39" spans="1:7" ht="18" x14ac:dyDescent="0.3">
      <c r="A39" s="16"/>
      <c r="B39" s="17">
        <v>1</v>
      </c>
      <c r="C39" s="18"/>
      <c r="D39" s="44" t="s">
        <v>45</v>
      </c>
      <c r="E39" s="44"/>
      <c r="F39" s="20">
        <v>27</v>
      </c>
      <c r="G39" s="22">
        <v>0</v>
      </c>
    </row>
    <row r="40" spans="1:7" ht="42.6" customHeight="1" x14ac:dyDescent="0.3">
      <c r="A40" s="16"/>
      <c r="B40" s="17">
        <v>2</v>
      </c>
      <c r="C40" s="18"/>
      <c r="D40" s="44" t="s">
        <v>46</v>
      </c>
      <c r="E40" s="44"/>
      <c r="F40" s="20">
        <v>28</v>
      </c>
      <c r="G40" s="21"/>
    </row>
    <row r="41" spans="1:7" ht="34.200000000000003" customHeight="1" x14ac:dyDescent="0.3">
      <c r="A41" s="16"/>
      <c r="B41" s="17">
        <v>3</v>
      </c>
      <c r="C41" s="18"/>
      <c r="D41" s="44" t="s">
        <v>47</v>
      </c>
      <c r="E41" s="44"/>
      <c r="F41" s="20">
        <v>29</v>
      </c>
      <c r="G41" s="21">
        <v>0</v>
      </c>
    </row>
    <row r="42" spans="1:7" ht="130.19999999999999" customHeight="1" x14ac:dyDescent="0.3">
      <c r="A42" s="16"/>
      <c r="B42" s="17">
        <v>4</v>
      </c>
      <c r="C42" s="18"/>
      <c r="D42" s="44" t="s">
        <v>48</v>
      </c>
      <c r="E42" s="44"/>
      <c r="F42" s="20">
        <v>30</v>
      </c>
      <c r="G42" s="21">
        <v>0</v>
      </c>
    </row>
    <row r="43" spans="1:7" ht="23.4" customHeight="1" x14ac:dyDescent="0.3">
      <c r="A43" s="16"/>
      <c r="B43" s="17">
        <v>5</v>
      </c>
      <c r="C43" s="18"/>
      <c r="D43" s="44" t="s">
        <v>49</v>
      </c>
      <c r="E43" s="44"/>
      <c r="F43" s="20">
        <v>31</v>
      </c>
      <c r="G43" s="21"/>
    </row>
    <row r="44" spans="1:7" ht="57.6" customHeight="1" x14ac:dyDescent="0.3">
      <c r="A44" s="16"/>
      <c r="B44" s="17">
        <v>6</v>
      </c>
      <c r="C44" s="18"/>
      <c r="D44" s="44" t="s">
        <v>50</v>
      </c>
      <c r="E44" s="44"/>
      <c r="F44" s="20">
        <v>32</v>
      </c>
      <c r="G44" s="21">
        <f>G38-G39-G40-G41-G42-G43</f>
        <v>7007.5</v>
      </c>
    </row>
    <row r="45" spans="1:7" ht="90" customHeight="1" x14ac:dyDescent="0.3">
      <c r="A45" s="24"/>
      <c r="B45" s="25">
        <v>7</v>
      </c>
      <c r="C45" s="26"/>
      <c r="D45" s="44" t="s">
        <v>51</v>
      </c>
      <c r="E45" s="44"/>
      <c r="F45" s="27">
        <v>33</v>
      </c>
      <c r="G45" s="28">
        <v>700</v>
      </c>
    </row>
    <row r="46" spans="1:7" ht="114.6" customHeight="1" x14ac:dyDescent="0.3">
      <c r="A46" s="16"/>
      <c r="B46" s="17">
        <v>8</v>
      </c>
      <c r="C46" s="18"/>
      <c r="D46" s="44" t="s">
        <v>52</v>
      </c>
      <c r="E46" s="44"/>
      <c r="F46" s="20">
        <v>34</v>
      </c>
      <c r="G46" s="21">
        <f>G44/2</f>
        <v>3503.75</v>
      </c>
    </row>
    <row r="47" spans="1:7" ht="19.8" customHeight="1" x14ac:dyDescent="0.3">
      <c r="A47" s="16"/>
      <c r="B47" s="18"/>
      <c r="C47" s="17" t="s">
        <v>6</v>
      </c>
      <c r="D47" s="44" t="s">
        <v>53</v>
      </c>
      <c r="E47" s="44"/>
      <c r="F47" s="20">
        <v>35</v>
      </c>
      <c r="G47" s="21"/>
    </row>
    <row r="48" spans="1:7" ht="16.8" customHeight="1" x14ac:dyDescent="0.3">
      <c r="A48" s="16"/>
      <c r="B48" s="18"/>
      <c r="C48" s="17" t="s">
        <v>8</v>
      </c>
      <c r="D48" s="44" t="s">
        <v>54</v>
      </c>
      <c r="E48" s="44"/>
      <c r="F48" s="20">
        <v>36</v>
      </c>
      <c r="G48" s="21">
        <f>G46</f>
        <v>3503.75</v>
      </c>
    </row>
    <row r="49" spans="1:7" ht="18" x14ac:dyDescent="0.3">
      <c r="A49" s="16"/>
      <c r="B49" s="18"/>
      <c r="C49" s="17" t="s">
        <v>55</v>
      </c>
      <c r="D49" s="44" t="s">
        <v>56</v>
      </c>
      <c r="E49" s="44"/>
      <c r="F49" s="20">
        <v>37</v>
      </c>
      <c r="G49" s="21"/>
    </row>
    <row r="50" spans="1:7" ht="57.6" customHeight="1" x14ac:dyDescent="0.3">
      <c r="A50" s="16"/>
      <c r="B50" s="17">
        <v>9</v>
      </c>
      <c r="C50" s="18"/>
      <c r="D50" s="44" t="s">
        <v>57</v>
      </c>
      <c r="E50" s="44"/>
      <c r="F50" s="20">
        <v>38</v>
      </c>
      <c r="G50" s="21">
        <f>G48-G45</f>
        <v>2803.75</v>
      </c>
    </row>
    <row r="51" spans="1:7" ht="18" x14ac:dyDescent="0.3">
      <c r="A51" s="23" t="s">
        <v>58</v>
      </c>
      <c r="B51" s="10"/>
      <c r="C51" s="10"/>
      <c r="D51" s="48" t="s">
        <v>59</v>
      </c>
      <c r="E51" s="48"/>
      <c r="F51" s="11">
        <v>39</v>
      </c>
      <c r="G51" s="22">
        <v>0</v>
      </c>
    </row>
    <row r="52" spans="1:7" ht="18" x14ac:dyDescent="0.3">
      <c r="A52" s="23" t="s">
        <v>60</v>
      </c>
      <c r="B52" s="10"/>
      <c r="C52" s="10"/>
      <c r="D52" s="48" t="s">
        <v>61</v>
      </c>
      <c r="E52" s="48"/>
      <c r="F52" s="11">
        <v>40</v>
      </c>
      <c r="G52" s="22">
        <f>G53+G54+G55+G56+G57</f>
        <v>26.57</v>
      </c>
    </row>
    <row r="53" spans="1:7" ht="18" x14ac:dyDescent="0.3">
      <c r="A53" s="16"/>
      <c r="B53" s="18"/>
      <c r="C53" s="17" t="s">
        <v>6</v>
      </c>
      <c r="D53" s="44" t="s">
        <v>62</v>
      </c>
      <c r="E53" s="44"/>
      <c r="F53" s="20">
        <v>41</v>
      </c>
      <c r="G53" s="29">
        <v>0</v>
      </c>
    </row>
    <row r="54" spans="1:7" ht="18" x14ac:dyDescent="0.3">
      <c r="A54" s="16"/>
      <c r="B54" s="18"/>
      <c r="C54" s="17" t="s">
        <v>8</v>
      </c>
      <c r="D54" s="44" t="s">
        <v>63</v>
      </c>
      <c r="E54" s="44"/>
      <c r="F54" s="20">
        <v>42</v>
      </c>
      <c r="G54" s="21">
        <v>0</v>
      </c>
    </row>
    <row r="55" spans="1:7" ht="18" x14ac:dyDescent="0.3">
      <c r="A55" s="16"/>
      <c r="B55" s="18"/>
      <c r="C55" s="17" t="s">
        <v>55</v>
      </c>
      <c r="D55" s="44" t="s">
        <v>64</v>
      </c>
      <c r="E55" s="44"/>
      <c r="F55" s="20">
        <v>43</v>
      </c>
      <c r="G55" s="21">
        <v>0</v>
      </c>
    </row>
    <row r="56" spans="1:7" ht="18" x14ac:dyDescent="0.3">
      <c r="A56" s="16"/>
      <c r="B56" s="18"/>
      <c r="C56" s="17" t="s">
        <v>65</v>
      </c>
      <c r="D56" s="44" t="s">
        <v>66</v>
      </c>
      <c r="E56" s="44"/>
      <c r="F56" s="20">
        <v>44</v>
      </c>
      <c r="G56" s="21">
        <v>0</v>
      </c>
    </row>
    <row r="57" spans="1:7" ht="18" x14ac:dyDescent="0.3">
      <c r="A57" s="16"/>
      <c r="B57" s="18"/>
      <c r="C57" s="17" t="s">
        <v>67</v>
      </c>
      <c r="D57" s="44" t="s">
        <v>68</v>
      </c>
      <c r="E57" s="44"/>
      <c r="F57" s="20">
        <v>45</v>
      </c>
      <c r="G57" s="21">
        <v>26.57</v>
      </c>
    </row>
    <row r="58" spans="1:7" ht="37.799999999999997" customHeight="1" x14ac:dyDescent="0.3">
      <c r="A58" s="23" t="s">
        <v>69</v>
      </c>
      <c r="B58" s="10"/>
      <c r="C58" s="10"/>
      <c r="D58" s="48" t="s">
        <v>70</v>
      </c>
      <c r="E58" s="48"/>
      <c r="F58" s="11">
        <v>46</v>
      </c>
      <c r="G58" s="22">
        <f>'[1]Anexa 4'!I13</f>
        <v>184390.23207</v>
      </c>
    </row>
    <row r="59" spans="1:7" ht="18" x14ac:dyDescent="0.3">
      <c r="A59" s="16"/>
      <c r="B59" s="18"/>
      <c r="C59" s="17">
        <v>1</v>
      </c>
      <c r="D59" s="44" t="s">
        <v>71</v>
      </c>
      <c r="E59" s="44"/>
      <c r="F59" s="20">
        <v>47</v>
      </c>
      <c r="G59" s="21">
        <v>0</v>
      </c>
    </row>
    <row r="60" spans="1:7" ht="41.4" customHeight="1" x14ac:dyDescent="0.3">
      <c r="A60" s="16"/>
      <c r="B60" s="18"/>
      <c r="C60" s="17"/>
      <c r="D60" s="44" t="s">
        <v>72</v>
      </c>
      <c r="E60" s="44"/>
      <c r="F60" s="20">
        <v>48</v>
      </c>
      <c r="G60" s="21"/>
    </row>
    <row r="61" spans="1:7" ht="18" x14ac:dyDescent="0.3">
      <c r="A61" s="23" t="s">
        <v>73</v>
      </c>
      <c r="B61" s="10"/>
      <c r="C61" s="10"/>
      <c r="D61" s="48" t="s">
        <v>74</v>
      </c>
      <c r="E61" s="48"/>
      <c r="F61" s="11">
        <v>49</v>
      </c>
      <c r="G61" s="22">
        <f>'[1]Anexa 4'!I27</f>
        <v>152326.06426999997</v>
      </c>
    </row>
    <row r="62" spans="1:7" ht="18" x14ac:dyDescent="0.3">
      <c r="A62" s="23" t="s">
        <v>75</v>
      </c>
      <c r="B62" s="10"/>
      <c r="C62" s="10"/>
      <c r="D62" s="48" t="s">
        <v>76</v>
      </c>
      <c r="E62" s="48"/>
      <c r="F62" s="11"/>
      <c r="G62" s="22"/>
    </row>
    <row r="63" spans="1:7" ht="18" x14ac:dyDescent="0.3">
      <c r="A63" s="16"/>
      <c r="B63" s="19">
        <v>1</v>
      </c>
      <c r="C63" s="18"/>
      <c r="D63" s="44" t="s">
        <v>77</v>
      </c>
      <c r="E63" s="44"/>
      <c r="F63" s="20">
        <v>50</v>
      </c>
      <c r="G63" s="30">
        <f>'[1]Anexa 2 '!P181</f>
        <v>371</v>
      </c>
    </row>
    <row r="64" spans="1:7" ht="18" x14ac:dyDescent="0.3">
      <c r="A64" s="16"/>
      <c r="B64" s="19">
        <v>2</v>
      </c>
      <c r="C64" s="18"/>
      <c r="D64" s="44" t="s">
        <v>78</v>
      </c>
      <c r="E64" s="44"/>
      <c r="F64" s="20">
        <v>51</v>
      </c>
      <c r="G64" s="30">
        <f>'[1]Anexa 2 '!P182</f>
        <v>355</v>
      </c>
    </row>
    <row r="65" spans="1:7" ht="56.4" customHeight="1" x14ac:dyDescent="0.3">
      <c r="A65" s="16"/>
      <c r="B65" s="19">
        <v>3</v>
      </c>
      <c r="C65" s="18"/>
      <c r="D65" s="44" t="s">
        <v>79</v>
      </c>
      <c r="E65" s="44"/>
      <c r="F65" s="20">
        <v>52</v>
      </c>
      <c r="G65" s="21">
        <f>'[1]Anexa 2 '!V184</f>
        <v>10532.084507042251</v>
      </c>
    </row>
    <row r="66" spans="1:7" ht="71.400000000000006" customHeight="1" x14ac:dyDescent="0.3">
      <c r="A66" s="16"/>
      <c r="B66" s="19">
        <v>4</v>
      </c>
      <c r="C66" s="18"/>
      <c r="D66" s="44" t="s">
        <v>80</v>
      </c>
      <c r="E66" s="44"/>
      <c r="F66" s="20">
        <v>53</v>
      </c>
      <c r="G66" s="21">
        <f>'[1]Anexa 2 '!V185</f>
        <v>10532.084507042251</v>
      </c>
    </row>
    <row r="67" spans="1:7" ht="59.4" customHeight="1" x14ac:dyDescent="0.3">
      <c r="A67" s="16"/>
      <c r="B67" s="19">
        <v>5</v>
      </c>
      <c r="C67" s="18"/>
      <c r="D67" s="44" t="s">
        <v>81</v>
      </c>
      <c r="E67" s="44"/>
      <c r="F67" s="20">
        <v>54</v>
      </c>
      <c r="G67" s="21">
        <f>G14/G64</f>
        <v>457.30611267605639</v>
      </c>
    </row>
    <row r="68" spans="1:7" ht="55.2" customHeight="1" x14ac:dyDescent="0.3">
      <c r="A68" s="16"/>
      <c r="B68" s="19">
        <v>6</v>
      </c>
      <c r="C68" s="18"/>
      <c r="D68" s="45" t="s">
        <v>82</v>
      </c>
      <c r="E68" s="46"/>
      <c r="F68" s="20">
        <v>55</v>
      </c>
      <c r="G68" s="21">
        <f>'[1]Anexa 2 '!P188</f>
        <v>453.86321461971835</v>
      </c>
    </row>
    <row r="69" spans="1:7" ht="52.2" customHeight="1" x14ac:dyDescent="0.3">
      <c r="A69" s="16"/>
      <c r="B69" s="19">
        <v>7</v>
      </c>
      <c r="C69" s="18"/>
      <c r="D69" s="44" t="s">
        <v>83</v>
      </c>
      <c r="E69" s="44"/>
      <c r="F69" s="20">
        <v>56</v>
      </c>
      <c r="G69" s="21">
        <f>'[1]Anexa 2 '!P189</f>
        <v>8901.4084507042262</v>
      </c>
    </row>
    <row r="70" spans="1:7" ht="37.799999999999997" customHeight="1" x14ac:dyDescent="0.3">
      <c r="A70" s="16"/>
      <c r="B70" s="19">
        <v>8</v>
      </c>
      <c r="C70" s="18"/>
      <c r="D70" s="44" t="s">
        <v>84</v>
      </c>
      <c r="E70" s="44"/>
      <c r="F70" s="20">
        <v>57</v>
      </c>
      <c r="G70" s="21">
        <f>(G18/G13)*1000</f>
        <v>947.11088976771384</v>
      </c>
    </row>
    <row r="71" spans="1:7" ht="18" x14ac:dyDescent="0.3">
      <c r="A71" s="16"/>
      <c r="B71" s="19">
        <v>9</v>
      </c>
      <c r="C71" s="18"/>
      <c r="D71" s="44" t="s">
        <v>85</v>
      </c>
      <c r="E71" s="44"/>
      <c r="F71" s="20">
        <v>58</v>
      </c>
      <c r="G71" s="21">
        <v>0</v>
      </c>
    </row>
    <row r="72" spans="1:7" ht="18.600000000000001" thickBot="1" x14ac:dyDescent="0.35">
      <c r="A72" s="31"/>
      <c r="B72" s="32">
        <v>10</v>
      </c>
      <c r="C72" s="33"/>
      <c r="D72" s="47" t="s">
        <v>86</v>
      </c>
      <c r="E72" s="47"/>
      <c r="F72" s="34">
        <v>59</v>
      </c>
      <c r="G72" s="35">
        <f>'[1]Anexa 2 '!V196</f>
        <v>10700</v>
      </c>
    </row>
    <row r="73" spans="1:7" ht="16.8" x14ac:dyDescent="0.4">
      <c r="A73" s="4"/>
      <c r="B73" s="4"/>
      <c r="C73" s="4"/>
      <c r="D73" s="4"/>
      <c r="E73" s="4"/>
      <c r="F73" s="4"/>
      <c r="G73" s="4"/>
    </row>
    <row r="74" spans="1:7" ht="16.8" x14ac:dyDescent="0.4">
      <c r="A74" s="4"/>
      <c r="B74" s="4"/>
      <c r="C74" s="4"/>
      <c r="D74" s="4"/>
      <c r="E74" s="4"/>
      <c r="F74" s="4"/>
      <c r="G74" s="4"/>
    </row>
    <row r="75" spans="1:7" ht="16.8" x14ac:dyDescent="0.4">
      <c r="A75" s="4"/>
      <c r="B75" s="3"/>
      <c r="C75" s="3"/>
      <c r="D75" s="3"/>
      <c r="E75" s="37" t="s">
        <v>95</v>
      </c>
      <c r="F75" s="37"/>
      <c r="G75" s="37"/>
    </row>
    <row r="76" spans="1:7" ht="16.8" x14ac:dyDescent="0.4">
      <c r="A76" s="4"/>
      <c r="B76" s="37" t="s">
        <v>94</v>
      </c>
      <c r="C76" s="37"/>
      <c r="D76" s="37"/>
      <c r="E76" s="37"/>
      <c r="F76" s="37"/>
      <c r="G76" s="37"/>
    </row>
    <row r="77" spans="1:7" ht="16.8" x14ac:dyDescent="0.4">
      <c r="A77" s="4"/>
      <c r="B77" s="37" t="s">
        <v>96</v>
      </c>
      <c r="C77" s="37"/>
      <c r="D77" s="37"/>
      <c r="E77" s="37"/>
      <c r="F77" s="37"/>
      <c r="G77" s="37"/>
    </row>
  </sheetData>
  <mergeCells count="66">
    <mergeCell ref="A9:A11"/>
    <mergeCell ref="B9:C11"/>
    <mergeCell ref="D9:E11"/>
    <mergeCell ref="F9:F11"/>
    <mergeCell ref="G9:G11"/>
    <mergeCell ref="D30:E30"/>
    <mergeCell ref="B12:C12"/>
    <mergeCell ref="D12:E12"/>
    <mergeCell ref="D13:E13"/>
    <mergeCell ref="D14:E14"/>
    <mergeCell ref="D17:E17"/>
    <mergeCell ref="D18:E18"/>
    <mergeCell ref="D19:E19"/>
    <mergeCell ref="D20:E20"/>
    <mergeCell ref="D21:E21"/>
    <mergeCell ref="D22:E22"/>
    <mergeCell ref="D42:E42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54:E54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B77:G77"/>
    <mergeCell ref="B76:G76"/>
    <mergeCell ref="E75:G75"/>
    <mergeCell ref="F1:G1"/>
    <mergeCell ref="E2:G2"/>
    <mergeCell ref="A3:G3"/>
    <mergeCell ref="B5:G5"/>
    <mergeCell ref="E6:G6"/>
    <mergeCell ref="D67:E67"/>
    <mergeCell ref="D68:E68"/>
    <mergeCell ref="D69:E69"/>
    <mergeCell ref="D70:E70"/>
    <mergeCell ref="D71:E71"/>
    <mergeCell ref="D72:E72"/>
    <mergeCell ref="D61:E61"/>
    <mergeCell ref="D62:E62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Badescu</dc:creator>
  <cp:lastModifiedBy>Loredana Badescu</cp:lastModifiedBy>
  <cp:lastPrinted>2024-06-12T10:59:38Z</cp:lastPrinted>
  <dcterms:created xsi:type="dcterms:W3CDTF">2015-06-05T18:19:34Z</dcterms:created>
  <dcterms:modified xsi:type="dcterms:W3CDTF">2024-06-12T11:25:02Z</dcterms:modified>
</cp:coreProperties>
</file>