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MODIFICARE TARIFE\"/>
    </mc:Choice>
  </mc:AlternateContent>
  <xr:revisionPtr revIDLastSave="0" documentId="13_ncr:1_{0C4BD608-A40D-40D0-849F-4C0E5D24C877}" xr6:coauthVersionLast="47" xr6:coauthVersionMax="47" xr10:uidLastSave="{00000000-0000-0000-0000-000000000000}"/>
  <bookViews>
    <workbookView xWindow="-120" yWindow="-120" windowWidth="20730" windowHeight="11160" xr2:uid="{A3B73274-1639-464C-85D8-4189DFE467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N13" i="1" s="1"/>
  <c r="F17" i="1"/>
  <c r="N9" i="1" s="1"/>
  <c r="D17" i="1"/>
  <c r="C17" i="1"/>
  <c r="M17" i="1" s="1"/>
  <c r="N16" i="1" s="1"/>
  <c r="I16" i="1"/>
  <c r="M12" i="1" s="1"/>
  <c r="D16" i="1"/>
  <c r="C16" i="1"/>
  <c r="L16" i="1" s="1"/>
  <c r="M15" i="1" s="1"/>
  <c r="J15" i="1"/>
  <c r="L13" i="1" s="1"/>
  <c r="H15" i="1"/>
  <c r="L11" i="1" s="1"/>
  <c r="D15" i="1"/>
  <c r="L7" i="1" s="1"/>
  <c r="C15" i="1"/>
  <c r="K15" i="1" s="1"/>
  <c r="L14" i="1" s="1"/>
  <c r="D14" i="1"/>
  <c r="C14" i="1"/>
  <c r="J14" i="1" s="1"/>
  <c r="K13" i="1" s="1"/>
  <c r="F13" i="1"/>
  <c r="J9" i="1" s="1"/>
  <c r="D13" i="1"/>
  <c r="C13" i="1"/>
  <c r="G13" i="1" s="1"/>
  <c r="J10" i="1" s="1"/>
  <c r="E12" i="1"/>
  <c r="I8" i="1" s="1"/>
  <c r="D12" i="1"/>
  <c r="C12" i="1"/>
  <c r="I13" i="1" s="1"/>
  <c r="J12" i="1" s="1"/>
  <c r="F11" i="1"/>
  <c r="H9" i="1" s="1"/>
  <c r="D11" i="1"/>
  <c r="H7" i="1" s="1"/>
  <c r="C11" i="1"/>
  <c r="G11" i="1" s="1"/>
  <c r="H10" i="1" s="1"/>
  <c r="D10" i="1"/>
  <c r="C10" i="1"/>
  <c r="F10" i="1" s="1"/>
  <c r="G9" i="1" s="1"/>
  <c r="D9" i="1"/>
  <c r="F7" i="1" s="1"/>
  <c r="C9" i="1"/>
  <c r="F15" i="1" s="1"/>
  <c r="L9" i="1" s="1"/>
  <c r="D8" i="1"/>
  <c r="C8" i="1"/>
  <c r="E13" i="1" s="1"/>
  <c r="J8" i="1" s="1"/>
  <c r="N7" i="1"/>
  <c r="M7" i="1"/>
  <c r="K7" i="1"/>
  <c r="J7" i="1"/>
  <c r="I7" i="1"/>
  <c r="G7" i="1"/>
  <c r="E7" i="1"/>
  <c r="C70" i="1"/>
  <c r="C71" i="1" s="1"/>
  <c r="E16" i="1" l="1"/>
  <c r="M8" i="1" s="1"/>
  <c r="E11" i="1"/>
  <c r="H8" i="1" s="1"/>
  <c r="F12" i="1"/>
  <c r="I9" i="1" s="1"/>
  <c r="H14" i="1"/>
  <c r="K11" i="1" s="1"/>
  <c r="E15" i="1"/>
  <c r="L8" i="1" s="1"/>
  <c r="I15" i="1"/>
  <c r="L12" i="1" s="1"/>
  <c r="F16" i="1"/>
  <c r="M9" i="1" s="1"/>
  <c r="J16" i="1"/>
  <c r="M13" i="1" s="1"/>
  <c r="G17" i="1"/>
  <c r="N10" i="1" s="1"/>
  <c r="K17" i="1"/>
  <c r="N14" i="1" s="1"/>
  <c r="E10" i="1"/>
  <c r="G8" i="1" s="1"/>
  <c r="G12" i="1"/>
  <c r="I10" i="1" s="1"/>
  <c r="H13" i="1"/>
  <c r="J11" i="1" s="1"/>
  <c r="E14" i="1"/>
  <c r="K8" i="1" s="1"/>
  <c r="I14" i="1"/>
  <c r="K12" i="1" s="1"/>
  <c r="G16" i="1"/>
  <c r="M10" i="1" s="1"/>
  <c r="K16" i="1"/>
  <c r="M14" i="1" s="1"/>
  <c r="H17" i="1"/>
  <c r="N11" i="1" s="1"/>
  <c r="L17" i="1"/>
  <c r="N15" i="1" s="1"/>
  <c r="G14" i="1"/>
  <c r="K10" i="1" s="1"/>
  <c r="E9" i="1"/>
  <c r="F8" i="1" s="1"/>
  <c r="H12" i="1"/>
  <c r="I11" i="1" s="1"/>
  <c r="F14" i="1"/>
  <c r="K9" i="1" s="1"/>
  <c r="G15" i="1"/>
  <c r="L10" i="1" s="1"/>
  <c r="H16" i="1"/>
  <c r="M11" i="1" s="1"/>
  <c r="E17" i="1"/>
  <c r="N8" i="1" s="1"/>
  <c r="I17" i="1"/>
  <c r="N12" i="1" s="1"/>
</calcChain>
</file>

<file path=xl/sharedStrings.xml><?xml version="1.0" encoding="utf-8"?>
<sst xmlns="http://schemas.openxmlformats.org/spreadsheetml/2006/main" count="49" uniqueCount="39">
  <si>
    <r>
      <rPr>
        <b/>
        <sz val="11"/>
        <color rgb="FF000000"/>
        <rFont val="Montserrat Light"/>
        <family val="3"/>
      </rPr>
      <t>Cod Traseu:</t>
    </r>
    <r>
      <rPr>
        <sz val="11"/>
        <color rgb="FF000000"/>
        <rFont val="Montserrat Light"/>
      </rPr>
      <t xml:space="preserve"> T093 GHERLA – RĂSCRUCI - CLUJ NAPOCA </t>
    </r>
  </si>
  <si>
    <t>Ofertant: FANY PRESTĂRI SERVICII S.R.L.</t>
  </si>
  <si>
    <t>Bilete de călătorie</t>
  </si>
  <si>
    <t>Tarif  mediu/km/loc (lei)</t>
  </si>
  <si>
    <t>km</t>
  </si>
  <si>
    <t>Gherla/Autogară</t>
  </si>
  <si>
    <t>Băița - ramificație</t>
  </si>
  <si>
    <t>Livada</t>
  </si>
  <si>
    <t>Iclod</t>
  </si>
  <si>
    <t>Fundătura</t>
  </si>
  <si>
    <t>Bonțida</t>
  </si>
  <si>
    <t>Răscruci</t>
  </si>
  <si>
    <t>Jucu de Sus - ramificație</t>
  </si>
  <si>
    <t>Apahida</t>
  </si>
  <si>
    <t>Sânnicoară</t>
  </si>
  <si>
    <t>Cluj Napoca/ Autogara Fany</t>
  </si>
  <si>
    <t>Gherla/ Autogară</t>
  </si>
  <si>
    <t>Jucu de Sus ramificație</t>
  </si>
  <si>
    <t xml:space="preserve">Cluj Napoca/ Autogara Fany  </t>
  </si>
  <si>
    <t>Nr. transă de distanță</t>
  </si>
  <si>
    <t>Zonă kilometrică - initiala</t>
  </si>
  <si>
    <t>Zonă kilometrică finala</t>
  </si>
  <si>
    <t>Coeficient alfa</t>
  </si>
  <si>
    <t>Tarif mediu lei/loc/km</t>
  </si>
  <si>
    <t xml:space="preserve">Tarif mediu pe traseul T093           </t>
  </si>
  <si>
    <t>lei/loc/km</t>
  </si>
  <si>
    <t xml:space="preserve">TVA                                                  </t>
  </si>
  <si>
    <t xml:space="preserve">Tarif mediu cu TVA                          </t>
  </si>
  <si>
    <t>Anexa</t>
  </si>
  <si>
    <t>la Hotarârea nr._____________</t>
  </si>
  <si>
    <t xml:space="preserve">                 PREŞEDINTE,</t>
  </si>
  <si>
    <t xml:space="preserve">   </t>
  </si>
  <si>
    <t xml:space="preserve">                                                     INIȚIATOR,</t>
  </si>
  <si>
    <t xml:space="preserve">                                                   PREȘEDINTE</t>
  </si>
  <si>
    <t xml:space="preserve">                                                      Alin Tișe</t>
  </si>
  <si>
    <t xml:space="preserve">                                              TARIFE DE CĂLĂTORIE PRACTICATE PE TRASEUL T 093</t>
  </si>
  <si>
    <t>Grupa 42</t>
  </si>
  <si>
    <t xml:space="preserve">                                                                                                          SECRETAR GENERAL AL JUDEŢULUI,</t>
  </si>
  <si>
    <r>
      <t xml:space="preserve">          </t>
    </r>
    <r>
      <rPr>
        <b/>
        <sz val="12"/>
        <color theme="1"/>
        <rFont val="Montserrat Light"/>
        <family val="3"/>
      </rPr>
      <t xml:space="preserve">          Alin Tișe                                                                                                                                                      Simona Gaci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</si>
</sst>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Montserrat Light"/>
    </font>
    <font>
      <sz val="11"/>
      <color theme="1"/>
      <name val="Calibri"/>
      <family val="2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1"/>
      <color rgb="FF000000"/>
      <name val="Montserrat Light"/>
    </font>
    <font>
      <sz val="10"/>
      <color rgb="FF000000"/>
      <name val="Montserrat Light"/>
      <family val="3"/>
    </font>
    <font>
      <sz val="10"/>
      <color rgb="FF000000"/>
      <name val="Montserrat Light"/>
      <family val="3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Montserrat Light"/>
      <family val="3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Montserrat Light"/>
      <family val="3"/>
      <charset val="238"/>
    </font>
    <font>
      <b/>
      <sz val="12"/>
      <color theme="1"/>
      <name val="Montserrat Light"/>
      <family val="3"/>
    </font>
    <font>
      <sz val="11"/>
      <color rgb="FF000000"/>
      <name val="Calibri"/>
      <family val="2"/>
    </font>
    <font>
      <b/>
      <sz val="12"/>
      <color rgb="FFFF0000"/>
      <name val="Montserrat Light"/>
      <family val="3"/>
    </font>
    <font>
      <sz val="11"/>
      <color theme="1"/>
      <name val="Montserrat Light"/>
      <family val="3"/>
    </font>
    <font>
      <sz val="10"/>
      <color theme="1"/>
      <name val="Montserrat Light"/>
    </font>
    <font>
      <sz val="10"/>
      <color theme="0"/>
      <name val="Montserrat Light"/>
      <family val="3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1" fillId="0" borderId="9" xfId="0" applyFont="1" applyBorder="1"/>
    <xf numFmtId="0" fontId="7" fillId="0" borderId="9" xfId="0" applyFont="1" applyBorder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3" fillId="0" borderId="0" xfId="0" applyFont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 indent="15"/>
    </xf>
    <xf numFmtId="0" fontId="13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 wrapText="1"/>
    </xf>
    <xf numFmtId="2" fontId="17" fillId="5" borderId="9" xfId="0" applyNumberFormat="1" applyFont="1" applyFill="1" applyBorder="1" applyAlignment="1">
      <alignment horizontal="center" vertical="center" wrapText="1"/>
    </xf>
    <xf numFmtId="2" fontId="17" fillId="6" borderId="9" xfId="0" applyNumberFormat="1" applyFont="1" applyFill="1" applyBorder="1" applyAlignment="1">
      <alignment horizontal="center" vertical="center" wrapText="1"/>
    </xf>
    <xf numFmtId="2" fontId="17" fillId="7" borderId="9" xfId="0" applyNumberFormat="1" applyFont="1" applyFill="1" applyBorder="1" applyAlignment="1">
      <alignment horizontal="center" vertical="center" wrapText="1"/>
    </xf>
    <xf numFmtId="2" fontId="18" fillId="7" borderId="9" xfId="0" applyNumberFormat="1" applyFont="1" applyFill="1" applyBorder="1" applyAlignment="1">
      <alignment horizontal="center" vertical="center" wrapText="1"/>
    </xf>
    <xf numFmtId="2" fontId="18" fillId="7" borderId="6" xfId="0" applyNumberFormat="1" applyFont="1" applyFill="1" applyBorder="1" applyAlignment="1">
      <alignment horizontal="center" vertical="center" wrapText="1"/>
    </xf>
    <xf numFmtId="2" fontId="17" fillId="4" borderId="6" xfId="0" applyNumberFormat="1" applyFont="1" applyFill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wrapText="1"/>
    </xf>
    <xf numFmtId="2" fontId="18" fillId="7" borderId="12" xfId="0" applyNumberFormat="1" applyFont="1" applyFill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2" fontId="17" fillId="7" borderId="12" xfId="0" applyNumberFormat="1" applyFont="1" applyFill="1" applyBorder="1" applyAlignment="1">
      <alignment horizontal="center" vertical="center" wrapText="1"/>
    </xf>
    <xf numFmtId="2" fontId="17" fillId="5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2B46-D913-4F3A-B988-0FD4B57E5EB2}">
  <sheetPr>
    <pageSetUpPr fitToPage="1"/>
  </sheetPr>
  <dimension ref="A1:N80"/>
  <sheetViews>
    <sheetView tabSelected="1" topLeftCell="A69" workbookViewId="0">
      <selection activeCell="A76" sqref="A76"/>
    </sheetView>
  </sheetViews>
  <sheetFormatPr defaultRowHeight="15" x14ac:dyDescent="0.25"/>
  <cols>
    <col min="1" max="1" width="26.85546875" customWidth="1"/>
    <col min="2" max="2" width="14.140625" customWidth="1"/>
    <col min="3" max="3" width="14" customWidth="1"/>
    <col min="4" max="5" width="12.28515625" customWidth="1"/>
  </cols>
  <sheetData>
    <row r="1" spans="1:14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1"/>
    </row>
    <row r="2" spans="1:14" x14ac:dyDescent="0.25">
      <c r="A2" s="32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23" t="s">
        <v>28</v>
      </c>
      <c r="L3" s="23"/>
      <c r="N3" s="23"/>
    </row>
    <row r="4" spans="1:14" ht="15.75" thickBot="1" x14ac:dyDescent="0.3">
      <c r="A4" s="4" t="s">
        <v>1</v>
      </c>
      <c r="B4" s="1"/>
      <c r="C4" s="1"/>
      <c r="D4" s="1"/>
      <c r="E4" s="1"/>
      <c r="F4" s="1"/>
      <c r="G4" s="1"/>
      <c r="H4" s="1"/>
      <c r="I4" s="1"/>
      <c r="J4" s="1"/>
      <c r="K4" s="23" t="s">
        <v>29</v>
      </c>
      <c r="L4" s="23"/>
      <c r="M4" s="23"/>
      <c r="N4" s="23"/>
    </row>
    <row r="5" spans="1:14" ht="15.75" thickBot="1" x14ac:dyDescent="0.3">
      <c r="A5" s="49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4" ht="69" thickBot="1" x14ac:dyDescent="0.3">
      <c r="A6" s="5" t="s">
        <v>3</v>
      </c>
      <c r="B6" s="6" t="s">
        <v>4</v>
      </c>
      <c r="C6" s="6"/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  <c r="N6" s="6" t="s">
        <v>15</v>
      </c>
    </row>
    <row r="7" spans="1:14" x14ac:dyDescent="0.25">
      <c r="A7" s="7" t="s">
        <v>16</v>
      </c>
      <c r="B7" s="8">
        <v>0</v>
      </c>
      <c r="C7" s="38"/>
      <c r="D7" s="39"/>
      <c r="E7" s="40">
        <f>D8</f>
        <v>1</v>
      </c>
      <c r="F7" s="40">
        <f>D9</f>
        <v>2.5</v>
      </c>
      <c r="G7" s="40">
        <f>D10</f>
        <v>3.5</v>
      </c>
      <c r="H7" s="40">
        <f>D11</f>
        <v>4.5</v>
      </c>
      <c r="I7" s="40">
        <f>D12</f>
        <v>6</v>
      </c>
      <c r="J7" s="40">
        <f>D13</f>
        <v>6.5</v>
      </c>
      <c r="K7" s="40">
        <f>D14</f>
        <v>8.5</v>
      </c>
      <c r="L7" s="40">
        <f>D15</f>
        <v>11</v>
      </c>
      <c r="M7" s="40">
        <f>D16</f>
        <v>15</v>
      </c>
      <c r="N7" s="41">
        <f>D17</f>
        <v>16.5</v>
      </c>
    </row>
    <row r="8" spans="1:14" x14ac:dyDescent="0.25">
      <c r="A8" s="9" t="s">
        <v>6</v>
      </c>
      <c r="B8" s="10">
        <v>4</v>
      </c>
      <c r="C8" s="37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1.1839999999999999</v>
      </c>
      <c r="D8" s="3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</v>
      </c>
      <c r="E8" s="34"/>
      <c r="F8" s="33">
        <f>E9</f>
        <v>1.5</v>
      </c>
      <c r="G8" s="33">
        <f>E10</f>
        <v>2</v>
      </c>
      <c r="H8" s="33">
        <f>E11</f>
        <v>3</v>
      </c>
      <c r="I8" s="33">
        <f>E12</f>
        <v>4.5</v>
      </c>
      <c r="J8" s="33">
        <f>E13</f>
        <v>5.5</v>
      </c>
      <c r="K8" s="33">
        <f>E14</f>
        <v>7.5</v>
      </c>
      <c r="L8" s="33">
        <f>E15</f>
        <v>10</v>
      </c>
      <c r="M8" s="33">
        <f>E16</f>
        <v>14</v>
      </c>
      <c r="N8" s="42">
        <f>E17</f>
        <v>15.5</v>
      </c>
    </row>
    <row r="9" spans="1:14" x14ac:dyDescent="0.25">
      <c r="A9" s="9" t="s">
        <v>7</v>
      </c>
      <c r="B9" s="11">
        <v>9</v>
      </c>
      <c r="C9" s="37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2.6640000000000001</v>
      </c>
      <c r="D9" s="3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2.5</v>
      </c>
      <c r="E9" s="33">
        <f>IF(MROUND(C9-C8,0.5)=0,0.5,MROUND(C9-C8,0.5))</f>
        <v>1.5</v>
      </c>
      <c r="F9" s="34"/>
      <c r="G9" s="33">
        <f>F10</f>
        <v>0.5</v>
      </c>
      <c r="H9" s="33">
        <f>F11</f>
        <v>1.5</v>
      </c>
      <c r="I9" s="33">
        <f>F12</f>
        <v>3</v>
      </c>
      <c r="J9" s="33">
        <f>F13</f>
        <v>4</v>
      </c>
      <c r="K9" s="33">
        <f>F14</f>
        <v>6</v>
      </c>
      <c r="L9" s="33">
        <f>F15</f>
        <v>8.5</v>
      </c>
      <c r="M9" s="33">
        <f>F16</f>
        <v>12.5</v>
      </c>
      <c r="N9" s="42">
        <f>F17</f>
        <v>14</v>
      </c>
    </row>
    <row r="10" spans="1:14" x14ac:dyDescent="0.25">
      <c r="A10" s="9" t="s">
        <v>8</v>
      </c>
      <c r="B10" s="11">
        <v>11</v>
      </c>
      <c r="C10" s="37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3.2560000000000002</v>
      </c>
      <c r="D10" s="3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3.5</v>
      </c>
      <c r="E10" s="33">
        <f>MROUND(C10-C8,0.5)</f>
        <v>2</v>
      </c>
      <c r="F10" s="33">
        <f>IF(MROUND(C10-C9,0.5)=0,0.5,MROUND(C10-C9,0.5))</f>
        <v>0.5</v>
      </c>
      <c r="G10" s="35"/>
      <c r="H10" s="36">
        <f>G11</f>
        <v>1</v>
      </c>
      <c r="I10" s="33">
        <f>G12</f>
        <v>2.5</v>
      </c>
      <c r="J10" s="33">
        <f>G13</f>
        <v>3.5</v>
      </c>
      <c r="K10" s="33">
        <f>G14</f>
        <v>5</v>
      </c>
      <c r="L10" s="33">
        <f>G15</f>
        <v>8</v>
      </c>
      <c r="M10" s="33">
        <f>G16</f>
        <v>11.5</v>
      </c>
      <c r="N10" s="42">
        <f>G17</f>
        <v>13.5</v>
      </c>
    </row>
    <row r="11" spans="1:14" x14ac:dyDescent="0.25">
      <c r="A11" s="9" t="s">
        <v>9</v>
      </c>
      <c r="B11" s="11">
        <v>14</v>
      </c>
      <c r="C11" s="37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4.3659999999999997</v>
      </c>
      <c r="D11" s="3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4.5</v>
      </c>
      <c r="E11" s="33">
        <f>MROUND(C11-C8,0.5)</f>
        <v>3</v>
      </c>
      <c r="F11" s="33">
        <f>MROUND(C11-C9,0.5)</f>
        <v>1.5</v>
      </c>
      <c r="G11" s="36">
        <f>IF(MROUND(C11-C10,0.5)=0,0.5,MROUND(C11-C10,0.5))</f>
        <v>1</v>
      </c>
      <c r="H11" s="35"/>
      <c r="I11" s="33">
        <f>H12</f>
        <v>1.5</v>
      </c>
      <c r="J11" s="33">
        <f>H13</f>
        <v>2</v>
      </c>
      <c r="K11" s="33">
        <f>H14</f>
        <v>4</v>
      </c>
      <c r="L11" s="33">
        <f>H15</f>
        <v>6.5</v>
      </c>
      <c r="M11" s="33">
        <f>H16</f>
        <v>10.5</v>
      </c>
      <c r="N11" s="42">
        <f>H17</f>
        <v>12.5</v>
      </c>
    </row>
    <row r="12" spans="1:14" x14ac:dyDescent="0.25">
      <c r="A12" s="9" t="s">
        <v>10</v>
      </c>
      <c r="B12" s="11">
        <v>18</v>
      </c>
      <c r="C12" s="37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5.8460000000000001</v>
      </c>
      <c r="D12" s="3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6</v>
      </c>
      <c r="E12" s="33">
        <f>MROUND(C12-C8,0.5)</f>
        <v>4.5</v>
      </c>
      <c r="F12" s="33">
        <f>MROUND(C12-C9,0.5)</f>
        <v>3</v>
      </c>
      <c r="G12" s="33">
        <f>MROUND(C12-C10,0.5)</f>
        <v>2.5</v>
      </c>
      <c r="H12" s="33">
        <f>IF(MROUND(C12-C11,0.5)=0,0.5,MROUND(C12-C11,0.5))</f>
        <v>1.5</v>
      </c>
      <c r="I12" s="34"/>
      <c r="J12" s="33">
        <f>I13</f>
        <v>0.5</v>
      </c>
      <c r="K12" s="33">
        <f>I14</f>
        <v>2.5</v>
      </c>
      <c r="L12" s="33">
        <f>I15</f>
        <v>5</v>
      </c>
      <c r="M12" s="33">
        <f>I16</f>
        <v>9</v>
      </c>
      <c r="N12" s="42">
        <f>I17</f>
        <v>11</v>
      </c>
    </row>
    <row r="13" spans="1:14" x14ac:dyDescent="0.25">
      <c r="A13" s="9" t="s">
        <v>11</v>
      </c>
      <c r="B13" s="11">
        <v>20</v>
      </c>
      <c r="C13" s="37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6.5860000000000003</v>
      </c>
      <c r="D13" s="33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6.5</v>
      </c>
      <c r="E13" s="33">
        <f>MROUND(C13-C8,0.5)</f>
        <v>5.5</v>
      </c>
      <c r="F13" s="33">
        <f>MROUND(C13-C9,0.5)</f>
        <v>4</v>
      </c>
      <c r="G13" s="36">
        <f>MROUND(C13-C10,0.5)</f>
        <v>3.5</v>
      </c>
      <c r="H13" s="36">
        <f>MROUND(C13-C11,0.5)</f>
        <v>2</v>
      </c>
      <c r="I13" s="33">
        <f>IF(MROUND(C13-C12,0.5)=0,0.5,MROUND(C13-C12,0.5))</f>
        <v>0.5</v>
      </c>
      <c r="J13" s="34"/>
      <c r="K13" s="33">
        <f>J14</f>
        <v>2</v>
      </c>
      <c r="L13" s="33">
        <f>J15</f>
        <v>4.5</v>
      </c>
      <c r="M13" s="33">
        <f>J16</f>
        <v>8.5</v>
      </c>
      <c r="N13" s="42">
        <f>J17</f>
        <v>10</v>
      </c>
    </row>
    <row r="14" spans="1:14" x14ac:dyDescent="0.25">
      <c r="A14" s="9" t="s">
        <v>17</v>
      </c>
      <c r="B14" s="11">
        <v>25</v>
      </c>
      <c r="C14" s="37">
        <f>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</f>
        <v>8.4359999999999999</v>
      </c>
      <c r="D14" s="33">
        <f>MROUND(IF(B14&lt;=C49,B14*C71*D49,IF(AND(B14&gt;C49,B14&lt;=C50),(C49-B49)*D49*C71+(B14-C49)*C71*D50,IF(AND(B14&gt;C50,B14&lt;=C51),C49*C71*D49+(C50-C49)*C71*D50+(B14 -C50)*C71*D51,IF(AND(B14&gt;C51,B14&lt;=C52),C49*C71*D49+(C50-C49)*C71*D50+(C51-C50)*C71*D51+(B14 -C51)*C71*D52,IF(AND(B14&gt;C52,B14&lt;=C53),C49*C71*D49+(C50-C49)*C71*D50+(C51-C50)*C71*D51+(C52-C51)*C71*D52+(B14 -C52)*C71*D53,IF(AND(B14&gt;C53,B14&lt;=C54),C49*C71*D49+(C50-C49)*C71*D50+(C51-C50)*C71*D51+(C52-C51)*C71*D52+(C53-C52)*C71*D53+(B14 -C53)*C71*D54,IF(AND(B14&gt;C54,B14&lt;=C55),C49*C71*D49+(C50-C49)*C71*D50+(C51-C50)*C71*D51+(C52-C51)*C71*D52+(C53-C52)*C71*D53+(C54-C53)*C71*D54+(B14-C54)*C71*D55,IF(AND(B14&gt;C55,B14&lt;=C56),C49*C71*D49+(C50-C49)*C71*D50+(C51-C50)*C71*D51+(C52-C51)*C71*D52+(C53-C52)*C71*D53+(C54-C53)*C71*D54+(C53-C54)*C71*D55+(B14-C55)*C71*D56,0)))))))),0.5)</f>
        <v>8.5</v>
      </c>
      <c r="E14" s="33">
        <f>MROUND(C14-C8,0.5)</f>
        <v>7.5</v>
      </c>
      <c r="F14" s="33">
        <f>MROUND(C14-C9,0.5)</f>
        <v>6</v>
      </c>
      <c r="G14" s="33">
        <f>MROUND(C14-C10,0.5)</f>
        <v>5</v>
      </c>
      <c r="H14" s="33">
        <f>MROUND(C14-C11,0.5)</f>
        <v>4</v>
      </c>
      <c r="I14" s="33">
        <f>MROUND(C14-C12,0.5)</f>
        <v>2.5</v>
      </c>
      <c r="J14" s="33">
        <f>IF(MROUND(C14-C13,0.5)=0,0.5,MROUND(C14-C13,0.5))</f>
        <v>2</v>
      </c>
      <c r="K14" s="34"/>
      <c r="L14" s="33">
        <f>K15</f>
        <v>2.5</v>
      </c>
      <c r="M14" s="33">
        <f>K16</f>
        <v>6.5</v>
      </c>
      <c r="N14" s="42">
        <f>K17</f>
        <v>8.5</v>
      </c>
    </row>
    <row r="15" spans="1:14" x14ac:dyDescent="0.25">
      <c r="A15" s="9" t="s">
        <v>13</v>
      </c>
      <c r="B15" s="11">
        <v>32</v>
      </c>
      <c r="C15" s="37">
        <f>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</f>
        <v>11.026</v>
      </c>
      <c r="D15" s="33">
        <f>MROUND(IF(B15&lt;=C49,B15*C71*D49,IF(AND(B15&gt;C49,B15&lt;=C50),(C49-B49)*D49*C71+(B15-C49)*C71*D50,IF(AND(B15&gt;C50,B15&lt;=C51),C49*C71*D49+(C50-C49)*C71*D50+(B15 -C50)*C71*D51,IF(AND(B15&gt;C51,B15&lt;=C52),C49*C71*D49+(C50-C49)*C71*D50+(C51-C50)*C71*D51+(B15 -C51)*C71*D52,IF(AND(B15&gt;C52,B15&lt;=C53),C49*C71*D49+(C50-C49)*C71*D50+(C51-C50)*C71*D51+(C52-C51)*C71*D52+(B15 -C52)*C71*D53,IF(AND(B15&gt;C53,B15&lt;=C54),C49*C71*D49+(C50-C49)*C71*D50+(C51-C50)*C71*D51+(C52-C51)*C71*D52+(C53-C52)*C71*D53+(B15 -C53)*C71*D54,IF(AND(B15&gt;C54,B15&lt;=C55),C49*C71*D49+(C50-C49)*C71*D50+(C51-C50)*C71*D51+(C52-C51)*C71*D52+(C53-C52)*C71*D53+(C54-C53)*C71*D54+(B15-C54)*C71*D55,IF(AND(B15&gt;C55,B15&lt;=C56),C49*C71*D49+(C50-C49)*C71*D50+(C51-C50)*C71*D51+(C52-C51)*C71*D52+(C53-C52)*C71*D53+(C54-C53)*C71*D54+(C53-C54)*C71*D55+(B15-C55)*C71*D56,0)))))))),0.5)</f>
        <v>11</v>
      </c>
      <c r="E15" s="33">
        <f>MROUND(C15-C8,0.5)</f>
        <v>10</v>
      </c>
      <c r="F15" s="33">
        <f>MROUND(C15-C9,0.5)</f>
        <v>8.5</v>
      </c>
      <c r="G15" s="36">
        <f>MROUND(C15-C10,0.5)</f>
        <v>8</v>
      </c>
      <c r="H15" s="36">
        <f>MROUND(C15-C11,0.5)</f>
        <v>6.5</v>
      </c>
      <c r="I15" s="33">
        <f>MROUND(C15-C12,0.5)</f>
        <v>5</v>
      </c>
      <c r="J15" s="33">
        <f>MROUND(C15-C13,0.5)</f>
        <v>4.5</v>
      </c>
      <c r="K15" s="33">
        <f>IF(MROUND(C15-C14,0.5)=0,0.5,MROUND(C15-C14,0.5))</f>
        <v>2.5</v>
      </c>
      <c r="L15" s="34"/>
      <c r="M15" s="33">
        <f>L16</f>
        <v>4</v>
      </c>
      <c r="N15" s="42">
        <f>L17</f>
        <v>5.5</v>
      </c>
    </row>
    <row r="16" spans="1:14" x14ac:dyDescent="0.25">
      <c r="A16" s="9" t="s">
        <v>14</v>
      </c>
      <c r="B16" s="11">
        <v>41</v>
      </c>
      <c r="C16" s="37">
        <f>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</f>
        <v>14.948</v>
      </c>
      <c r="D16" s="33">
        <f>MROUND(IF(B16&lt;=C49,B16*C71*D49,IF(AND(B16&gt;C49,B16&lt;=C50),(C49-B49)*D49*C71+(B16-C49)*C71*D50,IF(AND(B16&gt;C50,B16&lt;=C51),C49*C71*D49+(C50-C49)*C71*D50+(B16 -C50)*C71*D51,IF(AND(B16&gt;C51,B16&lt;=C52),C49*C71*D49+(C50-C49)*C71*D50+(C51-C50)*C71*D51+(B16 -C51)*C71*D52,IF(AND(B16&gt;C52,B16&lt;=C53),C49*C71*D49+(C50-C49)*C71*D50+(C51-C50)*C71*D51+(C52-C51)*C71*D52+(B16 -C52)*C71*D53,IF(AND(B16&gt;C53,B16&lt;=C54),C49*C71*D49+(C50-C49)*C71*D50+(C51-C50)*C71*D51+(C52-C51)*C71*D52+(C53-C52)*C71*D53+(B16 -C53)*C71*D54,IF(AND(B16&gt;C54,B16&lt;=C55),C49*C71*D49+(C50-C49)*C71*D50+(C51-C50)*C71*D51+(C52-C51)*C71*D52+(C53-C52)*C71*D53+(C54-C53)*C71*D54+(B16-C54)*C71*D55,IF(AND(B16&gt;C55,B16&lt;=C56),C49*C71*D49+(C50-C49)*C71*D50+(C51-C50)*C71*D51+(C52-C51)*C71*D52+(C53-C52)*C71*D53+(C54-C53)*C71*D54+(C53-C54)*C71*D55+(B16-C55)*C71*D56,0)))))))),0.5)</f>
        <v>15</v>
      </c>
      <c r="E16" s="33">
        <f>MROUND(C16-C8,0.5)</f>
        <v>14</v>
      </c>
      <c r="F16" s="33">
        <f>MROUND(C16-C9,0.5)</f>
        <v>12.5</v>
      </c>
      <c r="G16" s="33">
        <f>MROUND(C16-C10,0.5)</f>
        <v>11.5</v>
      </c>
      <c r="H16" s="33">
        <f>MROUND(C16-C11,0.5)</f>
        <v>10.5</v>
      </c>
      <c r="I16" s="33">
        <f>MROUND(C16-C12,0.5)</f>
        <v>9</v>
      </c>
      <c r="J16" s="33">
        <f>MROUND(C16-C13,0.5)</f>
        <v>8.5</v>
      </c>
      <c r="K16" s="33">
        <f>MROUND(C16-C14,0.5)</f>
        <v>6.5</v>
      </c>
      <c r="L16" s="33">
        <f>IF(MROUND(C16-C15,0.5)=0,0.5,MROUND(C16-C15,0.5))</f>
        <v>4</v>
      </c>
      <c r="M16" s="34"/>
      <c r="N16" s="42">
        <f>M17</f>
        <v>2</v>
      </c>
    </row>
    <row r="17" spans="1:14" ht="19.5" customHeight="1" thickBot="1" x14ac:dyDescent="0.3">
      <c r="A17" s="12" t="s">
        <v>18</v>
      </c>
      <c r="B17" s="13">
        <v>45</v>
      </c>
      <c r="C17" s="43">
        <f>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</f>
        <v>16.724</v>
      </c>
      <c r="D17" s="44">
        <f>MROUND(IF(B17&lt;=C49,B17*C71*D49,IF(AND(B17&gt;C49,B17&lt;=C50),(C49-B49)*D49*C71+(B17-C49)*C71*D50,IF(AND(B17&gt;C50,B17&lt;=C51),C49*C71*D49+(C50-C49)*C71*D50+(B17 -C50)*C71*D51,IF(AND(B17&gt;C51,B17&lt;=C52),C49*C71*D49+(C50-C49)*C71*D50+(C51-C50)*C71*D51+(B17 -C51)*C71*D52,IF(AND(B17&gt;C52,B17&lt;=C53),C49*C71*D49+(C50-C49)*C71*D50+(C51-C50)*C71*D51+(C52-C51)*C71*D52+(B17 -C52)*C71*D53,IF(AND(B17&gt;C53,B17&lt;=C54),C49*C71*D49+(C50-C49)*C71*D50+(C51-C50)*C71*D51+(C52-C51)*C71*D52+(C53-C52)*C71*D53+(B17 -C53)*C71*D54,IF(AND(B17&gt;C54,B17&lt;=C55),C49*C71*D49+(C50-C49)*C71*D50+(C51-C50)*C71*D51+(C52-C51)*C71*D52+(C53-C52)*C71*D53+(C54-C53)*C71*D54+(B17-C54)*C71*D55,IF(AND(B17&gt;C55,B17&lt;=C56),C49*C71*D49+(C50-C49)*C71*D50+(C51-C50)*C71*D51+(C52-C51)*C71*D52+(C53-C52)*C71*D53+(C54-C53)*C71*D54+(C53-C54)*C71*D55+(B17-C55)*C71*D56,0)))))))),0.5)</f>
        <v>16.5</v>
      </c>
      <c r="E17" s="44">
        <f>MROUND(C17-C8,0.5)</f>
        <v>15.5</v>
      </c>
      <c r="F17" s="44">
        <f>MROUND(C17-C9,0.5)</f>
        <v>14</v>
      </c>
      <c r="G17" s="45">
        <f>MROUND(C17-C10,0.5)</f>
        <v>13.5</v>
      </c>
      <c r="H17" s="45">
        <f>MROUND(C17-C11,0.5)</f>
        <v>12.5</v>
      </c>
      <c r="I17" s="44">
        <f>MROUND(C17-C12,0.5)</f>
        <v>11</v>
      </c>
      <c r="J17" s="44">
        <f>MROUND(C17-C13,0.5)</f>
        <v>10</v>
      </c>
      <c r="K17" s="44">
        <f>MROUND(C17-C14,0.5)</f>
        <v>8.5</v>
      </c>
      <c r="L17" s="44">
        <f>MROUND(C17-C15,0.5)</f>
        <v>5.5</v>
      </c>
      <c r="M17" s="44">
        <f>IF(MROUND(C17-C16,0.5)=0,0.5,MROUND(C17-C16,0.5))</f>
        <v>2</v>
      </c>
      <c r="N17" s="46"/>
    </row>
    <row r="18" spans="1:14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4.25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idden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idden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idden="1" x14ac:dyDescent="0.25"/>
    <row r="23" spans="1:14" hidden="1" x14ac:dyDescent="0.25"/>
    <row r="24" spans="1:14" hidden="1" x14ac:dyDescent="0.25"/>
    <row r="25" spans="1:14" hidden="1" x14ac:dyDescent="0.25"/>
    <row r="26" spans="1:14" hidden="1" x14ac:dyDescent="0.25"/>
    <row r="27" spans="1:14" hidden="1" x14ac:dyDescent="0.25"/>
    <row r="28" spans="1:14" hidden="1" x14ac:dyDescent="0.25"/>
    <row r="29" spans="1:14" hidden="1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idden="1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idden="1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idden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hidden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hidden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idden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idden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idden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4" hidden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idden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idden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hidden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14" hidden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hidden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 hidden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hidden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4" hidden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hidden="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38.25" x14ac:dyDescent="0.25">
      <c r="A48" s="16" t="s">
        <v>19</v>
      </c>
      <c r="B48" s="16" t="s">
        <v>20</v>
      </c>
      <c r="C48" s="16" t="s">
        <v>21</v>
      </c>
      <c r="D48" s="16" t="s">
        <v>22</v>
      </c>
      <c r="E48" s="16" t="s">
        <v>23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8">
        <v>1</v>
      </c>
      <c r="B49" s="18">
        <v>0</v>
      </c>
      <c r="C49" s="19">
        <v>11</v>
      </c>
      <c r="D49" s="18">
        <v>0.8</v>
      </c>
      <c r="E49" s="18">
        <v>0.3</v>
      </c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5">
      <c r="A50" s="18">
        <v>2</v>
      </c>
      <c r="B50" s="18">
        <v>11.01</v>
      </c>
      <c r="C50" s="19">
        <v>22</v>
      </c>
      <c r="D50" s="18">
        <v>1</v>
      </c>
      <c r="E50" s="18">
        <v>0.37</v>
      </c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5">
      <c r="A51" s="18">
        <v>3</v>
      </c>
      <c r="B51" s="18">
        <v>22.01</v>
      </c>
      <c r="C51" s="19">
        <v>33</v>
      </c>
      <c r="D51" s="18">
        <v>1</v>
      </c>
      <c r="E51" s="18">
        <v>0.37</v>
      </c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5">
      <c r="A52" s="18">
        <v>4</v>
      </c>
      <c r="B52" s="18">
        <v>33.01</v>
      </c>
      <c r="C52" s="19">
        <v>45</v>
      </c>
      <c r="D52" s="18">
        <v>1.2</v>
      </c>
      <c r="E52" s="18">
        <v>0.44</v>
      </c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hidden="1" x14ac:dyDescent="0.25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hidden="1" x14ac:dyDescent="0.2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4" hidden="1" x14ac:dyDescent="0.25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</row>
    <row r="60" spans="1:14" hidden="1" x14ac:dyDescent="0.2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</row>
    <row r="61" spans="1:14" hidden="1" x14ac:dyDescent="0.2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</row>
    <row r="62" spans="1:14" hidden="1" x14ac:dyDescent="0.25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  <row r="63" spans="1:14" hidden="1" x14ac:dyDescent="0.25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</row>
    <row r="64" spans="1:14" hidden="1" x14ac:dyDescent="0.25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1:14" hidden="1" x14ac:dyDescent="0.25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</row>
    <row r="66" spans="1:14" hidden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</row>
    <row r="67" spans="1:14" hidden="1" x14ac:dyDescent="0.2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 hidden="1" x14ac:dyDescent="0.25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 x14ac:dyDescent="0.25">
      <c r="A69" s="20" t="s">
        <v>24</v>
      </c>
      <c r="B69" s="21"/>
      <c r="C69" s="31">
        <v>0.31</v>
      </c>
      <c r="D69" s="22" t="s">
        <v>25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x14ac:dyDescent="0.25">
      <c r="A70" s="52" t="s">
        <v>26</v>
      </c>
      <c r="B70" s="53"/>
      <c r="C70" s="18">
        <f>ROUND(C69*0.19,2)</f>
        <v>0.06</v>
      </c>
      <c r="D70" s="22" t="s">
        <v>25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x14ac:dyDescent="0.25">
      <c r="A71" s="20" t="s">
        <v>27</v>
      </c>
      <c r="B71" s="21"/>
      <c r="C71" s="18">
        <f>C69+C70</f>
        <v>0.37</v>
      </c>
      <c r="D71" s="22" t="s">
        <v>25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4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5">
      <c r="A74" s="24" t="s">
        <v>30</v>
      </c>
      <c r="C74" s="24" t="s">
        <v>37</v>
      </c>
      <c r="D74" s="25"/>
      <c r="E74" s="25"/>
      <c r="F74" s="25"/>
      <c r="J74" s="15"/>
      <c r="K74" s="15"/>
      <c r="L74" s="15"/>
      <c r="M74" s="15"/>
      <c r="N74" s="15"/>
    </row>
    <row r="75" spans="1:14" x14ac:dyDescent="0.25">
      <c r="A75" s="26" t="s">
        <v>31</v>
      </c>
      <c r="D75" s="25"/>
      <c r="E75" s="25"/>
      <c r="F75" s="25"/>
      <c r="J75" s="15"/>
      <c r="K75" s="15"/>
      <c r="L75" s="15"/>
      <c r="M75" s="15"/>
      <c r="N75" s="15"/>
    </row>
    <row r="76" spans="1:14" x14ac:dyDescent="0.25">
      <c r="A76" s="26" t="s">
        <v>38</v>
      </c>
      <c r="J76" s="15"/>
      <c r="K76" s="15"/>
      <c r="L76" s="15"/>
      <c r="M76" s="15"/>
      <c r="N76" s="15"/>
    </row>
    <row r="77" spans="1:14" ht="15.75" x14ac:dyDescent="0.25">
      <c r="A77" s="24"/>
      <c r="B77" s="27"/>
      <c r="C77" s="27"/>
      <c r="D77" s="27"/>
      <c r="J77" s="15"/>
      <c r="K77" s="15"/>
      <c r="L77" s="15"/>
      <c r="M77" s="15"/>
      <c r="N77" s="15"/>
    </row>
    <row r="78" spans="1:14" ht="15.75" x14ac:dyDescent="0.25">
      <c r="A78" s="28"/>
      <c r="B78" s="27" t="s">
        <v>32</v>
      </c>
      <c r="C78" s="27"/>
      <c r="D78" s="27"/>
      <c r="J78" s="15"/>
      <c r="K78" s="15"/>
      <c r="L78" s="15"/>
      <c r="M78" s="15"/>
      <c r="N78" s="15"/>
    </row>
    <row r="79" spans="1:14" ht="15.75" x14ac:dyDescent="0.25">
      <c r="A79" s="29"/>
      <c r="B79" s="27" t="s">
        <v>33</v>
      </c>
      <c r="C79" s="27"/>
      <c r="D79" s="27"/>
      <c r="J79" s="15"/>
      <c r="K79" s="15"/>
      <c r="L79" s="15"/>
      <c r="M79" s="15"/>
      <c r="N79" s="15"/>
    </row>
    <row r="80" spans="1:14" ht="15.75" x14ac:dyDescent="0.25">
      <c r="A80" s="30"/>
      <c r="B80" s="27" t="s">
        <v>34</v>
      </c>
      <c r="C80" s="27"/>
      <c r="D80" s="27"/>
      <c r="J80" s="15"/>
      <c r="K80" s="15"/>
      <c r="L80" s="15"/>
      <c r="M80" s="15"/>
      <c r="N80" s="15"/>
    </row>
  </sheetData>
  <mergeCells count="3">
    <mergeCell ref="A1:M1"/>
    <mergeCell ref="A5:N5"/>
    <mergeCell ref="A70:B70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2024-07-24T10:14:24Z</cp:lastPrinted>
  <dcterms:created xsi:type="dcterms:W3CDTF">2024-07-23T06:10:03Z</dcterms:created>
  <dcterms:modified xsi:type="dcterms:W3CDTF">2024-07-24T10:14:54Z</dcterms:modified>
</cp:coreProperties>
</file>