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E DE INVESTITII 2024\"/>
    </mc:Choice>
  </mc:AlternateContent>
  <xr:revisionPtr revIDLastSave="0" documentId="13_ncr:1_{C87DAB59-05D0-48C5-9C89-9E46AF25B8DB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Varianta finala" sheetId="2" r:id="rId1"/>
  </sheets>
  <definedNames>
    <definedName name="_Hlk153963775" localSheetId="0">'Varianta finala'!$B$531</definedName>
    <definedName name="_xlnm.Print_Titles" localSheetId="0">'Varianta finala'!$7:$7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9" i="2" l="1"/>
  <c r="F514" i="2"/>
  <c r="F515" i="2"/>
  <c r="F516" i="2"/>
  <c r="F517" i="2"/>
  <c r="F518" i="2"/>
  <c r="F519" i="2"/>
  <c r="F520" i="2"/>
  <c r="D111" i="2"/>
  <c r="F129" i="2"/>
  <c r="F128" i="2"/>
  <c r="F127" i="2"/>
  <c r="F126" i="2"/>
  <c r="C14" i="2"/>
  <c r="D299" i="2"/>
  <c r="F329" i="2"/>
  <c r="F328" i="2"/>
  <c r="F327" i="2"/>
  <c r="F326" i="2"/>
  <c r="F325" i="2"/>
  <c r="F324" i="2"/>
  <c r="F513" i="2"/>
  <c r="F512" i="2"/>
  <c r="F511" i="2"/>
  <c r="F510" i="2"/>
  <c r="C457" i="2"/>
  <c r="C456" i="2" s="1"/>
  <c r="F456" i="2" s="1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234" i="2"/>
  <c r="D233" i="2"/>
  <c r="F233" i="2" s="1"/>
  <c r="F232" i="2"/>
  <c r="F231" i="2"/>
  <c r="F230" i="2"/>
  <c r="F229" i="2"/>
  <c r="F228" i="2"/>
  <c r="F227" i="2"/>
  <c r="F226" i="2"/>
  <c r="F225" i="2"/>
  <c r="F224" i="2"/>
  <c r="F223" i="2"/>
  <c r="C72" i="2"/>
  <c r="C53" i="2"/>
  <c r="F55" i="2"/>
  <c r="F26" i="2"/>
  <c r="F25" i="2"/>
  <c r="D475" i="2"/>
  <c r="D474" i="2" s="1"/>
  <c r="F477" i="2"/>
  <c r="C451" i="2"/>
  <c r="F454" i="2"/>
  <c r="F343" i="2"/>
  <c r="C340" i="2"/>
  <c r="D285" i="2"/>
  <c r="F293" i="2"/>
  <c r="F292" i="2"/>
  <c r="F457" i="2" l="1"/>
  <c r="E431" i="2"/>
  <c r="D432" i="2"/>
  <c r="F444" i="2"/>
  <c r="F443" i="2"/>
  <c r="F442" i="2"/>
  <c r="F441" i="2"/>
  <c r="F440" i="2"/>
  <c r="F439" i="2"/>
  <c r="F438" i="2"/>
  <c r="D446" i="2"/>
  <c r="F449" i="2"/>
  <c r="F350" i="2"/>
  <c r="F349" i="2"/>
  <c r="F348" i="2"/>
  <c r="F347" i="2"/>
  <c r="F346" i="2"/>
  <c r="F345" i="2"/>
  <c r="F344" i="2"/>
  <c r="C298" i="2"/>
  <c r="F323" i="2"/>
  <c r="F222" i="2"/>
  <c r="F221" i="2"/>
  <c r="F220" i="2"/>
  <c r="F100" i="2"/>
  <c r="C95" i="2"/>
  <c r="C94" i="2" s="1"/>
  <c r="D548" i="2" l="1"/>
  <c r="E548" i="2"/>
  <c r="C236" i="2"/>
  <c r="D237" i="2"/>
  <c r="C47" i="2" l="1"/>
  <c r="C44" i="2" s="1"/>
  <c r="F48" i="2"/>
  <c r="F24" i="2"/>
  <c r="D275" i="2"/>
  <c r="C559" i="2" l="1"/>
  <c r="F560" i="2"/>
  <c r="D452" i="2"/>
  <c r="F476" i="2"/>
  <c r="E474" i="2"/>
  <c r="C474" i="2"/>
  <c r="F280" i="2"/>
  <c r="F279" i="2"/>
  <c r="E559" i="2" l="1"/>
  <c r="C34" i="2"/>
  <c r="F35" i="2"/>
  <c r="C37" i="2"/>
  <c r="F37" i="2" s="1"/>
  <c r="C39" i="2"/>
  <c r="F39" i="2" s="1"/>
  <c r="F40" i="2"/>
  <c r="F41" i="2"/>
  <c r="C31" i="2" l="1"/>
  <c r="F31" i="2" s="1"/>
  <c r="F34" i="2"/>
  <c r="F23" i="2"/>
  <c r="F22" i="2"/>
  <c r="D139" i="2"/>
  <c r="D138" i="2" s="1"/>
  <c r="F217" i="2"/>
  <c r="F218" i="2"/>
  <c r="F219" i="2"/>
  <c r="D130" i="2"/>
  <c r="F136" i="2"/>
  <c r="F288" i="2"/>
  <c r="F289" i="2"/>
  <c r="D90" i="2"/>
  <c r="E568" i="2"/>
  <c r="F569" i="2"/>
  <c r="F568" i="2" s="1"/>
  <c r="F416" i="2"/>
  <c r="F415" i="2"/>
  <c r="F319" i="2"/>
  <c r="F318" i="2"/>
  <c r="F317" i="2"/>
  <c r="F316" i="2"/>
  <c r="F322" i="2"/>
  <c r="F321" i="2"/>
  <c r="F320" i="2"/>
  <c r="F125" i="2"/>
  <c r="F453" i="2"/>
  <c r="E451" i="2"/>
  <c r="F92" i="2"/>
  <c r="C91" i="2"/>
  <c r="C90" i="2" s="1"/>
  <c r="F21" i="2"/>
  <c r="C488" i="2"/>
  <c r="F509" i="2"/>
  <c r="F508" i="2"/>
  <c r="F507" i="2"/>
  <c r="F506" i="2"/>
  <c r="F505" i="2"/>
  <c r="F504" i="2"/>
  <c r="F503" i="2"/>
  <c r="F502" i="2"/>
  <c r="F501" i="2"/>
  <c r="F500" i="2"/>
  <c r="F499" i="2"/>
  <c r="F448" i="2"/>
  <c r="E446" i="2"/>
  <c r="F370" i="2"/>
  <c r="F371" i="2"/>
  <c r="F372" i="2"/>
  <c r="F373" i="2"/>
  <c r="F374" i="2"/>
  <c r="C369" i="2"/>
  <c r="F216" i="2"/>
  <c r="F215" i="2"/>
  <c r="F214" i="2"/>
  <c r="F213" i="2"/>
  <c r="F212" i="2"/>
  <c r="F211" i="2"/>
  <c r="F210" i="2"/>
  <c r="F209" i="2"/>
  <c r="F208" i="2"/>
  <c r="F399" i="2"/>
  <c r="F90" i="2" l="1"/>
  <c r="F91" i="2"/>
  <c r="D284" i="2"/>
  <c r="E285" i="2"/>
  <c r="E284" i="2" s="1"/>
  <c r="C285" i="2"/>
  <c r="F290" i="2"/>
  <c r="F291" i="2"/>
  <c r="F355" i="2"/>
  <c r="F356" i="2"/>
  <c r="F357" i="2"/>
  <c r="F358" i="2"/>
  <c r="C353" i="2"/>
  <c r="F437" i="2"/>
  <c r="F436" i="2"/>
  <c r="F435" i="2"/>
  <c r="F434" i="2"/>
  <c r="F433" i="2"/>
  <c r="F303" i="2" l="1"/>
  <c r="F304" i="2"/>
  <c r="F305" i="2"/>
  <c r="F306" i="2"/>
  <c r="F307" i="2"/>
  <c r="F308" i="2"/>
  <c r="F309" i="2"/>
  <c r="F310" i="2"/>
  <c r="F311" i="2"/>
  <c r="F312" i="2"/>
  <c r="F313" i="2"/>
  <c r="F314" i="2"/>
  <c r="F315" i="2"/>
  <c r="D281" i="2"/>
  <c r="D236" i="2" s="1"/>
  <c r="F403" i="2"/>
  <c r="D421" i="2"/>
  <c r="D420" i="2" s="1"/>
  <c r="F429" i="2"/>
  <c r="D333" i="2" l="1"/>
  <c r="F333" i="2" s="1"/>
  <c r="F337" i="2"/>
  <c r="F336" i="2"/>
  <c r="D330" i="2"/>
  <c r="F330" i="2" s="1"/>
  <c r="F335" i="2"/>
  <c r="F334" i="2"/>
  <c r="F332" i="2"/>
  <c r="F331" i="2"/>
  <c r="F302" i="2"/>
  <c r="F301" i="2"/>
  <c r="F300" i="2"/>
  <c r="F299" i="2"/>
  <c r="F378" i="2"/>
  <c r="C377" i="2"/>
  <c r="F377" i="2" s="1"/>
  <c r="F366" i="2"/>
  <c r="F362" i="2"/>
  <c r="F354" i="2"/>
  <c r="F341" i="2"/>
  <c r="F342" i="2"/>
  <c r="F369" i="2"/>
  <c r="C365" i="2"/>
  <c r="F365" i="2" s="1"/>
  <c r="C361" i="2"/>
  <c r="F353" i="2"/>
  <c r="C339" i="2"/>
  <c r="F339" i="2" s="1"/>
  <c r="F428" i="2"/>
  <c r="F427" i="2"/>
  <c r="F426" i="2"/>
  <c r="F425" i="2"/>
  <c r="F424" i="2"/>
  <c r="F423" i="2"/>
  <c r="F422" i="2"/>
  <c r="E421" i="2"/>
  <c r="E420" i="2" s="1"/>
  <c r="C421" i="2"/>
  <c r="C420" i="2" s="1"/>
  <c r="F361" i="2" l="1"/>
  <c r="C360" i="2"/>
  <c r="D298" i="2"/>
  <c r="F298" i="2" s="1"/>
  <c r="F340" i="2"/>
  <c r="F420" i="2"/>
  <c r="F421" i="2"/>
  <c r="E101" i="2" l="1"/>
  <c r="E95" i="2"/>
  <c r="E571" i="2"/>
  <c r="E566" i="2" s="1"/>
  <c r="C526" i="2"/>
  <c r="C524" i="2" s="1"/>
  <c r="E489" i="2"/>
  <c r="D489" i="2"/>
  <c r="E480" i="2"/>
  <c r="C480" i="2"/>
  <c r="F29" i="2"/>
  <c r="C28" i="2"/>
  <c r="F28" i="2" s="1"/>
  <c r="F20" i="2"/>
  <c r="F19" i="2"/>
  <c r="F18" i="2"/>
  <c r="F17" i="2"/>
  <c r="F16" i="2"/>
  <c r="F15" i="2"/>
  <c r="F14" i="2"/>
  <c r="F562" i="2"/>
  <c r="E561" i="2"/>
  <c r="E557" i="2" s="1"/>
  <c r="D561" i="2"/>
  <c r="D559" i="2" s="1"/>
  <c r="C561" i="2"/>
  <c r="F558" i="2"/>
  <c r="C557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140" i="2"/>
  <c r="F138" i="2"/>
  <c r="F282" i="2"/>
  <c r="F277" i="2"/>
  <c r="F278" i="2"/>
  <c r="F276" i="2"/>
  <c r="F281" i="2"/>
  <c r="F132" i="2"/>
  <c r="F133" i="2"/>
  <c r="F134" i="2"/>
  <c r="F135" i="2"/>
  <c r="F131" i="2"/>
  <c r="E130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12" i="2"/>
  <c r="F495" i="2"/>
  <c r="F496" i="2"/>
  <c r="F497" i="2"/>
  <c r="F484" i="2"/>
  <c r="E482" i="2"/>
  <c r="F498" i="2"/>
  <c r="C549" i="2"/>
  <c r="C548" i="2" s="1"/>
  <c r="E94" i="2" l="1"/>
  <c r="E50" i="2" s="1"/>
  <c r="F526" i="2"/>
  <c r="E479" i="2"/>
  <c r="E418" i="2" s="1"/>
  <c r="F489" i="2"/>
  <c r="F480" i="2"/>
  <c r="F95" i="2"/>
  <c r="C13" i="2"/>
  <c r="F561" i="2"/>
  <c r="F559" i="2"/>
  <c r="D557" i="2"/>
  <c r="F557" i="2" s="1"/>
  <c r="F139" i="2"/>
  <c r="D110" i="2"/>
  <c r="F130" i="2"/>
  <c r="F555" i="2"/>
  <c r="F544" i="2"/>
  <c r="F543" i="2"/>
  <c r="F542" i="2"/>
  <c r="F494" i="2"/>
  <c r="F493" i="2"/>
  <c r="F13" i="2" l="1"/>
  <c r="F42" i="2"/>
  <c r="C75" i="2"/>
  <c r="F75" i="2" s="1"/>
  <c r="F591" i="2"/>
  <c r="F590" i="2"/>
  <c r="E589" i="2"/>
  <c r="E588" i="2" s="1"/>
  <c r="E586" i="2" s="1"/>
  <c r="D589" i="2"/>
  <c r="D588" i="2" s="1"/>
  <c r="D586" i="2" s="1"/>
  <c r="C589" i="2"/>
  <c r="C588" i="2" s="1"/>
  <c r="F587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E564" i="2"/>
  <c r="D564" i="2"/>
  <c r="C566" i="2"/>
  <c r="F565" i="2"/>
  <c r="F563" i="2"/>
  <c r="F554" i="2"/>
  <c r="F553" i="2"/>
  <c r="F552" i="2"/>
  <c r="F551" i="2"/>
  <c r="F550" i="2"/>
  <c r="F549" i="2"/>
  <c r="E546" i="2"/>
  <c r="D546" i="2"/>
  <c r="F547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4" i="2"/>
  <c r="F523" i="2"/>
  <c r="F492" i="2"/>
  <c r="F490" i="2"/>
  <c r="E488" i="2"/>
  <c r="E486" i="2" s="1"/>
  <c r="D488" i="2"/>
  <c r="D486" i="2" s="1"/>
  <c r="F487" i="2"/>
  <c r="F485" i="2"/>
  <c r="F483" i="2"/>
  <c r="F481" i="2"/>
  <c r="D482" i="2"/>
  <c r="D479" i="2" s="1"/>
  <c r="F414" i="2"/>
  <c r="F413" i="2"/>
  <c r="F386" i="2"/>
  <c r="F412" i="2"/>
  <c r="F411" i="2"/>
  <c r="F410" i="2"/>
  <c r="F409" i="2"/>
  <c r="E408" i="2"/>
  <c r="F408" i="2" s="1"/>
  <c r="E407" i="2"/>
  <c r="F407" i="2" s="1"/>
  <c r="F406" i="2"/>
  <c r="E385" i="2"/>
  <c r="E381" i="2" s="1"/>
  <c r="E405" i="2"/>
  <c r="F405" i="2" s="1"/>
  <c r="E404" i="2"/>
  <c r="F402" i="2"/>
  <c r="F401" i="2"/>
  <c r="F400" i="2"/>
  <c r="F398" i="2"/>
  <c r="F397" i="2"/>
  <c r="F396" i="2"/>
  <c r="F395" i="2"/>
  <c r="F384" i="2"/>
  <c r="F394" i="2"/>
  <c r="F393" i="2"/>
  <c r="F392" i="2"/>
  <c r="F383" i="2"/>
  <c r="F391" i="2"/>
  <c r="F390" i="2"/>
  <c r="F389" i="2"/>
  <c r="F388" i="2"/>
  <c r="F382" i="2"/>
  <c r="F296" i="2"/>
  <c r="F295" i="2"/>
  <c r="C294" i="2"/>
  <c r="F287" i="2"/>
  <c r="F286" i="2"/>
  <c r="F285" i="2"/>
  <c r="F275" i="2"/>
  <c r="F111" i="2"/>
  <c r="F106" i="2"/>
  <c r="F99" i="2"/>
  <c r="F98" i="2"/>
  <c r="F97" i="2"/>
  <c r="F96" i="2"/>
  <c r="F105" i="2"/>
  <c r="F104" i="2"/>
  <c r="F103" i="2"/>
  <c r="F102" i="2"/>
  <c r="D94" i="2"/>
  <c r="D50" i="2" s="1"/>
  <c r="F88" i="2"/>
  <c r="C87" i="2"/>
  <c r="F87" i="2" s="1"/>
  <c r="F84" i="2"/>
  <c r="C83" i="2"/>
  <c r="F83" i="2" s="1"/>
  <c r="F80" i="2"/>
  <c r="C79" i="2"/>
  <c r="F79" i="2" s="1"/>
  <c r="F76" i="2"/>
  <c r="F73" i="2"/>
  <c r="F72" i="2"/>
  <c r="F69" i="2"/>
  <c r="C68" i="2"/>
  <c r="C67" i="2" s="1"/>
  <c r="F65" i="2"/>
  <c r="C64" i="2"/>
  <c r="F64" i="2" s="1"/>
  <c r="F61" i="2"/>
  <c r="C60" i="2"/>
  <c r="F57" i="2"/>
  <c r="C56" i="2"/>
  <c r="F56" i="2" s="1"/>
  <c r="F54" i="2"/>
  <c r="F51" i="2"/>
  <c r="E11" i="2"/>
  <c r="D11" i="2"/>
  <c r="C52" i="2" l="1"/>
  <c r="F52" i="2" s="1"/>
  <c r="F475" i="2"/>
  <c r="F53" i="2"/>
  <c r="E387" i="2"/>
  <c r="E380" i="2" s="1"/>
  <c r="F294" i="2"/>
  <c r="C284" i="2"/>
  <c r="C108" i="2" s="1"/>
  <c r="F571" i="2"/>
  <c r="F404" i="2"/>
  <c r="F387" i="2" s="1"/>
  <c r="F385" i="2"/>
  <c r="F381" i="2" s="1"/>
  <c r="C82" i="2"/>
  <c r="F82" i="2" s="1"/>
  <c r="C86" i="2"/>
  <c r="F86" i="2" s="1"/>
  <c r="C78" i="2"/>
  <c r="F78" i="2" s="1"/>
  <c r="F94" i="2"/>
  <c r="C59" i="2"/>
  <c r="C63" i="2"/>
  <c r="F63" i="2" s="1"/>
  <c r="F60" i="2"/>
  <c r="F482" i="2"/>
  <c r="F566" i="2"/>
  <c r="F67" i="2"/>
  <c r="F488" i="2"/>
  <c r="F548" i="2"/>
  <c r="F588" i="2"/>
  <c r="C586" i="2"/>
  <c r="F586" i="2" s="1"/>
  <c r="F68" i="2"/>
  <c r="F101" i="2"/>
  <c r="F589" i="2"/>
  <c r="C11" i="2"/>
  <c r="C71" i="2"/>
  <c r="F71" i="2" s="1"/>
  <c r="C522" i="2"/>
  <c r="C564" i="2"/>
  <c r="F564" i="2" s="1"/>
  <c r="C486" i="2"/>
  <c r="F522" i="2" l="1"/>
  <c r="C9" i="2"/>
  <c r="F380" i="2"/>
  <c r="F474" i="2"/>
  <c r="F452" i="2"/>
  <c r="F486" i="2"/>
  <c r="D431" i="2"/>
  <c r="F284" i="2"/>
  <c r="F479" i="2"/>
  <c r="F59" i="2"/>
  <c r="C50" i="2"/>
  <c r="F110" i="2"/>
  <c r="C546" i="2"/>
  <c r="F546" i="2" s="1"/>
  <c r="F11" i="2"/>
  <c r="F50" i="2" l="1"/>
  <c r="F47" i="2"/>
  <c r="F44" i="2"/>
  <c r="D451" i="2"/>
  <c r="F451" i="2" s="1"/>
  <c r="C446" i="2"/>
  <c r="C418" i="2" s="1"/>
  <c r="D418" i="2" l="1"/>
  <c r="F418" i="2" s="1"/>
  <c r="F447" i="2"/>
  <c r="F446" i="2"/>
  <c r="E108" i="2"/>
  <c r="E9" i="2" s="1"/>
  <c r="F431" i="2" l="1"/>
  <c r="F432" i="2"/>
  <c r="F270" i="2" l="1"/>
  <c r="F262" i="2"/>
  <c r="F254" i="2"/>
  <c r="F246" i="2"/>
  <c r="F238" i="2"/>
  <c r="F269" i="2"/>
  <c r="F261" i="2"/>
  <c r="F253" i="2"/>
  <c r="F245" i="2"/>
  <c r="F268" i="2"/>
  <c r="F260" i="2"/>
  <c r="F252" i="2"/>
  <c r="F244" i="2"/>
  <c r="F267" i="2"/>
  <c r="F259" i="2"/>
  <c r="F251" i="2"/>
  <c r="F243" i="2"/>
  <c r="F274" i="2"/>
  <c r="F266" i="2"/>
  <c r="F258" i="2"/>
  <c r="F250" i="2"/>
  <c r="F242" i="2"/>
  <c r="F273" i="2"/>
  <c r="F265" i="2"/>
  <c r="F257" i="2"/>
  <c r="F249" i="2"/>
  <c r="F241" i="2"/>
  <c r="F272" i="2"/>
  <c r="F264" i="2"/>
  <c r="F256" i="2"/>
  <c r="F248" i="2"/>
  <c r="F240" i="2"/>
  <c r="F271" i="2"/>
  <c r="F263" i="2"/>
  <c r="F255" i="2"/>
  <c r="F247" i="2"/>
  <c r="F239" i="2"/>
  <c r="F236" i="2" l="1"/>
  <c r="D108" i="2"/>
  <c r="F237" i="2"/>
  <c r="D9" i="2" l="1"/>
  <c r="F108" i="2"/>
  <c r="F9" i="2" l="1"/>
  <c r="C380" i="2" l="1"/>
  <c r="C381" i="2"/>
  <c r="C387" i="2"/>
  <c r="D387" i="2"/>
  <c r="D380" i="2"/>
</calcChain>
</file>

<file path=xl/sharedStrings.xml><?xml version="1.0" encoding="utf-8"?>
<sst xmlns="http://schemas.openxmlformats.org/spreadsheetml/2006/main" count="600" uniqueCount="486">
  <si>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</si>
  <si>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</si>
  <si>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</si>
  <si>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</si>
  <si>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</si>
  <si>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</si>
  <si>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</si>
  <si>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</si>
  <si>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</si>
  <si>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</si>
  <si>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Cap.65 - Invatamant</t>
  </si>
  <si>
    <t>CONSILIUL JUDETEAN CLUJ- Alte cheltuieli de investitii</t>
  </si>
  <si>
    <t>Alte cheltuieli asimilate  investitiilor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</si>
  <si>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</si>
  <si>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</si>
  <si>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</si>
  <si>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</si>
  <si>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</si>
  <si>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</si>
  <si>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</si>
  <si>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</si>
  <si>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Alte cheltuieli asimilate investitiilor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</si>
  <si>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</si>
  <si>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</si>
  <si>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</si>
  <si>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</si>
  <si>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</si>
  <si>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</si>
  <si>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</si>
  <si>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</si>
  <si>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>SMIS 152601 Fluide medicale Pneumo - Servicii de informare si publicitate</t>
  </si>
  <si>
    <t>SMIS 151588 Fluide medicale Servicii Informare si publicitate</t>
  </si>
  <si>
    <t>SMIS 151588 Fluide medicale Recuperare tip Servicii Dirigenție</t>
  </si>
  <si>
    <t>SMIS 151588 Fluide medicale Infectioase tip Servicii Dirigenție</t>
  </si>
  <si>
    <t>Cap.67 - Cultură, Recreere, Religie</t>
  </si>
  <si>
    <t>SMIS 116488 BANFFY - Dotări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</si>
  <si>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</si>
  <si>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</si>
  <si>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</si>
  <si>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</si>
  <si>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</si>
  <si>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Cap.70 - Servicii si Dezvoltare Publica</t>
  </si>
  <si>
    <t>Cap.74 - Protectia Mediului</t>
  </si>
  <si>
    <t>Alte cheltuieli asimilate  investiilor</t>
  </si>
  <si>
    <t>Cap.80 - Actiuni Generale Economice</t>
  </si>
  <si>
    <t>Dotari</t>
  </si>
  <si>
    <t>Cap.84 - Transporturi</t>
  </si>
  <si>
    <t>SMIS 109556 DRUMUL APUSENI - Servicii de asistență tehnică din partea proiectantului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</si>
  <si>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</si>
  <si>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</si>
  <si>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</si>
  <si>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125110 DRUMURI Traseul 5 - Servicii supervizare - dirigentie de santier</t>
  </si>
  <si>
    <t>Cap.87 - ALTE ACTIUNI ECONOMICE</t>
  </si>
  <si>
    <t>SMIS 126214 JUDEȚUL CLUJ - SMART TERRITORY - Servicii pentru dezvoltare aplicatii informatice</t>
  </si>
  <si>
    <t>Venituri proprii</t>
  </si>
  <si>
    <t>Fonduri externe</t>
  </si>
  <si>
    <t xml:space="preserve"> Cheltuieli aferente studiilor de fezabilitate si alte studii</t>
  </si>
  <si>
    <t>c</t>
  </si>
  <si>
    <t>SPITALUL CLINIC DE Pneumoftiziologie Leon Daniello</t>
  </si>
  <si>
    <t>Trusa Bronhoscopie rigida</t>
  </si>
  <si>
    <t>SPITALUL CLINIC DE URGENTA PENTRU COPII CLUJ-NAPOCA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</si>
  <si>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</si>
  <si>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</si>
  <si>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</si>
  <si>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Aparat RX digital</t>
  </si>
  <si>
    <t>Dotare cu mobilier , materiale didactice si echipamente digitale a unitatilor de invatamant special  din Judetul Cluj</t>
  </si>
  <si>
    <t>LICEUL TEHNOLOGIC SPECIAL DEJ</t>
  </si>
  <si>
    <t>Cresterea eficientei energetice Pavilionul I</t>
  </si>
  <si>
    <t>Expertiza CMID</t>
  </si>
  <si>
    <t>SMIS 114542 Drumul Bistriței - Servicii de audit LOT 1 si LOT 2</t>
  </si>
  <si>
    <t xml:space="preserve">  Extindere Ambulatoriu de speciaitate al Spitalului Clinic de Pneumoftiziologie Cluj  PT DTAC</t>
  </si>
  <si>
    <t xml:space="preserve">    </t>
  </si>
  <si>
    <t>Antivirus, antispam, webfiltering</t>
  </si>
  <si>
    <t>SCOALA PROFESIONALA SPECIALA SAMUS</t>
  </si>
  <si>
    <t>Centrala termica electrica  Casa Poarta</t>
  </si>
  <si>
    <t>Servicii de proiectare in vederea obtinerii Autorizatiei de securitate la incendiu</t>
  </si>
  <si>
    <t>CENTRUL SCOLAR PENTRU EDUCATIE INCLUZIVA</t>
  </si>
  <si>
    <t>Asistenta tehnica din artea proiectantului pe perioada de executie a lucrarilor din cadrul CTR nr.705/2018</t>
  </si>
  <si>
    <t>Licenta Office</t>
  </si>
  <si>
    <t>Licenta Windows</t>
  </si>
  <si>
    <t>Dotari si documentatii de avizare</t>
  </si>
  <si>
    <t xml:space="preserve">                                                                            </t>
  </si>
  <si>
    <t xml:space="preserve">DALI pentru punctul de comanda Judetean Cluj </t>
  </si>
  <si>
    <t>Laptop 3 buc CMZ</t>
  </si>
  <si>
    <t>Sistem de securitate , sistem control acces pentru 2 locatii, sistem de supraveghere video, sistem antiefractie 2 locatii</t>
  </si>
  <si>
    <t>SCOALA GIMNAZIALA SPECIALA PENRU DEFICIENTE DE AUZ KOZMUTZA FLORA</t>
  </si>
  <si>
    <t>SCOALA GIMNAZIALA SPECIALA TRANSILVANIA BACIU</t>
  </si>
  <si>
    <t>C</t>
  </si>
  <si>
    <t>Expertiza rezistenta pereti putul liftului pentru ape subterane</t>
  </si>
  <si>
    <t>Centrala termica</t>
  </si>
  <si>
    <t xml:space="preserve">Despăgubiri şi cheltuieli judiciare - Expropriere terenuri Pistă 3500 m Aeroport și deviere râul Someșul Mic – 47 dosare în instanță </t>
  </si>
  <si>
    <t xml:space="preserve">Întocmire documentaţii tehnico-cadastrale - Expropriere terenuri Deviere râu Someş – Contract nr. 19022/165/2021 </t>
  </si>
  <si>
    <t>Întocmire raport de evaluare - Expropriere terenuri Deviere râul Someşul Mic – aproximativ 500 imobile</t>
  </si>
  <si>
    <t>Întocmire raport de evaluare – Stabilirea valorii de piata a imobilelor concesionate cu destinație medicala în vederea stabilirii redeventei –  8 imobile</t>
  </si>
  <si>
    <t>Întocmire raport de evaluare – Vânzare cabinete medicale – aproximativ 80 spații</t>
  </si>
  <si>
    <t>Cheltuieli judiciare</t>
  </si>
  <si>
    <t>Achizitie servicii de proiectare baza utilaje DADJ _Tetarom IV</t>
  </si>
  <si>
    <t>Achizitie Lucrari refacere inst ext gaz, refacere imprejmuire, demolare C2, C3</t>
  </si>
  <si>
    <t>Servicii reparatii birouri Al Vaida Voievod 55</t>
  </si>
  <si>
    <t>Servicii proiectare Al Vaida Voievod 55</t>
  </si>
  <si>
    <t>Proiectare si executie lucrari Babes 1, cabinet 9</t>
  </si>
  <si>
    <t>Expertiza tehnica imobil Babes , nr 1</t>
  </si>
  <si>
    <t xml:space="preserve">Achizitie servicii cadastru </t>
  </si>
  <si>
    <t>Achizitie produse: program devize, statii calculator, rulete</t>
  </si>
  <si>
    <t>Achiziție evaluare și teren pentru parcare pentru ansamblul monument istoric Castel Bánffy, sat Răscruci, comuna Bonțida, județul Cluj</t>
  </si>
  <si>
    <t>CENTRUL SCOLAR PENTRU EDUCATIE INCLUZIVA MIRON IONESCU</t>
  </si>
  <si>
    <t xml:space="preserve">SPITALUL CLINIC  DE BOLI INFECTIOASE  CLUJ </t>
  </si>
  <si>
    <t>Cheltuieli juridice</t>
  </si>
  <si>
    <t xml:space="preserve"> Supervizre Instalatie de dezintegrare moleculara</t>
  </si>
  <si>
    <t>Taxe , avize</t>
  </si>
  <si>
    <t>GRADINITA SPECIALA</t>
  </si>
  <si>
    <t>DALI consolidare fundatii</t>
  </si>
  <si>
    <t>Stand expozitional</t>
  </si>
  <si>
    <t>Sistem VR</t>
  </si>
  <si>
    <t>Infochiosc</t>
  </si>
  <si>
    <t>SMIS 123738 Psihiatrie Copii -Servicii de retele</t>
  </si>
  <si>
    <t>SMIS 123738 Psihiatrie Copii -Furnizare ascensoare spital</t>
  </si>
  <si>
    <t>SMIS 123738 Psihiatrie Copii -Audit energetic</t>
  </si>
  <si>
    <t>AMBULATORIUL SPITALULUI CLINIC DE RECUPERARE - servicii de informare și publicitate</t>
  </si>
  <si>
    <t>AMBULATORIUL SPITALULUI CLINIC DE RECUPERARE - servicii de auditare financiară</t>
  </si>
  <si>
    <t>AMBULATORIUL SPITALULUI CLINIC DE RECUPERARE - dotări echipamente medicale</t>
  </si>
  <si>
    <t>AMBULATORIUL SPITALULUI CLINIC DE RECUPERARE - lucrări de reabilitare, extindere, modernizare - Etapa I</t>
  </si>
  <si>
    <t>Reducerea riscului de infectii nosocomiale în Spitalul Clinic de Pneumoftiziologie Leon Daniello - servicii de informare si publicitate</t>
  </si>
  <si>
    <t>Reducerea riscului de infectii nosocomiale în Spitalul Clinic de Pneumoftiziologie Leon Daniello - servicii de auditare financiara</t>
  </si>
  <si>
    <t>Reducerea riscului de infectii nosocomiale în Spitalul Clinic de Pneumoftiziologie Leon Daniello - dotări echipamente</t>
  </si>
  <si>
    <t>Reducerea riscului de infectii nosocomiale în Spitalul Clinic de Boli Infectioase - Dotări</t>
  </si>
  <si>
    <t>Reducerea riscului de infectii nosocomiale în Spitalul Clinic de Boli Infectioase - Servicii Audit</t>
  </si>
  <si>
    <t>Reducerea riscului de infectii nosocomiale în Spitalul Clinic de Boli Infectioase - Servicii informare si publicitate</t>
  </si>
  <si>
    <t>Reducerea riscului de infectii nosocomiale în Spitalul Clinic de Urgență pentru Copii - Dotări</t>
  </si>
  <si>
    <t>Reducerea riscului de infectii nosocomiale în Spitalul Clinic de Urgență pentru Copii - Servicii Audit</t>
  </si>
  <si>
    <t>Reducerea riscului de infectii nosocomiale în Spitalul Clinic de Urgență pentru Copii - Servicii informare si publicitate</t>
  </si>
  <si>
    <t>SMIS 152601 Servicii de dirigentie racord la reteaua electrica la locul de consum permanent pentru Spitalul de Pneumoftiziologie</t>
  </si>
  <si>
    <t>SMIS 152601 Proiectare si executie Racord la reteaua electrica la locul de consum permanent pentru Spitalul de Pneumoftiziologie</t>
  </si>
  <si>
    <t>PNRR Microbuze electrice pentru copii</t>
  </si>
  <si>
    <t>PNRR Microbuze electrice pentru copii - servicii de informare si publicitate</t>
  </si>
  <si>
    <t>Dotare cu mobilier , materiale didactice si echipamente digitale a unitatilor de invatamant special  din Judetul Cluj - publicitate si informare</t>
  </si>
  <si>
    <t>SMIS 125109 DRUMURI Traseul 4 - Servicii de publicitate</t>
  </si>
  <si>
    <t xml:space="preserve">SMIS 114542 Drumul Bistriței - Servicii supervizare LOT 1  </t>
  </si>
  <si>
    <t xml:space="preserve">SMIS 114542 Drumul Bistriței - Servicii de asistență tehnică din partea proiectantului LOT 1  </t>
  </si>
  <si>
    <t xml:space="preserve">SMIS 114542 Drumul Bistriței - Servicii supervizare LOT 2 </t>
  </si>
  <si>
    <t>SMIS 114542 Drumul Bistriței - Servicii de asistență tehnică din partea proiectantului LOT 2</t>
  </si>
  <si>
    <t>SMIS 114542 Drumul Bistriței - Servicii Informare si Publicitate</t>
  </si>
  <si>
    <t>Restituire sume retinute pentru Inchiderea depozitelor Turda, Gherla si Huedin</t>
  </si>
  <si>
    <t>Dotari DUAT</t>
  </si>
  <si>
    <t xml:space="preserve"> cap 60 Aparare nationala</t>
  </si>
  <si>
    <t>Proiect Dotarea Centrului de servicii de recuperare neuromotorie de tip ambulaoriu pt. pers. Dizabilitti</t>
  </si>
  <si>
    <t>Proiect Dotarea Centrului de servicii de recuperare neuromotorie de tip ambulaoriu pt. pers. Dizabilitti Turda</t>
  </si>
  <si>
    <t>Lucrari pentru securitatea la incendiu 0 locatii</t>
  </si>
  <si>
    <t>Servicii Elaborare documentatii suport si asistenta tehnica in vederea finalizarii procesului de realizare a Planului de mentinere a calitatii aerului</t>
  </si>
  <si>
    <t>Realizarea studiilor de peisaj la nivel intercomunal aferent Muntilor Arseni jud. Cluj</t>
  </si>
  <si>
    <t xml:space="preserve">CONSILIUL JUDETEAN CLUJ  </t>
  </si>
  <si>
    <t>Digitalizarea monitorizarii operarii CMID</t>
  </si>
  <si>
    <t>Realizarea instalatie ide gaze si montarea unei centrale pe gaz in corpul de cladire C2</t>
  </si>
  <si>
    <t>Dotarea si modernizarea Casei de tip Familial Perlino</t>
  </si>
  <si>
    <t>Dotarea si modernizarea Caminului pentru persoane varstnice Recea Cristur de tip Familial Perlino</t>
  </si>
  <si>
    <t>Defibrilator</t>
  </si>
  <si>
    <t>Motofierastrau</t>
  </si>
  <si>
    <t>Calculatoare</t>
  </si>
  <si>
    <t>Masina de spalat rufe</t>
  </si>
  <si>
    <t>Marmita  electrica 150 litri</t>
  </si>
  <si>
    <t>Mobilier Pav Ergoterapie</t>
  </si>
  <si>
    <t>Dulap medicamente</t>
  </si>
  <si>
    <t>Dulap acte medicale</t>
  </si>
  <si>
    <t>Birou cabinet medical</t>
  </si>
  <si>
    <t>Carucior pentru curatenie</t>
  </si>
  <si>
    <t>Licenta antivirus</t>
  </si>
  <si>
    <t>PT si DDE Modernizare Pavilion Ergoterapie si Paviion Termica Ergoterapie</t>
  </si>
  <si>
    <t>Verificare PT si DDE Modernizare Pavilion Ergoterapie si Paviion Termica Ergoterapie</t>
  </si>
  <si>
    <t>Lucrari Modernizare Pavilion Ergoterapie si Paviion Termica Ergoterapie</t>
  </si>
  <si>
    <t>Asistenta tehnica proiectant</t>
  </si>
  <si>
    <t>Asistenta tehnica dirigentie de santier</t>
  </si>
  <si>
    <t>Ecograf</t>
  </si>
  <si>
    <t>licenta soft registra 2x6 luni</t>
  </si>
  <si>
    <t>Bobina umar compatibila cu RMN</t>
  </si>
  <si>
    <t>Bobina genuchi compatibila cu RMN</t>
  </si>
  <si>
    <t>Licente MS Office</t>
  </si>
  <si>
    <t>Servicii de proiectare: actualizarea documentatiei faza SF-DALI, elaborarea documentatiei tehnice faza PT-D.E si Asistenta din partea  proiectantului pe perioada de executie a lucrarilor "Extindere. Reabilitare, Modemizare si dotare Ambulatoriul Integrat al Spitalului
Clinic de Boli Infectioase Chti Napoca"</t>
  </si>
  <si>
    <t>Elaborare documentatii urbanistice • P.U.Z. (str Iuliu Moldovan</t>
  </si>
  <si>
    <t xml:space="preserve">RK Automatizare Centrala A 1 </t>
  </si>
  <si>
    <t xml:space="preserve">Trusa pense optice pentru endoscopie. </t>
  </si>
  <si>
    <t>Timpanometru</t>
  </si>
  <si>
    <t>Soft nn ventilator</t>
  </si>
  <si>
    <t>Analizor teste sudoare</t>
  </si>
  <si>
    <t>Masa dezinfectie endoscoape</t>
  </si>
  <si>
    <t>Arhiva mobila ptr lame Anat- Pt</t>
  </si>
  <si>
    <t>Gipsotom</t>
  </si>
  <si>
    <t>Motor osteosinteza mic</t>
  </si>
  <si>
    <t>Motor osteosinteza mare</t>
  </si>
  <si>
    <t>Trusa instrumente microchirurg</t>
  </si>
  <si>
    <t>Trusa instrum chirurg-abd-urg</t>
  </si>
  <si>
    <t>Trusa instrumente chirurg-ortop</t>
  </si>
  <si>
    <t>Ap Ligasure</t>
  </si>
  <si>
    <t>Anexe masa oper ortopedica</t>
  </si>
  <si>
    <t>Targa transp bloc oper</t>
  </si>
  <si>
    <t>Trusa chir endoscopica sinusuri</t>
  </si>
  <si>
    <t>Aspirator ORL</t>
  </si>
  <si>
    <t>Masa operatie cu accesorii ORL</t>
  </si>
  <si>
    <t>Lampa scialitica ORL</t>
  </si>
  <si>
    <t>EKG portabil 12 derivatii</t>
  </si>
  <si>
    <t>EKG 18 deriv ped1</t>
  </si>
  <si>
    <t>EEG video 32 canale-Neuro</t>
  </si>
  <si>
    <t>Analizor H2 portabil Distrof</t>
  </si>
  <si>
    <t>Statie includere parafina</t>
  </si>
  <si>
    <t>Lampa scialitica Chir.</t>
  </si>
  <si>
    <t xml:space="preserve">Ecocardiograf        </t>
  </si>
  <si>
    <t>Masa radiant cu incalz saltea</t>
  </si>
  <si>
    <t>Pulsoximetru comp RMN</t>
  </si>
  <si>
    <t>Masa ptr endoscopie</t>
  </si>
  <si>
    <t>Monitor fct vitale</t>
  </si>
  <si>
    <t>Lampa fototerapie n.n</t>
  </si>
  <si>
    <t>Bilirubinometru cutanat</t>
  </si>
  <si>
    <t>Paturi sugari</t>
  </si>
  <si>
    <t>Manechine pentru resuscitare</t>
  </si>
  <si>
    <t>Paturi</t>
  </si>
  <si>
    <t>Imprimanta termica sterilizare</t>
  </si>
  <si>
    <t>Sistem incalzire pacient</t>
  </si>
  <si>
    <t xml:space="preserve">Pompa nutritie </t>
  </si>
  <si>
    <t xml:space="preserve">Aparat EKG </t>
  </si>
  <si>
    <t xml:space="preserve">Ap. anestezie </t>
  </si>
  <si>
    <t>Videolaringoscop</t>
  </si>
  <si>
    <t>Injectomate (10)</t>
  </si>
  <si>
    <t>Infusomate (10)</t>
  </si>
  <si>
    <t>Ap ster chimica aeromicroflora</t>
  </si>
  <si>
    <t>Ap.compresie pneumatica intern.</t>
  </si>
  <si>
    <t>Sistem monitoriz minim invaziv</t>
  </si>
  <si>
    <t>Balanta analitica cu 4 zecimale</t>
  </si>
  <si>
    <t>Stirer magnetic digital</t>
  </si>
  <si>
    <t xml:space="preserve">Cistoscop pediatric </t>
  </si>
  <si>
    <t>Capilaroscop digital</t>
  </si>
  <si>
    <t>Note-Book/Tab</t>
  </si>
  <si>
    <t>Radiant DICOM Viewer</t>
  </si>
  <si>
    <t>Licenta Windows Server 2022</t>
  </si>
  <si>
    <t>Server baza date</t>
  </si>
  <si>
    <t>Up-grade 350 Lic Bitdefender</t>
  </si>
  <si>
    <t>Sistem PC cu lic Windows 11</t>
  </si>
  <si>
    <t>Centrala telefonica Swiss voice</t>
  </si>
  <si>
    <t>Spirometru –Ped3</t>
  </si>
  <si>
    <t>Turn endoscopie</t>
  </si>
  <si>
    <t>Pat nn ped 2</t>
  </si>
  <si>
    <t>Mixer planetar min 40l</t>
  </si>
  <si>
    <t>Microscop chir orl</t>
  </si>
  <si>
    <t>Ecograf portabil</t>
  </si>
  <si>
    <t>Lic Soft ecocard analiza date</t>
  </si>
  <si>
    <t xml:space="preserve">Holter EKG </t>
  </si>
  <si>
    <t>Aragaze biberonerie</t>
  </si>
  <si>
    <t>Frigidere biberonerie</t>
  </si>
  <si>
    <t>Dulapuri inox</t>
  </si>
  <si>
    <t>Paturi consultatie</t>
  </si>
  <si>
    <t>Upgrade aparat de Rezonanta Magnetica Avano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</si>
  <si>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</si>
  <si>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 xml:space="preserve"> Buget 2024</t>
  </si>
  <si>
    <t xml:space="preserve"> BVC 2024 total</t>
  </si>
  <si>
    <t>MUZEUL ETNOGRAFIC AL TRANSILVANIEI</t>
  </si>
  <si>
    <t>Alte cheltuieli de investitii</t>
  </si>
  <si>
    <t>Licente, programe softuri</t>
  </si>
  <si>
    <t xml:space="preserve">Intocmire scenariu de incendiu </t>
  </si>
  <si>
    <t>Centrala detectie incendiu proiectare si executie</t>
  </si>
  <si>
    <t>Obiecte de patrimoniu</t>
  </si>
  <si>
    <t>Tocator de crengi si resturi vegetale</t>
  </si>
  <si>
    <t>Reconstructe website pe platforma open source</t>
  </si>
  <si>
    <t>Autorizatie de incendiu pentru Palatul Reduta</t>
  </si>
  <si>
    <t>Sistem de rafturi cu polite pentru arhivare</t>
  </si>
  <si>
    <t xml:space="preserve">Restituire sume retinute pentru lucrari efectuate conform contract </t>
  </si>
  <si>
    <t>Studii documentatii si proiecte de interes judetean ( SF, PT, DDE, avize, acorduri pentru proiecte si Tabara Legia)</t>
  </si>
  <si>
    <t>SPITALUL CLINIC JUDETEAN DE URGENTA CLUJ-NAPOCA</t>
  </si>
  <si>
    <t>1.</t>
  </si>
  <si>
    <t>Colonoscop</t>
  </si>
  <si>
    <t>Laparoscop</t>
  </si>
  <si>
    <t>SPITALUL CLINIC MILITAR DE URGENTA Dr.CONSTANTIN PAPILIAN</t>
  </si>
  <si>
    <t>INSTITUTUL REGIONAL de Gastroenterologie Prof Dr. Octavian Fodor</t>
  </si>
  <si>
    <t>INSTITUTUL ONCOLOGIC Prof Dr Ion Chiricuta</t>
  </si>
  <si>
    <t>INSTITUTUL CLINIC DE UROLOGIE si TRANSPLANT RENAL</t>
  </si>
  <si>
    <t>INSTITUTUL INIMII NICULAE STANCIOIU</t>
  </si>
  <si>
    <t>SPITALUL CLINIC DE RECUPERARE CLUJ-NAPOCA</t>
  </si>
  <si>
    <t>Inlocuire usa telescopic control acces urgente</t>
  </si>
  <si>
    <t>Licenta bitdefender Gravity Zone Business 250 utilizatori</t>
  </si>
  <si>
    <t>Licenta Firewall Sonicwall</t>
  </si>
  <si>
    <t>Actualizare/Optimizare PT Reabilitare, Modernizare, Extindere si Dotare a Ambulatoriului Spitalului Clinic de Recuperare</t>
  </si>
  <si>
    <t>PT, DTAC si aisitenta din partea proiectantului pentru Modernizarea sistemului de climatizare la bloc operator</t>
  </si>
  <si>
    <t>Lucrari de control acces proximitate Faza II</t>
  </si>
  <si>
    <t>Inlocuire sistem de Control Acces Parcare</t>
  </si>
  <si>
    <t>Extindere Detectie Fum si Securitate la Incendiu</t>
  </si>
  <si>
    <t>Modernizare sistem climatizare bloc operator etapa II</t>
  </si>
  <si>
    <t>Centrala pe gaz</t>
  </si>
  <si>
    <t>SMIS 151588 Fluide medicale Infectioase Lucrari</t>
  </si>
  <si>
    <t>Targa endoscopie</t>
  </si>
  <si>
    <t>Ascensor transport alimente</t>
  </si>
  <si>
    <t>Servic ii de proiectare si executie in vederea obtinerii Autorizatiei de securitate la incendiu : Modemizare sistem de hidranti exteriori, interiori si realizarea unei rezerve de apa pentru stingerea incendiilor si aunei rezerve de apa potabila pentru spital.</t>
  </si>
  <si>
    <t>Modernizare Camera de garda in vederea transformarii in Compatiment de Urgente sanitare</t>
  </si>
  <si>
    <t>Servicii de arhitectura de interior- servicii de proiectare in vederea renovarii</t>
  </si>
  <si>
    <t>Analizator automat de hematologie</t>
  </si>
  <si>
    <t>Frigider de laborator</t>
  </si>
  <si>
    <t xml:space="preserve">Sistem de intubatie dificila </t>
  </si>
  <si>
    <t>Paturi chirurgie spital</t>
  </si>
  <si>
    <t>Lavoar aseptic pentru producerea apei chirurgicale prin microfilare</t>
  </si>
  <si>
    <t>Defibrilator AED</t>
  </si>
  <si>
    <t>Monitor functii vitale compatibile cu statia Myndray</t>
  </si>
  <si>
    <t>Injectomat</t>
  </si>
  <si>
    <t>Siste climatizare tip spilt, invertor</t>
  </si>
  <si>
    <t>Masina de curatat cartofi</t>
  </si>
  <si>
    <t>Electrocauter mono-bipolar</t>
  </si>
  <si>
    <t>Aparat terapie campuri electromagnetice ultra joasa</t>
  </si>
  <si>
    <t>Concentrator de oxigen</t>
  </si>
  <si>
    <t>BIBLIOTECA JUDETEANA OCTAVIAN GOGA</t>
  </si>
  <si>
    <t>Licente Office</t>
  </si>
  <si>
    <t>Licente WINDORWS</t>
  </si>
  <si>
    <t>Calculator</t>
  </si>
  <si>
    <t>Hardisk system stocare</t>
  </si>
  <si>
    <t>Aspirator profesional pt.biblioteci</t>
  </si>
  <si>
    <t>Trusa chirurgie plastica si recostructiva</t>
  </si>
  <si>
    <t>Lupa chirurgie plastica si recostructiva</t>
  </si>
  <si>
    <t>Aspiratoare portabile pentru secretii</t>
  </si>
  <si>
    <t>Dispozitiv vizualizare vene</t>
  </si>
  <si>
    <t>Aparat de lipit pungi pentru sterilizare</t>
  </si>
  <si>
    <t>Sistem supraveghere video sctia ATI</t>
  </si>
  <si>
    <t>Pensa biopsie cu cupe</t>
  </si>
  <si>
    <t xml:space="preserve">SMIS 152601 Fluide medicale Pneumo - Proiectare si executie lucrari </t>
  </si>
  <si>
    <t>Troliu de urgenta cu 5 sertare</t>
  </si>
  <si>
    <t>Incubator</t>
  </si>
  <si>
    <t>Echipament dozar dezinfectanti</t>
  </si>
  <si>
    <t>Echipament steriliz endoscoape flexib</t>
  </si>
  <si>
    <t>Conectratoare oxigen</t>
  </si>
  <si>
    <t>Aspirator secretii portabil</t>
  </si>
  <si>
    <t>Scaun transport pacienti</t>
  </si>
  <si>
    <t>Rampa lum cul albastra cu dif</t>
  </si>
  <si>
    <t>Sonda convexa ecograf BK</t>
  </si>
  <si>
    <t>Cistoscop monobloc</t>
  </si>
  <si>
    <t>Ureteroscop semirigid</t>
  </si>
  <si>
    <t>Telescop de 4 mm</t>
  </si>
  <si>
    <t>Set rezectoscop bipolar</t>
  </si>
  <si>
    <t>Holter TA</t>
  </si>
  <si>
    <t>EKG</t>
  </si>
  <si>
    <t>Statie de testare la effort cardiovascular</t>
  </si>
  <si>
    <t>Panou de comanda suplimentar</t>
  </si>
  <si>
    <t>Baza de date la audiometru si salvarea testelor</t>
  </si>
  <si>
    <t xml:space="preserve">Sistem analiza postura la copii </t>
  </si>
  <si>
    <t>CENTRUL JUDETEAN PENTRU CONSERVAREA SI PROMOVAREA CULTURII TRADITIONALE CLUJ</t>
  </si>
  <si>
    <t>Sistem PC cu monitor</t>
  </si>
  <si>
    <t>Dotarea Complexului de Servicii Sociale Campia Turzii</t>
  </si>
  <si>
    <t>DTAC instalatii semnalizare avertizare incendii Luna de Jos</t>
  </si>
  <si>
    <t>DALI Centru Respiro Acasa</t>
  </si>
  <si>
    <t>PT, DDE Centru Respiro Acasa</t>
  </si>
  <si>
    <t>Servicii de verificare DALI. DTAC, PT  Centru Respiro Acasa</t>
  </si>
  <si>
    <t>Aviz  acord canalizare, PT, lucrari JUCU</t>
  </si>
  <si>
    <t>Schimbare destinatie casa delocuit in cladire publica str. Actorului 2 A</t>
  </si>
  <si>
    <t>DTAC, PT scara metalica exterioara pt. PSI Casuta Perlino</t>
  </si>
  <si>
    <t>DTAC instalatii avertizare incedii, hidranti CSCPA C. Turzii</t>
  </si>
  <si>
    <t>Proiect instalatii incendiu PT+DE CSACPA  C Turzii</t>
  </si>
  <si>
    <t>Servicii de proiectare instalatie termica, electrica si gaze naturale C.Turzii</t>
  </si>
  <si>
    <t>LICEUL SPECIAL DEFICIENTI DE VEDERE</t>
  </si>
  <si>
    <t>Pikuri pentru nevazatori</t>
  </si>
  <si>
    <t>TEATRUL DE PAPUSI PUCK</t>
  </si>
  <si>
    <t>Autoutilitara tip furgon</t>
  </si>
  <si>
    <t>Licenta Hospital Manager</t>
  </si>
  <si>
    <t>Aparat de anestezie cu monitor functii vitale</t>
  </si>
  <si>
    <t>Sistem intubatii dificile complet</t>
  </si>
  <si>
    <t>Aparat pentru anestezie plexala</t>
  </si>
  <si>
    <t>UPS APC Smart -UPA</t>
  </si>
  <si>
    <t>Electrodermaton</t>
  </si>
  <si>
    <t>Robot curatare piscina</t>
  </si>
  <si>
    <t>Reabilitarea energetica pentru corpul A de cladire al Spitalului Clinic de Recuperare Cluj Napoca</t>
  </si>
  <si>
    <t>Reabilitarea termica si eficienta energetica a Spitalului Clinic de Boli Infectioase   Cluj Napoca</t>
  </si>
  <si>
    <t>Echipament pentru cresterea sigurantei traficului in jud. Cluj</t>
  </si>
  <si>
    <t>Ecocardiograf</t>
  </si>
  <si>
    <t>Sistem video pentru brohoscopie</t>
  </si>
  <si>
    <t>Aparat aer conditionat 2 buc.</t>
  </si>
  <si>
    <t>Asistenta organizare procedura de achizitii</t>
  </si>
  <si>
    <t>Balanta 0,01-2200 g</t>
  </si>
  <si>
    <t>Balanta 0,01-3200 g</t>
  </si>
  <si>
    <t>Termostat laborator</t>
  </si>
  <si>
    <t>Platforma de transport de 3,5 tone</t>
  </si>
  <si>
    <t>Centrala teelfonica</t>
  </si>
  <si>
    <t xml:space="preserve"> cap 54 Alte Servicii Publice Generale</t>
  </si>
  <si>
    <t>DALI pentru avizarea lucrarilor de interventii</t>
  </si>
  <si>
    <t>2.2</t>
  </si>
  <si>
    <t>Stații de reincarcare a acumulatorilor pentru autovehicole electrice</t>
  </si>
  <si>
    <t>Ecograf cu 3 sonde</t>
  </si>
  <si>
    <t>MUZEUL DE ARTA CLUJ NAPOCA</t>
  </si>
  <si>
    <t>Suport mobil manual reglabil</t>
  </si>
  <si>
    <t>DIRECTIA JUDETEANA DE EVIDENTA PERSOANELOR</t>
  </si>
  <si>
    <t>Aparat portabil de masurare tensiune arteriala holter ta</t>
  </si>
  <si>
    <t>Aparat protabil pentru monitorizare ritm cardiac holter ecg</t>
  </si>
  <si>
    <t>Digibox pentru sistemele Mona din ATI Spital</t>
  </si>
  <si>
    <t>Hota pentru marmita (de perete cu motor)</t>
  </si>
  <si>
    <t>Sonda liniara liniar compatibila cu ecograful HS60</t>
  </si>
  <si>
    <t xml:space="preserve">Dfibrilator </t>
  </si>
  <si>
    <t xml:space="preserve">Bariera de acces automata </t>
  </si>
  <si>
    <t>Aparat pentru cartele sim</t>
  </si>
  <si>
    <t>Sonda cord pentru ecograf</t>
  </si>
  <si>
    <t xml:space="preserve">Buton alarmare ascensor </t>
  </si>
  <si>
    <t>Sistem video IP cu sapte camere</t>
  </si>
  <si>
    <t>Combina frigorifica farmaceutica</t>
  </si>
  <si>
    <t>Pipeta 8 canale</t>
  </si>
  <si>
    <t>Videodermatoscop</t>
  </si>
  <si>
    <t>Scaun recoltare sange TM 1022</t>
  </si>
  <si>
    <t>Aparat de electroforeza</t>
  </si>
  <si>
    <t>Dozimetru individual cu prag de alarmare</t>
  </si>
  <si>
    <t xml:space="preserve">Canapea electrica </t>
  </si>
  <si>
    <t>Masina de curatat cartofi 18 kg</t>
  </si>
  <si>
    <t>Linie robotizata laborator analize medicale</t>
  </si>
  <si>
    <t>Dispozitiv de masurare indice glezna brat</t>
  </si>
  <si>
    <t>Agitator trombocitar</t>
  </si>
  <si>
    <t>Apart pentru screening auditiv</t>
  </si>
  <si>
    <t>Frgider cu congelator combinat pt produse farmaceutice</t>
  </si>
  <si>
    <t>Autoutilitara</t>
  </si>
  <si>
    <t xml:space="preserve"> cap 61  Ordine Publica si Siguranta Nationala</t>
  </si>
  <si>
    <t>SALVAMONT CLUJ</t>
  </si>
  <si>
    <t>la Hotararea nr._________/2024</t>
  </si>
  <si>
    <r>
      <t xml:space="preserve"> LISTA  detaliata a pozitiei </t>
    </r>
    <r>
      <rPr>
        <b/>
        <i/>
        <sz val="10"/>
        <rFont val="Montserrat Light"/>
      </rPr>
      <t>Alte cheltuieli de investitii pe anul 2024</t>
    </r>
  </si>
  <si>
    <t xml:space="preserve"> Microbuze electrice pentru copii</t>
  </si>
  <si>
    <t>Vitrina frigorificaprof 320 l</t>
  </si>
  <si>
    <t>Software DICOM ptr. Ecograf</t>
  </si>
  <si>
    <t>Aparat radiologie</t>
  </si>
  <si>
    <t>Frigider farmaceutic</t>
  </si>
  <si>
    <t>Sistem de detectie Ganglioni Santinela</t>
  </si>
  <si>
    <t>Radioscopie intraoperatorie tip RX  C-Arm</t>
  </si>
  <si>
    <t>Instrumentar chirurgical de specialitate ortopedic</t>
  </si>
  <si>
    <t>Modernizare turn artroscopie</t>
  </si>
  <si>
    <t>Instrumentar specific de artroscopie</t>
  </si>
  <si>
    <t>Brat multi-articulat de pozitionare membre</t>
  </si>
  <si>
    <t>Sistem injectomate</t>
  </si>
  <si>
    <t>Sistem antimicrobian de macerare</t>
  </si>
  <si>
    <t>Tableta cu creion</t>
  </si>
  <si>
    <t>Licenta antivirus cheie de licenta pentru 170 calculatoare</t>
  </si>
  <si>
    <t>Vitrina expozitionala din sticla cu filtru UV</t>
  </si>
  <si>
    <t>Laptop</t>
  </si>
  <si>
    <t>Info chiosc</t>
  </si>
  <si>
    <t>Aparat foto</t>
  </si>
  <si>
    <t>Soft editare foto</t>
  </si>
  <si>
    <t>Calculator cu monitor</t>
  </si>
  <si>
    <t>Contrasemnează</t>
  </si>
  <si>
    <t xml:space="preserve">    PRESEDINTE,</t>
  </si>
  <si>
    <t xml:space="preserve">   </t>
  </si>
  <si>
    <t>SIMONA GACI</t>
  </si>
  <si>
    <t>ALIN TIȘE</t>
  </si>
  <si>
    <t>SECRETAR GENERAL AL JUDEȚULUI</t>
  </si>
  <si>
    <t>Sistem video pentru bronhoscopie rigida</t>
  </si>
  <si>
    <t>Truse ginecologie 3 buc</t>
  </si>
  <si>
    <t>Calculator portabil</t>
  </si>
  <si>
    <t>FILARMONICA DE STAT TRANSILVANIA</t>
  </si>
  <si>
    <t>Contrafagot</t>
  </si>
  <si>
    <t>Harpa</t>
  </si>
  <si>
    <t>Celesta</t>
  </si>
  <si>
    <t>Instrumente de percutie ( timpane baroc, marimba, vibrafon, toba, set clopote, xilofon)</t>
  </si>
  <si>
    <t>Masina de profilat ancii pentru instrumente de suflat</t>
  </si>
  <si>
    <t>Trompete</t>
  </si>
  <si>
    <t>Piculina</t>
  </si>
  <si>
    <t>Arcuse</t>
  </si>
  <si>
    <t>Pian</t>
  </si>
  <si>
    <t>Contrabas</t>
  </si>
  <si>
    <t>Autoutilitaratransport persoane si marfa</t>
  </si>
  <si>
    <t>Terminal Self Service</t>
  </si>
  <si>
    <t>Centrala termica cladire internat   (Pachet cascada centrale 2 buc , materiale montaj echipamente si racordare la instalatia existenta, manopera montaj echipamente, proiect instalatie centrala termica cu avize MLPTL si RADTI, modificare instalatie de gaz cu proiect avizat si executie)</t>
  </si>
  <si>
    <t>Marmita</t>
  </si>
  <si>
    <t>Cuptor electric</t>
  </si>
  <si>
    <t>Cheie Hardware</t>
  </si>
  <si>
    <t>Aparat de radiologie</t>
  </si>
  <si>
    <t xml:space="preserve">e </t>
  </si>
  <si>
    <t>Camera frigoriica</t>
  </si>
  <si>
    <t>Flaut</t>
  </si>
  <si>
    <t>Tocuri pentru instrumente cu corzi</t>
  </si>
  <si>
    <t>Corn</t>
  </si>
  <si>
    <t>Trombooane</t>
  </si>
  <si>
    <t>Sistem de sonorizare</t>
  </si>
  <si>
    <t>Sistem de supraveghere cu procesor intel core I 17-1470</t>
  </si>
  <si>
    <t>Server de retea</t>
  </si>
  <si>
    <t>Microbuze 3 buc</t>
  </si>
  <si>
    <t>Osteodensitometru</t>
  </si>
  <si>
    <t>Statie de monitorizare cu 10 posturi</t>
  </si>
  <si>
    <t>Aparat de ventilatie mecanica adult</t>
  </si>
  <si>
    <t>Set micromotoare chirurge plastica si chirurgie generala</t>
  </si>
  <si>
    <t>Statie centrala c sft pentru moniitorizarea functiilor vitale</t>
  </si>
  <si>
    <t>Licente,  calculatoare, laptopuri , softuri si alte echipamente IT</t>
  </si>
  <si>
    <t>Router</t>
  </si>
  <si>
    <t>Electrocardiograf cu suport</t>
  </si>
  <si>
    <t>Troliu medicatie</t>
  </si>
  <si>
    <t>Sistem control acces</t>
  </si>
  <si>
    <t>Multifunctionala</t>
  </si>
  <si>
    <t>Sistem de calcul 10 buc</t>
  </si>
  <si>
    <t>Laptop 4 buc.</t>
  </si>
  <si>
    <t>Imprimanta multifuncioanala 8 buc.</t>
  </si>
  <si>
    <t>Masina de spalat profesionale 2 buc.</t>
  </si>
  <si>
    <t xml:space="preserve">Centrala telefonica </t>
  </si>
  <si>
    <t>Sistem inchidere automata poarta</t>
  </si>
  <si>
    <t xml:space="preserve">centrala termica </t>
  </si>
  <si>
    <t>Anexa nr.19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</si>
</sst>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i/>
      <sz val="10"/>
      <name val="Montserrat Light"/>
    </font>
    <font>
      <b/>
      <sz val="12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2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0" fontId="4" fillId="0" borderId="0" xfId="0" applyFont="1"/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4" fontId="1" fillId="0" borderId="0" xfId="0" applyNumberFormat="1" applyFont="1"/>
    <xf numFmtId="4" fontId="1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 vertical="justify" wrapText="1"/>
    </xf>
    <xf numFmtId="4" fontId="1" fillId="0" borderId="2" xfId="0" applyNumberFormat="1" applyFont="1" applyBorder="1" applyAlignment="1">
      <alignment horizontal="right" vertical="justify" wrapText="1"/>
    </xf>
    <xf numFmtId="4" fontId="4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/>
    <xf numFmtId="4" fontId="8" fillId="0" borderId="0" xfId="0" applyNumberFormat="1" applyFont="1"/>
    <xf numFmtId="2" fontId="2" fillId="0" borderId="2" xfId="0" applyNumberFormat="1" applyFont="1" applyBorder="1" applyAlignment="1">
      <alignment horizontal="left" wrapText="1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10" fillId="0" borderId="0" xfId="0" applyFont="1"/>
    <xf numFmtId="3" fontId="4" fillId="0" borderId="0" xfId="0" applyNumberFormat="1" applyFont="1"/>
    <xf numFmtId="4" fontId="1" fillId="2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961C7C75-F814-4482-9BD0-4257CED2EF91}"/>
    <cellStyle name="Normal 3" xfId="1" xr:uid="{F0ABD38A-B37E-4C69-8055-C61AE8A08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CC339BB-FBA8-4339-A136-78A782A578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6CD2C098-F473-4A98-8D4D-F1D7CD00CE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B32E5EF-D676-4FE7-AFCA-B7CC5A27EA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9162EFD6-1AC9-4D22-886B-7584B368D1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493F474B-0828-4BD6-B48F-6DBC5896EF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1B9541CF-AC98-43E8-A781-3BC11353D9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8E72A83E-CF0F-48F9-9CE4-E339EE772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AC55C2F1-4192-4DD1-B865-E7EE4F457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A17BEA00-EEE3-4EE2-A849-2D1B5DAA9F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B7E94DAD-1FE7-4F9C-8178-D96984F781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946C6BC1-3D12-4661-94ED-1A9E0F0C73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603D626A-9395-4D36-ACFC-445BEA0055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3B02488E-DDE1-4DD2-B1A9-1E88F96FCD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C24A59E5-0CCE-46A4-BB95-8270C9066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A99DE3EB-976A-406C-977F-D084AD8624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02A21128-02AA-4A66-88B6-F28B388565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FA210CFC-CC1C-4F34-A3A4-B467B9A1F9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B9001208-7BD4-4AA2-B2F1-3BC77A65FE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54DF08B5-7AC7-4213-B7F1-7C8AFF4067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D7BF1F4F-D6E5-4AB4-B480-1336CDBC80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2650691C-3DFC-425B-9274-E9436A7276E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7DD8C1A8-F5AB-4F18-8BC5-DF9E022372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DF280347-7331-4364-994D-86CB9DFD71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F7393BBE-0346-47FB-9EF2-58B4F0416A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72DE071D-F2CD-4190-9B46-EB2D52961F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0FAE3217-F5E5-4DDC-AEE8-1DE22D1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4BB8A285-9D44-4A38-8D56-276F0E5935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CC18CAD6-5B08-455C-A7E7-63A956FA18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7C6AD719-5D6C-4884-89B2-55A1492671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F9402367-1B27-4365-B84C-C22A3DEC15D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BC84973C-9854-420B-8874-4C1B393032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64C5A23B-094C-4853-AF91-A94D6D98FE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C7756234-98F6-4089-8883-B9A0267D2F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706BE27-6DBF-42AF-9821-B0D1374E8B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214D532D-D03C-4568-BC59-AF539974A5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9C2B896D-F389-4758-B918-071D9BD3A8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C9422E55-C371-48EA-BB95-D91E8FCFBD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3E8BB7F5-ED55-4F2B-A479-6ADAAB3D35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C44B524E-01BE-45EC-BD76-8CE1E11D75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5B608608-B376-45CF-99B7-BADD735EB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997BBF1D-6A19-4A91-94D5-76885D1B2F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541EF02B-2DE7-499A-A2F7-68478772061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838BFE12-97B7-4831-A808-E936626F71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650FF0EE-4DB6-4E6F-9E16-4929EEF532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0F2AB35F-79AF-4588-AC69-D47EF5A307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1F782AAC-A4C5-448F-9A5F-26F256DC57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65B34DEB-26A0-47C6-8136-10885AC2B43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3D391BA7-3A49-451C-A401-EF097C9381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1526944E-D27F-4488-9403-7317DA3D1B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483E8E99-2625-4C04-ACE9-6385572FED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4B7FD56B-AE93-4739-AAE1-3781D4509E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1E6D6BFB-DBF6-4815-A0EF-1DAFEF255A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30F39A27-B491-4149-BEDC-5E8984F5F7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C5B4F441-CFB4-4172-B611-1B155EA214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35578809-D625-4D04-8735-566137F14E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009FD494-1565-429A-828D-32AB0848EC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60C197CD-E3D0-4075-9CDC-A81F0ECCAB3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F6F0192A-4ECB-4C03-8607-CDB6214EAA8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8A3103BD-946C-4968-8515-892ED48EEC2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BE821622-4AFA-46B4-912D-EB0F756F2D9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7BFCF634-39A6-4625-883A-11E9AA3B4DE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0F360944-A5DE-4BAE-8A96-24BBCCE7BB7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17814B66-56E8-4023-91B3-D9A392F65C2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325C332B-F247-4AD1-BF88-5F650234AD98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98DBBB91-EFC5-4B70-860B-1CF44223761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4173344A-EAB1-4A61-9F38-2E6BC2F0790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BD1105D-68B2-4382-8C42-DC4062D076C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2D25444-B1F7-4FA7-A3E1-E0DCBB319F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FB1AFA77-A1BB-431B-BE6B-491FA1D35D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98C34281-DDA1-4AAD-9906-3266AEB7069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B2A379BB-4F63-4AEE-BE3A-B46BB8C98F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37DFE770-E538-4305-AC73-12910A052F9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8B7ED8E1-11D8-4C6F-85B2-1C0EFBB4A3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0A48BBC1-F4FD-4822-9ED3-52541D3544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D43ED57E-0862-4C3D-9D20-BF974233F5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07613B7B-09A2-4D80-801D-040E20BBE6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FFB24AF1-A5C2-40F2-B4D8-D3994F63B7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F2D1FB8E-EA8F-4FDF-87A9-BE87692AF8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8ACF2D8D-70AC-4A7D-9937-D1936FCB16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75064BF7-2987-4056-A6AF-ED0D38431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19C0152D-68DD-4926-9F9A-F7E274C29F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10ACB43B-3674-4698-B53C-B352D134D0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5AFFAF6-C544-4866-BDE9-037302BD0D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718B2BB-CEB6-4560-9D56-BD9DBC06BC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A93F4F5A-31FE-47EE-9E19-35FEA77551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E0FC133-A655-4106-B52B-FAFA89A426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A49EC38E-7D73-473E-B777-0FF068D8BA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5371DB5C-E52B-4B37-AEF7-1BFB1737D9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9E3CD054-71A5-4507-8DA4-DD341EAE21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BB8DC7AB-3150-4EC9-8DC5-40191A63C5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5605E1D6-D5A7-4978-B19F-92EE50A9F2A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0B4B6CA3-0E28-47AF-A14A-726A53F9C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B22292AF-B74A-4CD0-920F-C0334F10D2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AF71AF0D-BED4-4B90-A1A2-FFA01E7261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60DC056-FA77-47C6-9BBF-FC332288DE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69CE0261-F6F4-477A-B96E-4FEE073456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3673F4DA-C187-4F1B-8CAA-58701673F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9166C63C-BEB5-43F5-89D3-C98AEA908B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8BCCF30-A703-4E26-A12D-EE2F8B2524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0B8C64F-EA23-42AC-B1D0-7D7835D578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5CBA8E3A-6092-4D44-8B29-C701AD38BD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38AE5A90-4753-4ED7-A2A8-571CA167161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18A989E-0BBE-4F03-B1D0-91F80ADA37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C5BF4888-B585-4D61-85EC-8EA592DDA47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8178045C-8558-4B46-A8E7-9A3DFF910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E9428979-FDBC-4700-9DF5-53B9A7D3D8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25D060C6-5D67-4501-8B21-B10EB78883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E2FF2EB0-DFAA-4E3A-BCE2-A953D1AB95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0353667E-7640-448A-B9E2-E097281183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EE336C39-7ECF-4A6B-BB3C-D6041A28496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8EBCCEE9-CB99-4FAA-8B6D-8CCCB9ACB1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EA1B98F8-DC2E-4DE9-A0A9-658366A0FA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C017549-C266-4C00-AD9A-755BA22D110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ACC6ADBA-9553-4173-B4FF-5DD3FA68C8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C0FD42E8-EEF4-4DAC-BF18-D4A396DACC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080C987C-DE84-4714-A3B6-0B08AB6C87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41BDF344-0A2B-4152-B8FA-B90A9C3E3E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CCF776AF-5FAB-4590-925B-403DB27F07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B013A9FA-4DE3-4364-B0D3-A195878EB0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DBB12FF7-F70D-40EE-87B6-4096ADE996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2F17A3DD-2B08-49D6-9CC0-985227C462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1656B22B-1D52-4B20-BC43-171111D496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36177CC-8E18-48A2-84C7-F6542A4B42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45C883FA-3C6F-4A23-B320-455D5802EC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B2798696-24C4-433E-B8D1-5B27E6F6F18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97EDAFE7-2196-4B60-B823-6421745F7A2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612185FB-A21D-4E8B-A6F5-2742317D7D3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450FB60E-B615-427B-9895-A3FC1E599C6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AEAD962E-61B8-4002-A322-93B1615CA63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9A6D8A27-AF44-436E-8FC2-F6EE814E4F94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E43AA424-00DE-4DCD-8A38-C1A5392B8EE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004BB19-553D-41BA-9430-655EB947640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DBFA0752-3A8A-4700-9E9A-3C41AB3AE8E1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91D09C0D-9B5C-4C4F-AEFC-C30530229FD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6EF3BF3C-DB6F-470C-8A7B-2E4CDE384349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1BE49A0D-5B55-499B-846F-C7E0E9234E8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5AA4228B-6B06-49C6-B5D0-0CF5056BD4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EE09EA6C-B2C8-4417-81CD-E05F46A486B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D8AC1B15-8F4B-49E8-A023-7FCBDFA703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BD824932-F15F-4A22-B2A7-CF64E8C188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21599314-5455-4843-847D-D9355119DA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CDA4BBF6-C099-48BE-A5FF-8BC76F2102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E471435-ED10-442E-A4B6-65414AFBD4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32CE4EF1-0F5F-403E-B536-1B733945A4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BC999C6F-8614-4C8A-A1CC-1DCA0567D25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1653812D-441C-4EC6-B6CA-B90AC2CFD8A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2C1E63FF-05A0-43E7-B26A-61A990E38EF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B6A76DE0-CF56-4516-98AE-E186A35108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4C05A5B1-64A6-4640-8BAD-6D01927062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17FCA764-41C6-447C-A667-D916618653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9CA0C846-061B-4594-9F1E-C30DF999EF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DF92F9CF-814B-46AA-94CB-FD6A989005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76BE3B1C-EE0F-491C-97AA-AED2217A7F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A79A32C9-4973-49B1-87D2-FAA5EDF287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A012A7A9-FBFC-4080-BB23-E8E0DAEAC48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FB3F1515-E21F-4CF0-AEBE-47A140A8757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F8E9B9EC-3D7D-46FE-8028-C7DC666E44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295A67AD-71DE-47EB-965B-7A6BA0035A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51AAD3E3-6820-4FE6-A644-62FD685206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30FD2763-9F00-45F2-96FF-AAE86F599C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B5D7CD4C-16C6-47CA-9CBC-4E93901567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3A1E858-7D3F-49F4-B077-338C65ABE3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E09FFD18-90DE-4380-B1B4-AA05E50D85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A3893AF7-194D-4C35-AD99-3F12C210856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8A8E3D1A-B612-4408-B5E2-B58979B46D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5E29582E-C770-49FE-8242-A8820FF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61B5FB0F-FF43-4CE4-AD22-282B0FD883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620F9822-9D85-40C3-89E3-FA8A8EF4BB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EE599A3C-F54C-44C9-BBB9-F6A115E9E2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17F2CD80-6684-4980-83D9-EC870CE1FA0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CE515F3D-C29E-4931-B7FD-8146E6DB373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862E0662-9650-489D-A174-40519DF4DEC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6D324221-6350-444A-B6DC-0124E04087C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7EE94A8A-4D64-4E71-95D5-15BE7D9ECF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CB0589AB-D6CF-42ED-80AA-D294A0BF8C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1C3684A2-F44D-4BA3-8F43-E851C51ACA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E40D424E-0ACF-42B5-8027-A0091CEBD0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D9A4902-B4A0-40A0-986D-7780224D2F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1673ACFD-3E88-4E25-A385-A76E7653633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37CB981A-7C9A-426F-8EFE-B51AF85D34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D143D048-AA99-48B7-B658-58D31A45B7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EF44CF42-EC33-4361-8A09-E7E3DAE5A4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21659DFE-9A02-4324-8549-7198134E8B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869759EA-7F9E-49A9-A7B0-83B9D2AF599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383E22DC-FD46-4E3E-9370-5B29FF80FF7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D7888274-AF79-43B3-93C6-7FD3B2A49F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04A07DFC-CF34-45A6-822B-3B8A250360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1861236F-ED9A-4E15-A1A6-12C3ECC8F3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B15FD84C-6F6B-4E57-AEE2-E608C4DDDEF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7EF697F7-3A25-426C-A005-A3AE549F2E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A7535566-3E29-4B2B-AB88-D8CA8A53B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7FE9B649-3C47-4C9F-8249-34B99E61AA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AB8AF3A1-4121-4E08-858E-874E8F82913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7B139172-DBF7-4051-9E26-078DB6C4F5F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B763B445-97BD-4059-A593-2B6A5CB49347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C9B72C58-74D4-48A3-8D30-BC1A1B7FAA6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C3E47DC0-F085-4CF7-933C-BE5A0134AA1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DA787D90-8F05-4DD7-96B7-67D12F92BBC6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08360DB6-30A5-40A9-BEC8-7E1F2B2733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D4DEA4F5-81B4-40DC-8002-57AA8732C49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B9E7F3B0-3142-480D-B6D5-F1BCEFF6E78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9BE9C987-5DD4-448B-93C4-E373A32E33F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E8896F4C-76CA-4B4A-AFA6-3C1DB30D44C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93C42B5D-8A76-4829-8888-D070034E232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C67B1D14-58B0-475F-998F-A963BE9E7A1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0C24237C-9F98-4FDE-A079-46060A7B06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A4C7BFA7-9BA8-40B6-B513-1C37E51399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D654E615-189E-42C3-9E7D-41573CC62B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C804DCEC-1C73-474B-A0F7-2CFA676172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616F4B37-CF32-47B4-BEBA-719F36D8D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D26AAB97-7423-47EF-8EE5-558AF5398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0EC7226B-36A3-4CC5-A6F7-312D56C06D0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0C4362CA-A10A-446F-BF31-DD386A7A89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7048764D-4624-4DB4-A2EF-1397577113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26B920C5-88C0-48B2-9AED-E72A9A2A4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38C5B65E-35DD-4BBF-B1BB-3C9DF19C21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CA965FD6-CCCC-4A37-BC6C-925091BC6B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2BD8CA7-DF90-49F3-8770-7A50015D513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420EA155-5925-4DC1-9C09-7704C0B478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434FA3B7-D99D-4F1B-9C8F-34D3409AEA6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AD43BE90-22E9-4EFE-B11A-6786862DF53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542FC10-6EAE-49CF-BEFB-F94535CC6AE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CF061441-6E10-423A-A820-CAB958E649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BEB80282-3EFF-4070-B61E-027F1FF19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868F451F-15FA-4366-97DA-704F6534B7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69F4A027-B6C1-4A8F-BE34-139F86B2C2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ACE05576-68E4-4206-84CA-01F95A345C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00FB75CC-B47D-4FC9-AF9C-359E459EAE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EB483214-FB35-4150-B7A5-8E46F7922D7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6F2C635B-FA5D-4D88-A786-601DD29313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F8EE8E3E-426E-4C83-A926-7FF568A8DC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24438580-7D69-4114-8CF2-42C2A51DB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B89988F2-30E9-45F0-A177-E258DE3B471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5675F293-4356-4BE7-B7E2-7339581ABC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8B8A5151-CB47-401C-8285-44CECFCED3B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FB5BE66A-A274-450B-AF8E-194663961B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DE506374-46BC-4D66-9500-0C8BF124C56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E7747552-244F-49B8-907E-693D7EB481B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59F36E57-23B9-4AEB-9ADB-94EE36E70F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C64D36A4-68FF-4DFA-ACAD-4F43767CA8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8073133D-4D71-4EBB-AC63-F388E710E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7B7F4042-3B2C-45C6-8CEC-0E1F4C0704F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09EE5375-564E-4A7E-844D-336045B6FF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F1EF0C69-F74E-454B-896F-875248940C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52EFD059-F14C-419B-869A-C6CD31010C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7862791F-2F77-4C18-9C29-12A9D4DA89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4C5D53B-8F33-4573-A2DA-188E029621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9B8E1E30-7D5E-4780-88DC-E3EE97CF30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9CFB928C-2383-4E03-9D86-489BB5A2FE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F52F21A7-8E0D-4AB6-921D-5AADB8B39CC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0E830D12-88FA-4FB5-964D-D58BE764E2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6F98815B-330D-4FB1-90C0-BA542CEF6A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3A8B8B3C-FDE6-440A-819C-B1A47389B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094CF179-67CD-49ED-892A-93F15DB7F5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EE339018-DD78-4527-AF4E-2EF88252C4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17E7F6D7-DA9B-4797-9A31-B901031D8C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079B04D2-CAB0-43A5-A8D0-BA55AC6A4C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4436DD30-FF13-4283-B46E-9BED34E63F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FF58D0F-1CCB-49B5-8CD5-6BFBD4C307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94CA2555-D034-4218-AE4A-C1085B2425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56988CE0-16C8-449F-B4C0-3AE96AE30038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2ECEDD53-8493-491F-8BD3-2047A135B02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F7ABAF79-2786-4719-B1D2-9BB0678A80D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06ADDFE8-C581-4832-8E64-E8A50E9519C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CDE5898D-44BF-48B1-B82B-20C696B4AF1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70A16A79-5121-44AA-9839-567369743D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2134FBEB-5713-4A12-AEDD-CCC6A7A4CF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F52F2123-A08E-44BE-95A4-0920BD754B2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5EEE75CE-B220-4829-9B6E-9E3820161A5F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A4C9F2FD-99DE-47C3-83F4-CBB2947A98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0799A37E-C66F-4FE4-88B9-95A43BE294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F70E5F13-3A38-479F-8FFE-4EB63BFA32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2294E818-3F0F-4751-8467-6CDE70F6AB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459AAFD7-37F0-4E8E-8435-F90855E9D1A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4D50AF7C-58BA-4EC2-A3A2-EDFF9D0AFA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DCB05F01-EA00-4AB5-978C-A6E325EC16C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9E8C347E-6145-4E6A-8436-139297010F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F7F39703-B2DB-4977-B4A0-A65C75C1A3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57EAC1B3-35C3-4FAF-9ABB-86DCB14652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74AAB467-A033-410F-A3FA-5DE111C524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F489BCB3-F035-42CA-A219-74DE00B0C41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6C04820-4540-4B8D-8D0F-20CB2135BED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3D62AB62-711F-4CA3-935F-9A43CF30A9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20EE471D-F4F6-497D-B33C-661A91C1BC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848283F0-E2FF-4002-89C6-74FB58F80D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B402907F-8F9F-433E-9E17-BBCF850C7F3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FD0AC4CB-713D-41B7-B771-C020FC0F8B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C7748DAA-43A1-4AE3-8527-5316717706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0F81B86A-F4FC-4101-A5F8-5E3ECBF27B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C3F8759-B233-47A7-9FB7-A8899C8C6D3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BF37D570-FAAF-4F07-A141-C049C95B05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42DD9E8E-70B3-4121-A1F3-9ED6502253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63B42EF3-D355-4689-95E8-B09C0B824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77C87C29-8CEA-4058-8394-C6B37AA21A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371EF69F-ECA5-45C3-B761-80217D028F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7C80086B-8A3A-478C-8329-4A28D03568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DA1DB442-D4FF-4439-92DB-9271DBACB2F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9DCA93E6-4FB9-4AB2-BEF1-AB544DA558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AE566842-5065-4AF7-8B11-0FBDD430E3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6A5D651C-A5D4-4588-B3E1-F66688E40C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61B20E06-634F-4050-BB39-0A462C75729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597E5BB9-4485-4144-896D-63F4462169C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2DB8B07F-8848-46DC-88F8-D29BF5A71D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B5120569-7B0C-46B6-815B-7E6F21C07F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7E13879F-3073-4A3C-A8E8-36E589E66C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BCE979AD-03DA-4C12-8866-A991A3C46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FF0B3E41-E4ED-401C-BD86-251B98E4575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5D36CF01-2C79-43DC-95C5-89B7004A5E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182BCF12-1BD5-4819-90E6-2097BCEBAB1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53579B8A-DCB8-4E92-947E-F503647AB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391DC2A3-7B4D-4C98-95DB-BABCDF0827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2D665B08-CF0B-4542-A525-34F1E2487E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00C99921-6102-41D9-BA1A-8F5492BEE1E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F00B6A06-E7F2-4AE3-8E9D-83EBD71A95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553E1A00-3187-4D97-9B0C-90DA19A710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B1560A26-5999-42E3-89EF-9E2154DBD6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B3F33BE-799E-47FF-8405-FF255EDA0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3B9B5673-A870-4F8C-B7F1-2F1915C77F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CDA79A4A-D2BB-4FBA-AFB2-513846B725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336080DB-EB0E-4DFF-9083-EF78E058F1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948A7E74-309D-4B8C-828C-825D274302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7B988CDF-9B99-4C71-9850-896E5A98C8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A02B2097-1F1C-4D5E-9FBD-F10E8E8020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9712C9E0-E7C0-4DB5-ABBA-CB1EE86C49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84A3714C-FB36-4AC7-A89C-BA40522F3C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BFCA03E4-5FDA-4070-B3C6-CBF992E31DC3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D1195D7B-E0E1-49B8-9542-391E8BD26ACA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6504C9FC-13C9-4D5B-B0AC-E3144BEB197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055472FA-D9C8-48C7-B01A-302101F5665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416F705C-A3ED-4349-835C-3F4D1D15D86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69C84302-3158-41B9-9045-FB902C9903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0B0443D2-12BC-4BF4-9A4B-110115588E53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0F604255-CBEB-43D6-B3D5-B8E994E482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B92284F7-9DB2-4BF5-8C03-FB776C85203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88673A8E-19F9-44C4-BE5A-000AF673C8B0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AF6F3677-A373-48BD-BE4C-8E67CE8370C7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533A6FFA-FE40-46CB-B8B4-2E9E41523CA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7A0AB52B-AAAE-43CF-BB1D-43B9160DE2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44334B13-B50F-46A0-9FA3-D4945897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FA94F4A4-39B2-4DCB-AD3C-26302711F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DABA4F8C-9284-4C04-A16D-CA8C8062A60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F7B1DAB3-4372-4123-A630-E05E18B6AD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9F280400-D986-4A9F-A17B-0B0A08E6FD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52E3E0DF-43F6-4366-932C-692928BFC7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CC21E169-9D67-4DF8-ACC7-E7D81BE7E4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53FCBD1-4B58-4550-BD0D-471507B009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C023C7BF-FF00-4B9B-94AD-1CCA68413EB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96C7A746-FE4C-4014-990A-703DCEE93C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BE6BD87A-7D63-4930-A212-0D8E0C97CD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5FEC2E94-C28C-4FDC-8735-9B347D92AB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D5B0B058-B8E0-4D62-8BED-B43A537096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AA6AE032-C6DD-46D0-BC5C-3910788583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41B61434-D0A3-4357-90FE-E9A51AEA42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9337A4EB-E660-4BD6-ABAA-CF30528808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3934C61E-C3DA-408D-B7EF-D63FC3421B2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CC8AB33-AEB2-4855-AA75-4103EEFB36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B5FFA4F7-9629-4192-9A7A-6299670760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3827BCA-5DA9-4D15-AF17-82F60E73FB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F2886DC0-A7FE-4A19-AB6E-6A51F8F2C1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2047EB44-9961-458A-9CBE-B9D7F44E189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4492CDFE-A4EF-4750-9187-AB832D30A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F69BDAEF-B34D-495D-A8B3-B796CD0B6D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AB5B61DE-183A-417B-998B-37A67BFB1B6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68E911DD-2954-4E2A-A194-8FA700AAF6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5289DC4F-93A0-495A-98D8-3B2E1AF41A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970750B0-1D11-46EB-A70C-1AFFAA1666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71818543-FE32-44CA-91C5-62E988BB04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93CF5A7D-FE6F-4DBD-9AEC-0B4546B4C9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C3DDD10-D0BA-4692-AF9F-0EF59438C8C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68E34C3C-88E6-4904-BB0B-0AAED44AA4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0ACB118D-B20B-4C15-98EA-054A2CB2D6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C65A4D14-6610-4000-96D8-0C62F5305D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EBF38265-2D19-4CAD-BF70-D9158F79FF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DD0618B6-DA58-47CC-BE39-A63E23E0C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CFF49581-D17B-43D7-AC72-F4D8AF52D0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02A09BDE-82CD-461F-9722-03611EAD55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400BEAC8-C71B-4084-8437-3A8004A26B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3D0FD7F0-FAE3-4631-94E8-E1F154781F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2775ADA0-236C-44B4-81F9-97CF59FD4C3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5F593BCC-5D31-4A30-8CD2-CB9415EB9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21A9B2D8-FA20-41A4-A769-492CACBAE3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9748EB9E-284D-415E-92B8-EFD82BC9E9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21123EA7-5EA0-460E-AE77-603554ACEE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EA954BFE-E4F8-4D56-AF62-7C22341155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31B80FA7-9C38-457A-B5AA-16F93760D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103420B9-09DB-4D42-B3A2-28DEA30F84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4355FB80-5377-4D25-A268-537541402FD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13DA8C37-1451-465A-B83A-894DC58B37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67B82023-4279-4DE8-B05E-AEB7E841D1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0CA085F0-B857-4D63-BF53-F11A24CBC74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14EA3DA6-DB1E-48EF-BA05-7D7DBDFA94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4137CCFF-DC5E-4122-AFFC-DA4331BB1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ED9564D7-FA5F-4A1C-9B2B-4D749F572CB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DC62EC9-1F0D-48ED-84F5-A13C488B442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EBB4B3D6-16A4-481E-A69F-971CA85A2D58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AA0505EC-E0AB-4D84-819A-4D30F037C10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1ABCD6C1-377A-4E54-A594-A3067836D40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960B0E33-9CE4-4FE1-B819-5154265D4EA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3BDCE2A8-4F1F-4AC3-A2FF-F7B479BA2C94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5E503450-8444-493D-90F9-CA18DAD984C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CBE1D86F-890F-46F6-988D-1A6BE7D9318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1A56C649-6F83-420D-AF7A-5AFC8B78103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04558EE8-75D3-4C85-83C8-3E1B9ED3A25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987CCB94-3872-485D-884D-4F2261E4414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E42A2756-DF12-4386-9EF9-0B1A5ADE1BB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765FC1C0-DCE6-4E2A-BAB5-C1B664175A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FE8B7359-4B37-41A8-99A2-94A15C910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3A761B2-A3A7-44FC-BAF3-9959FAE04CF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2E13B798-9DE9-48A9-A9A9-D178252315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7622AE05-0B85-44AD-9118-8678C83659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A8000419-EF88-46EC-A90E-41E06B53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BED3B77A-F2DE-46FA-9A1D-5EFA0120BC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A28D5E84-4EED-4EC8-9446-7902F1DAAC5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1D352699-D60A-4967-8612-4848333B21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9D951AA6-E797-4F8C-99BC-C3EE153FCE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6849C7BE-68FC-44A9-8254-B37FA10801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56691A80-E8F8-4E21-9D1C-998588EC065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63C20825-1FC7-47DB-BEF8-728E8D325F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D630774B-D5AF-4FFB-B060-C26765AAE4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9256114F-8C20-4F9A-BFED-8807141D4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C4F009BD-82F4-4CEC-A175-6D2707F72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9368F82B-559F-4079-BE41-086C782B392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DDCCFE9A-C20F-4704-BD5D-1423718DF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ACCBB1FA-DB58-4C03-A132-9F3C844D2B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8A9F016A-9BB4-4E02-B6F9-30B1D1495B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707A3DE2-A09B-4651-805C-6F9674882E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884B8977-F77F-4479-8FEA-2D1B61C8E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5FF8A5A1-2D45-4262-878E-057C95AEF9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264B0244-79B3-4551-84D9-F2759613F94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B710227D-5ACA-4C09-9952-EA77E162D3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7E5283B8-9AE6-4610-87A3-3C080F3D27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153B6C97-257C-4A07-AAEE-6B540A7C02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7C40C201-8363-4F58-9BC3-9314E7028B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9C04BF70-7FA2-47DE-A9AD-DD21129B02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4E23F39D-F066-4779-B104-45BE625005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EA73AEB6-3B79-4CF6-882B-2D38DE34A4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6E1FC0A7-30E0-42BC-94A9-6B7F135EC3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2D4393A1-AD73-478A-A9F9-E60F844238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474CC440-7337-453D-A1CC-602EF91685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B2FA7908-B3A1-4C68-AA02-A8E918757F9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6B570FD2-4F3B-4AAB-BDFA-B4BDE32C6D4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3FA5DD62-91B7-4666-9235-82F523FFDE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9E56ED57-D86C-480B-A94B-DBCAA02642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D4CE78A2-8271-4580-8CE8-A8A6A5558B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75207C6A-1DBF-4EE8-BE7A-06AAEC38275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172803DF-8A10-4A17-A562-2E8575F21A4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3E61FEA4-D480-40CA-83E6-B7B32E1A08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89FB9BB8-A592-474F-8544-CE753436B13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DDC502A6-D19E-47A3-A54D-2BE33272FB4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BF9AE66D-1088-4C62-B993-FB3C38E788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9E246B53-FEE7-486E-A3AE-2021E577066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B0CADCB5-E7D4-4F42-B18A-0457E88707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16EE542D-45CF-4DE3-9EA1-CC498040B0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0976510F-A9F0-4706-94CC-40B29124AD4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1A74C7B3-F9D9-4CFF-9254-354BF11321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5BC2E65D-B4B3-4BB9-8ECF-64A8838028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F17FCD17-5C38-42F1-8F5A-71E6C09F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62CF0850-F37F-470F-89B7-2558CEBBCD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690FA965-690F-47A3-9477-B1C0CA2FD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A5033DD0-DE36-45F1-87BE-054CFB4DC7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E648F0CD-E35B-48F5-A6F7-7B28788D29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28CB1D1A-E8E2-4404-AEA4-EE06497633C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B840C979-8AAE-4EF5-9626-D9293728453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06D05C65-9B3E-460A-A793-2BADD877DB6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55F34007-1ACD-40FD-9009-C5E02A05353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0336ED1F-0DFC-4181-9A1E-B6ABE97C796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375274A7-26D8-4A0C-95EC-19829780E73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3BCB6688-0743-425F-B95A-05CFF17238C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65F91707-912B-40CC-9082-45492BC169D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C31EA24F-5FD7-48EB-A6EE-0C679D46133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5338F183-9034-47E1-9DD5-ADDBC58FA88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9CC6D308-0D5E-423B-A96C-6E5951D16F4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BA9CB8BD-2D56-4886-9043-BBBFCBAB1A5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99E7770F-055B-44D4-9765-ABE06E3E95D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85E9494B-EDB4-4F4F-8138-6D45940590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8C83E389-BA52-4FEB-B02E-76488F08761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A0AD2F41-5658-4B46-89F6-4FE54FF9C6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75184443-120B-4C24-9D64-A8F0FB8E1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83CF9808-F793-4DA7-B643-5028EB073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DF6A4F4F-87F0-46A8-97FF-737D2227D2B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C1ED56AF-A409-4176-A381-E0CAEB94AF2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032BAE50-7BDF-478F-9D80-A38764B931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245A9A08-7672-4C9B-A9A2-B89D56C257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8CF252BC-2840-4D61-8C44-28A1EF4746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71565D4D-D2A7-45F3-8BEF-4BC84C63B8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BE9CEAD1-10A9-4B35-AF0D-22E96DF817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1BFABA9E-3E21-41F4-86BD-4595698F7B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197A6D0-80D5-46BD-9DA1-5B362EF60C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7770F0C3-3427-4D28-BE2D-D65F64525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EF27019B-8A96-44C1-A2C5-F01A71BCA9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5F4B0F14-E3FE-4D9E-8D58-E6D2F27D52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C4ADEEB4-7A78-4CD7-AD4D-F0F105DEDC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54B9318A-0673-4973-82AD-FD2B73EA69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06DAFA46-7F5F-4C25-9EA7-90C3E44793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5EB1B619-7A3F-4155-9B8B-6B005BB606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0FAE67CF-B332-4359-8A8F-6717AE782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3C3739A6-D4A6-41EC-BFE0-DAA883D030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83661522-1ABF-47DE-B5B3-8EB31E8C0E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20D44EB8-13FF-4B0F-9A1C-95023B7B9E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E2523ACE-7B3A-4EBA-9D8E-289F3CEACB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8BD95B77-50D4-4D9A-80E5-061F0427F2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EFC4DA0D-EC09-4410-ACF0-DA35502BC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4B252184-1119-42E5-A196-11C7EAB3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2B1EF4B1-5BEE-4FF7-9E1A-25BF0964D1C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7D557EF4-2C1C-4F40-8373-A8D18051538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7DB37079-9438-4357-865D-BA3DC3BB79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98D8212E-54D5-4D70-AF94-C918315499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B3B83AB4-60C1-4C27-9F88-4D99BABBE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3B4DA52A-F4E5-4205-A644-96B55F24940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9DEC8F2A-5DB2-4E7E-979F-A76CE09F07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462017D2-3B7D-4B9A-83A6-0F9713F7AE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DE90C025-5D40-481F-963E-E7D87415AC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99BE3234-E6E7-4A45-84F8-AF55FC5936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03AA4776-0B11-4E38-B69B-E417841A10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D0FF6512-01AF-4843-A519-2CDB8CDC31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E61B5B30-F9CA-4DD3-A083-3197C0C8C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C9F82117-AEE1-45E1-BB0E-7ED52BE5280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BCAD515F-ACD8-4D2A-90AD-9F8B2A7A7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ED34C9AD-CAE9-4F8E-A923-310836BF81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84096F89-741C-4F0F-8F97-38E2ADD335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D9729EF0-78F9-4A04-9F37-58C33C0315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67B4E122-24E9-40ED-83FE-729CACACAB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59B4D80F-70D6-4F25-9BAD-F63735E568B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98093209-7EE6-45C1-B47A-7D69B1439FD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CDD6A82-08DC-43FB-9D40-2917CB3082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B783FFF1-A84F-483C-B18E-4D75EEF237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3C16FA62-AF00-4B5E-B4F6-7783E09FDF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C7725B5A-AEF8-472E-A8EE-6DDFC9AAA26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970FACF9-E33B-43D4-A51A-AC836A79E9F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A2801144-C518-4DC1-9508-EDFEA7CC717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6FA38630-5304-4525-AC9D-228D99ED8A9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30EF43DD-FBC7-4852-84F6-640D140F0A0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CC8BE3AB-319E-4251-A767-F87C987D63D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1EBF6F2-2834-4F6F-9237-41867D42DAA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F2221479-9312-4955-B46F-DA6B8D49B66A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8C90093A-2355-42C7-AF81-27138ABB0A5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86E60B4F-D45E-4CC6-8036-76ADD3700DD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84E12840-0144-47DD-B1EA-3E403BB83B4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199049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3EFFD200-CFB2-41B7-9370-2CCCF8A6851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C4DC52F3-D28A-447B-AFA5-7E8B86E1573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107</xdr:row>
      <xdr:rowOff>0</xdr:rowOff>
    </xdr:from>
    <xdr:ext cx="200795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15427B50-A6A7-4C50-B50E-40C65D1D76B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1233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33B46E60-3536-47D7-9857-4878596739C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075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4832E409-7D8C-4703-B532-98F08056E752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075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0492811C-6F16-410E-9ABF-36F537888B6D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C83596F9-6050-41ED-86D3-F352C6EB09F8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1233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F2341A76-BDE8-4683-A13B-AB1665D6AF7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2428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7D069B34-EFC2-4CD7-8CE4-AA13F1B7B396}"/>
            </a:ext>
          </a:extLst>
        </xdr:cNvPr>
        <xdr:cNvSpPr txBox="1"/>
      </xdr:nvSpPr>
      <xdr:spPr>
        <a:xfrm>
          <a:off x="490728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DE27912-D3C8-46A2-A58C-A6368576616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92</xdr:row>
      <xdr:rowOff>0</xdr:rowOff>
    </xdr:from>
    <xdr:ext cx="199049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46887238-6F7C-4CEB-9D66-DECE8AB8C17D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92</xdr:row>
      <xdr:rowOff>0</xdr:rowOff>
    </xdr:from>
    <xdr:ext cx="199049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E49026D8-41D8-436C-86DE-5C9004066561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9A100056-44AF-4107-86AA-B5B4F111893C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0755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02D0BC46-8820-478B-AB43-FF4E6F2E40B7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0755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E519FA2B-B3E2-4CF3-9208-92DECD50ADB9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AF258AC8-62A4-4DA7-9A65-D0368786AB42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1233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ED0B6503-54AF-41B2-B780-80809799EA84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2428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62248F4A-9D84-42D3-93F2-A0BAB49ACF7C}"/>
            </a:ext>
          </a:extLst>
        </xdr:cNvPr>
        <xdr:cNvSpPr txBox="1"/>
      </xdr:nvSpPr>
      <xdr:spPr>
        <a:xfrm>
          <a:off x="59664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32646D01-4C5A-44E6-80ED-4305D464584E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92</xdr:row>
      <xdr:rowOff>0</xdr:rowOff>
    </xdr:from>
    <xdr:ext cx="199049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812C8886-06B6-4AF9-848D-B242F753CB3D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92</xdr:row>
      <xdr:rowOff>0</xdr:rowOff>
    </xdr:from>
    <xdr:ext cx="199049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A7DD6A97-0784-4E10-B268-B48359DFE9A6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239E73D4-10B4-40B6-AB72-9BBF5C7DC882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0755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1B694716-A3E3-4A7A-9FEE-50DBA71820FF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0755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ED736A3-0C49-4827-8AEA-640466A2E553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5F667539-BA12-4D3E-A50C-8DE89322965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1233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3A8818DB-7257-4117-84D9-CCD5A2349C13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2428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C6C5FD07-CC92-46E3-BDE5-C7800FA279CF}"/>
            </a:ext>
          </a:extLst>
        </xdr:cNvPr>
        <xdr:cNvSpPr txBox="1"/>
      </xdr:nvSpPr>
      <xdr:spPr>
        <a:xfrm>
          <a:off x="69189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558DFEC8-7F92-438B-BB15-59D626A91A3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92</xdr:row>
      <xdr:rowOff>0</xdr:rowOff>
    </xdr:from>
    <xdr:ext cx="199049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87A3D251-4E93-417E-B4B8-0A12C8056F0C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92</xdr:row>
      <xdr:rowOff>0</xdr:rowOff>
    </xdr:from>
    <xdr:ext cx="199049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EA65938B-6AA4-4412-A3D9-6257A74C523D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98A068B4-86CA-4C4E-A1A5-1C01BA6492EB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0755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2AF8AC21-F70B-4276-97B4-6B23BE4A1287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0755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CB7B80EE-E2C5-49C9-946B-CD09032906FD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A940AB3E-6F00-45C6-B466-3E7BFDD126BA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1233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39A3A21C-C364-4D2C-9209-1B35D7078721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2428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E9BA68C9-3707-41E4-87D5-5D7984C17004}"/>
            </a:ext>
          </a:extLst>
        </xdr:cNvPr>
        <xdr:cNvSpPr txBox="1"/>
      </xdr:nvSpPr>
      <xdr:spPr>
        <a:xfrm>
          <a:off x="797814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6C1DA48C-C3BF-43E6-9CCD-7D86411BDC66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92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A3DD6CAA-3440-43B4-89C4-51A0EF744BF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92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364A7C05-942E-4CE5-8A8F-7AF9EAB6864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4B00-EF19-42E5-9866-0B7BC78B96FF}">
  <dimension ref="A1:K597"/>
  <sheetViews>
    <sheetView tabSelected="1" zoomScale="88" zoomScaleNormal="88" workbookViewId="0">
      <selection activeCell="E537" sqref="E537"/>
    </sheetView>
  </sheetViews>
  <sheetFormatPr defaultColWidth="9.109375" defaultRowHeight="16.8" x14ac:dyDescent="0.4"/>
  <cols>
    <col min="1" max="1" width="5.6640625" style="35" customWidth="1"/>
    <col min="2" max="2" width="62.88671875" style="36" customWidth="1"/>
    <col min="3" max="3" width="14.109375" style="31" customWidth="1"/>
    <col min="4" max="4" width="12" style="31" customWidth="1"/>
    <col min="5" max="5" width="15.44140625" style="41" customWidth="1"/>
    <col min="6" max="6" width="14.88671875" style="41" customWidth="1"/>
    <col min="7" max="7" width="15.33203125" style="37" customWidth="1"/>
    <col min="8" max="16384" width="9.109375" style="37"/>
  </cols>
  <sheetData>
    <row r="1" spans="1:7" x14ac:dyDescent="0.4">
      <c r="A1" s="42" t="s">
        <v>0</v>
      </c>
      <c r="B1" s="43"/>
      <c r="C1" s="44"/>
      <c r="D1" s="44"/>
      <c r="E1" s="47" t="s">
        <v>485</v>
      </c>
    </row>
    <row r="2" spans="1:7" x14ac:dyDescent="0.4">
      <c r="A2" s="42" t="s">
        <v>1</v>
      </c>
      <c r="B2" s="43"/>
      <c r="C2" s="44"/>
      <c r="D2" s="115" t="s">
        <v>407</v>
      </c>
      <c r="E2" s="115"/>
      <c r="F2" s="115"/>
    </row>
    <row r="3" spans="1:7" x14ac:dyDescent="0.4">
      <c r="A3" s="42" t="s">
        <v>2</v>
      </c>
      <c r="B3" s="43"/>
      <c r="C3" s="44"/>
      <c r="D3" s="44"/>
    </row>
    <row r="4" spans="1:7" ht="16.8" customHeight="1" x14ac:dyDescent="0.4">
      <c r="A4" s="116" t="s">
        <v>408</v>
      </c>
      <c r="B4" s="116"/>
      <c r="C4" s="116"/>
      <c r="D4" s="116"/>
      <c r="E4" s="116"/>
      <c r="F4" s="116"/>
      <c r="G4" s="116"/>
    </row>
    <row r="5" spans="1:7" x14ac:dyDescent="0.4">
      <c r="A5" s="40"/>
      <c r="B5" s="40"/>
      <c r="C5" s="38"/>
      <c r="D5" s="38"/>
    </row>
    <row r="6" spans="1:7" ht="33.6" x14ac:dyDescent="0.4">
      <c r="A6" s="45" t="s">
        <v>3</v>
      </c>
      <c r="B6" s="46" t="s">
        <v>6</v>
      </c>
      <c r="C6" s="48" t="s">
        <v>250</v>
      </c>
      <c r="D6" s="48" t="s">
        <v>54</v>
      </c>
      <c r="E6" s="48" t="s">
        <v>55</v>
      </c>
      <c r="F6" s="48" t="s">
        <v>251</v>
      </c>
    </row>
    <row r="7" spans="1:7" x14ac:dyDescent="0.4">
      <c r="A7" s="32">
        <v>0</v>
      </c>
      <c r="B7" s="33">
        <v>1</v>
      </c>
      <c r="C7" s="49">
        <v>2</v>
      </c>
      <c r="D7" s="49">
        <v>3</v>
      </c>
      <c r="E7" s="49">
        <v>4</v>
      </c>
      <c r="F7" s="49">
        <v>5</v>
      </c>
    </row>
    <row r="8" spans="1:7" x14ac:dyDescent="0.4">
      <c r="A8" s="32"/>
      <c r="B8" s="33"/>
      <c r="C8" s="29"/>
      <c r="D8" s="29"/>
      <c r="E8" s="30"/>
      <c r="F8" s="30"/>
    </row>
    <row r="9" spans="1:7" s="50" customFormat="1" x14ac:dyDescent="0.4">
      <c r="A9" s="60"/>
      <c r="B9" s="28" t="s">
        <v>7</v>
      </c>
      <c r="C9" s="29">
        <f>C11+C50+C108+C418+C486+C522+C546+C564+C586+C37+C31+C44+C557</f>
        <v>82941.61</v>
      </c>
      <c r="D9" s="29">
        <f>D11+D50+D108+D418+D486+D522+D546+D564+D586+D37+D557</f>
        <v>22836.160000000003</v>
      </c>
      <c r="E9" s="29">
        <f>E11+E50+E108+E418+E486+E522+E546+E564+E586+E37+E557</f>
        <v>129890.11181</v>
      </c>
      <c r="F9" s="29">
        <f>SUM(C9:E9)</f>
        <v>235667.88180999999</v>
      </c>
      <c r="G9" s="76"/>
    </row>
    <row r="10" spans="1:7" x14ac:dyDescent="0.4">
      <c r="A10" s="34"/>
      <c r="B10" s="28"/>
      <c r="C10" s="30"/>
      <c r="D10" s="30"/>
      <c r="E10" s="30"/>
      <c r="F10" s="30"/>
      <c r="G10" s="66"/>
    </row>
    <row r="11" spans="1:7" s="52" customFormat="1" ht="15.75" customHeight="1" x14ac:dyDescent="0.4">
      <c r="A11" s="1"/>
      <c r="B11" s="25" t="s">
        <v>8</v>
      </c>
      <c r="C11" s="51">
        <f>C13</f>
        <v>15111.999999999998</v>
      </c>
      <c r="D11" s="51">
        <f t="shared" ref="D11:E11" si="0">D13</f>
        <v>0</v>
      </c>
      <c r="E11" s="51">
        <f t="shared" si="0"/>
        <v>0</v>
      </c>
      <c r="F11" s="51">
        <f t="shared" ref="F11:F232" si="1">SUM(C11:E11)</f>
        <v>15111.999999999998</v>
      </c>
    </row>
    <row r="12" spans="1:7" s="53" customFormat="1" ht="16.2" x14ac:dyDescent="0.4">
      <c r="A12" s="2"/>
      <c r="B12" s="25"/>
      <c r="C12" s="23"/>
      <c r="D12" s="23"/>
      <c r="E12" s="23"/>
      <c r="F12" s="23"/>
    </row>
    <row r="13" spans="1:7" s="52" customFormat="1" ht="16.2" x14ac:dyDescent="0.4">
      <c r="A13" s="1"/>
      <c r="B13" s="10" t="s">
        <v>9</v>
      </c>
      <c r="C13" s="51">
        <f>C14+C28</f>
        <v>15111.999999999998</v>
      </c>
      <c r="D13" s="51"/>
      <c r="E13" s="51"/>
      <c r="F13" s="51">
        <f t="shared" si="1"/>
        <v>15111.999999999998</v>
      </c>
    </row>
    <row r="14" spans="1:7" s="53" customFormat="1" ht="16.2" x14ac:dyDescent="0.4">
      <c r="A14" s="1" t="s">
        <v>5</v>
      </c>
      <c r="B14" s="10" t="s">
        <v>20</v>
      </c>
      <c r="C14" s="58">
        <f>SUM(C15:C27)</f>
        <v>14814.499999999998</v>
      </c>
      <c r="D14" s="58"/>
      <c r="E14" s="58"/>
      <c r="F14" s="51">
        <f t="shared" ref="F14" si="2">SUM(C14:E14)</f>
        <v>14814.499999999998</v>
      </c>
    </row>
    <row r="15" spans="1:7" s="53" customFormat="1" ht="16.2" x14ac:dyDescent="0.4">
      <c r="A15" s="2">
        <v>1</v>
      </c>
      <c r="B15" s="11" t="s">
        <v>72</v>
      </c>
      <c r="C15" s="22">
        <v>28.56</v>
      </c>
      <c r="D15" s="22">
        <v>0</v>
      </c>
      <c r="E15" s="23">
        <v>0</v>
      </c>
      <c r="F15" s="23">
        <f t="shared" ref="F15:F26" si="3">SUM(C15:E15)</f>
        <v>28.56</v>
      </c>
    </row>
    <row r="16" spans="1:7" s="53" customFormat="1" ht="16.2" x14ac:dyDescent="0.4">
      <c r="A16" s="2">
        <v>2</v>
      </c>
      <c r="B16" s="11" t="s">
        <v>472</v>
      </c>
      <c r="C16" s="22">
        <v>11814.8</v>
      </c>
      <c r="D16" s="22"/>
      <c r="E16" s="23"/>
      <c r="F16" s="23">
        <f t="shared" si="3"/>
        <v>11814.8</v>
      </c>
    </row>
    <row r="17" spans="1:11" s="53" customFormat="1" ht="16.2" x14ac:dyDescent="0.4">
      <c r="A17" s="2">
        <v>3</v>
      </c>
      <c r="B17" s="11" t="s">
        <v>112</v>
      </c>
      <c r="C17" s="22">
        <v>170</v>
      </c>
      <c r="D17" s="22"/>
      <c r="E17" s="23"/>
      <c r="F17" s="23">
        <f t="shared" si="3"/>
        <v>170</v>
      </c>
    </row>
    <row r="18" spans="1:11" s="53" customFormat="1" ht="16.2" x14ac:dyDescent="0.4">
      <c r="A18" s="2">
        <v>4</v>
      </c>
      <c r="B18" s="11" t="s">
        <v>113</v>
      </c>
      <c r="C18" s="22">
        <v>86</v>
      </c>
      <c r="D18" s="22"/>
      <c r="E18" s="23"/>
      <c r="F18" s="23">
        <f t="shared" si="3"/>
        <v>86</v>
      </c>
    </row>
    <row r="19" spans="1:11" s="53" customFormat="1" ht="16.2" x14ac:dyDescent="0.4">
      <c r="A19" s="2">
        <v>5</v>
      </c>
      <c r="B19" s="11" t="s">
        <v>114</v>
      </c>
      <c r="C19" s="22">
        <v>0</v>
      </c>
      <c r="D19" s="22"/>
      <c r="E19" s="23"/>
      <c r="F19" s="23">
        <f t="shared" si="3"/>
        <v>0</v>
      </c>
    </row>
    <row r="20" spans="1:11" s="53" customFormat="1" ht="16.2" x14ac:dyDescent="0.4">
      <c r="A20" s="2">
        <v>6</v>
      </c>
      <c r="B20" s="11" t="s">
        <v>143</v>
      </c>
      <c r="C20" s="22">
        <v>2083.14</v>
      </c>
      <c r="D20" s="22"/>
      <c r="E20" s="23"/>
      <c r="F20" s="23">
        <f t="shared" si="3"/>
        <v>2083.14</v>
      </c>
      <c r="G20" s="62"/>
      <c r="H20" s="79"/>
      <c r="I20" s="80"/>
      <c r="J20" s="65"/>
      <c r="K20" s="65"/>
    </row>
    <row r="21" spans="1:11" s="53" customFormat="1" ht="16.2" x14ac:dyDescent="0.4">
      <c r="A21" s="2">
        <v>7</v>
      </c>
      <c r="B21" s="11" t="s">
        <v>473</v>
      </c>
      <c r="C21" s="22">
        <v>10</v>
      </c>
      <c r="D21" s="22"/>
      <c r="E21" s="23"/>
      <c r="F21" s="23">
        <f t="shared" si="3"/>
        <v>10</v>
      </c>
      <c r="G21" s="62"/>
      <c r="H21" s="79"/>
      <c r="I21" s="80"/>
      <c r="J21" s="65"/>
      <c r="K21" s="65"/>
    </row>
    <row r="22" spans="1:11" s="53" customFormat="1" ht="16.2" x14ac:dyDescent="0.4">
      <c r="A22" s="2">
        <v>8</v>
      </c>
      <c r="B22" s="11" t="s">
        <v>365</v>
      </c>
      <c r="C22" s="22">
        <v>10</v>
      </c>
      <c r="D22" s="22"/>
      <c r="E22" s="23"/>
      <c r="F22" s="23">
        <f t="shared" si="3"/>
        <v>10</v>
      </c>
      <c r="G22" s="62"/>
      <c r="H22" s="79"/>
      <c r="I22" s="80"/>
      <c r="J22" s="65"/>
      <c r="K22" s="65"/>
    </row>
    <row r="23" spans="1:11" s="53" customFormat="1" ht="16.2" x14ac:dyDescent="0.4">
      <c r="A23" s="2">
        <v>9</v>
      </c>
      <c r="B23" s="11" t="s">
        <v>370</v>
      </c>
      <c r="C23" s="22">
        <v>44</v>
      </c>
      <c r="D23" s="22"/>
      <c r="E23" s="23"/>
      <c r="F23" s="23">
        <f t="shared" si="3"/>
        <v>44</v>
      </c>
      <c r="G23" s="62"/>
      <c r="H23" s="79"/>
      <c r="I23" s="80"/>
      <c r="J23" s="65"/>
      <c r="K23" s="65"/>
    </row>
    <row r="24" spans="1:11" s="53" customFormat="1" ht="16.2" x14ac:dyDescent="0.4">
      <c r="A24" s="2">
        <v>10</v>
      </c>
      <c r="B24" s="11" t="s">
        <v>371</v>
      </c>
      <c r="C24" s="22">
        <v>8</v>
      </c>
      <c r="D24" s="22"/>
      <c r="E24" s="23"/>
      <c r="F24" s="23">
        <f t="shared" si="3"/>
        <v>8</v>
      </c>
      <c r="G24" s="62"/>
      <c r="H24" s="79"/>
      <c r="I24" s="80"/>
      <c r="J24" s="65"/>
      <c r="K24" s="65"/>
    </row>
    <row r="25" spans="1:11" s="53" customFormat="1" ht="16.2" x14ac:dyDescent="0.4">
      <c r="A25" s="2">
        <v>11</v>
      </c>
      <c r="B25" s="11" t="s">
        <v>404</v>
      </c>
      <c r="C25" s="22">
        <v>200</v>
      </c>
      <c r="D25" s="22"/>
      <c r="E25" s="23"/>
      <c r="F25" s="23">
        <f t="shared" si="3"/>
        <v>200</v>
      </c>
      <c r="G25" s="62"/>
      <c r="H25" s="79"/>
      <c r="I25" s="80"/>
      <c r="J25" s="65"/>
      <c r="K25" s="65"/>
    </row>
    <row r="26" spans="1:11" s="53" customFormat="1" ht="16.2" x14ac:dyDescent="0.4">
      <c r="A26" s="2">
        <v>12</v>
      </c>
      <c r="B26" s="11" t="s">
        <v>450</v>
      </c>
      <c r="C26" s="22">
        <v>200</v>
      </c>
      <c r="D26" s="22"/>
      <c r="E26" s="23"/>
      <c r="F26" s="23">
        <f t="shared" si="3"/>
        <v>200</v>
      </c>
      <c r="G26" s="62"/>
      <c r="H26" s="79"/>
      <c r="I26" s="80"/>
      <c r="J26" s="65"/>
      <c r="K26" s="65"/>
    </row>
    <row r="27" spans="1:11" s="53" customFormat="1" ht="16.2" x14ac:dyDescent="0.4">
      <c r="A27" s="2">
        <v>13</v>
      </c>
      <c r="B27" s="11" t="s">
        <v>451</v>
      </c>
      <c r="C27" s="22">
        <v>160</v>
      </c>
      <c r="D27" s="22"/>
      <c r="E27" s="23"/>
      <c r="F27" s="23"/>
      <c r="G27" s="62"/>
      <c r="H27" s="79"/>
      <c r="I27" s="80"/>
      <c r="J27" s="65"/>
      <c r="K27" s="65"/>
    </row>
    <row r="28" spans="1:11" s="53" customFormat="1" ht="16.2" x14ac:dyDescent="0.4">
      <c r="A28" s="5" t="s">
        <v>57</v>
      </c>
      <c r="B28" s="61" t="s">
        <v>56</v>
      </c>
      <c r="C28" s="58">
        <f>C29</f>
        <v>297.5</v>
      </c>
      <c r="D28" s="58"/>
      <c r="E28" s="51"/>
      <c r="F28" s="51">
        <f t="shared" ref="F28" si="4">SUM(C28:E28)</f>
        <v>297.5</v>
      </c>
    </row>
    <row r="29" spans="1:11" s="53" customFormat="1" ht="16.2" x14ac:dyDescent="0.4">
      <c r="A29" s="2">
        <v>1</v>
      </c>
      <c r="B29" s="11" t="s">
        <v>82</v>
      </c>
      <c r="C29" s="22">
        <v>297.5</v>
      </c>
      <c r="D29" s="22"/>
      <c r="E29" s="23"/>
      <c r="F29" s="23">
        <f>SUM(C29:E29)</f>
        <v>297.5</v>
      </c>
    </row>
    <row r="30" spans="1:11" s="53" customFormat="1" ht="16.2" x14ac:dyDescent="0.4">
      <c r="A30" s="2"/>
      <c r="B30" s="11"/>
      <c r="C30" s="22"/>
      <c r="D30" s="22"/>
      <c r="E30" s="23"/>
      <c r="F30" s="23"/>
    </row>
    <row r="31" spans="1:11" s="53" customFormat="1" ht="16.2" x14ac:dyDescent="0.4">
      <c r="A31" s="2"/>
      <c r="B31" s="54" t="s">
        <v>372</v>
      </c>
      <c r="C31" s="56">
        <f>C34</f>
        <v>310</v>
      </c>
      <c r="D31" s="56"/>
      <c r="E31" s="51"/>
      <c r="F31" s="51">
        <f t="shared" ref="F31" si="5">SUM(C31:E31)</f>
        <v>310</v>
      </c>
    </row>
    <row r="32" spans="1:11" s="53" customFormat="1" ht="16.2" x14ac:dyDescent="0.4">
      <c r="A32" s="2"/>
      <c r="B32" s="54"/>
      <c r="C32" s="56"/>
      <c r="D32" s="56"/>
      <c r="E32" s="51"/>
      <c r="F32" s="51"/>
    </row>
    <row r="33" spans="1:6" s="53" customFormat="1" ht="16.2" x14ac:dyDescent="0.4">
      <c r="A33" s="2"/>
      <c r="B33" s="54" t="s">
        <v>379</v>
      </c>
      <c r="C33" s="56"/>
      <c r="D33" s="56"/>
      <c r="E33" s="51"/>
      <c r="F33" s="51"/>
    </row>
    <row r="34" spans="1:6" s="53" customFormat="1" ht="16.2" x14ac:dyDescent="0.4">
      <c r="A34" s="5" t="s">
        <v>57</v>
      </c>
      <c r="B34" s="61" t="s">
        <v>56</v>
      </c>
      <c r="C34" s="56">
        <f>C35</f>
        <v>310</v>
      </c>
      <c r="D34" s="56"/>
      <c r="E34" s="51"/>
      <c r="F34" s="51">
        <f>C34+D34+E34</f>
        <v>310</v>
      </c>
    </row>
    <row r="35" spans="1:6" s="53" customFormat="1" ht="16.2" x14ac:dyDescent="0.4">
      <c r="A35" s="2">
        <v>1</v>
      </c>
      <c r="B35" s="11" t="s">
        <v>373</v>
      </c>
      <c r="C35" s="56">
        <v>310</v>
      </c>
      <c r="D35" s="56"/>
      <c r="E35" s="51"/>
      <c r="F35" s="23">
        <f t="shared" ref="F35" si="6">SUM(C35:E35)</f>
        <v>310</v>
      </c>
    </row>
    <row r="36" spans="1:6" s="53" customFormat="1" ht="16.2" x14ac:dyDescent="0.4">
      <c r="A36" s="2"/>
      <c r="B36" s="54"/>
      <c r="C36" s="56"/>
      <c r="D36" s="56"/>
      <c r="E36" s="51"/>
      <c r="F36" s="51"/>
    </row>
    <row r="37" spans="1:6" s="53" customFormat="1" ht="16.2" x14ac:dyDescent="0.4">
      <c r="A37" s="2"/>
      <c r="B37" s="54" t="s">
        <v>144</v>
      </c>
      <c r="C37" s="56">
        <f>C40+C41+C42</f>
        <v>120</v>
      </c>
      <c r="D37" s="56"/>
      <c r="E37" s="51"/>
      <c r="F37" s="51">
        <f t="shared" ref="F37" si="7">SUM(C37:E37)</f>
        <v>120</v>
      </c>
    </row>
    <row r="38" spans="1:6" s="53" customFormat="1" ht="16.2" x14ac:dyDescent="0.4">
      <c r="A38" s="2"/>
      <c r="B38" s="54"/>
      <c r="C38" s="22"/>
      <c r="D38" s="22"/>
      <c r="E38" s="23"/>
      <c r="F38" s="23"/>
    </row>
    <row r="39" spans="1:6" s="53" customFormat="1" ht="16.2" x14ac:dyDescent="0.4">
      <c r="A39" s="1" t="s">
        <v>5</v>
      </c>
      <c r="B39" s="10" t="s">
        <v>20</v>
      </c>
      <c r="C39" s="58">
        <f>C40+C41+C42</f>
        <v>120</v>
      </c>
      <c r="D39" s="58"/>
      <c r="E39" s="58"/>
      <c r="F39" s="51">
        <f t="shared" ref="F39" si="8">SUM(C39:E39)</f>
        <v>120</v>
      </c>
    </row>
    <row r="40" spans="1:6" s="53" customFormat="1" ht="16.2" x14ac:dyDescent="0.4">
      <c r="A40" s="2">
        <v>1</v>
      </c>
      <c r="B40" s="11" t="s">
        <v>83</v>
      </c>
      <c r="C40" s="22">
        <v>12.5</v>
      </c>
      <c r="D40" s="22"/>
      <c r="E40" s="23"/>
      <c r="F40" s="23">
        <f>SUM(C40:E40)</f>
        <v>12.5</v>
      </c>
    </row>
    <row r="41" spans="1:6" s="53" customFormat="1" ht="16.2" x14ac:dyDescent="0.4">
      <c r="A41" s="2">
        <v>2</v>
      </c>
      <c r="B41" s="11" t="s">
        <v>261</v>
      </c>
      <c r="C41" s="22">
        <v>90</v>
      </c>
      <c r="D41" s="22"/>
      <c r="E41" s="23"/>
      <c r="F41" s="23">
        <f>SUM(C41:E41)</f>
        <v>90</v>
      </c>
    </row>
    <row r="42" spans="1:6" s="53" customFormat="1" ht="32.4" x14ac:dyDescent="0.4">
      <c r="A42" s="2">
        <v>3</v>
      </c>
      <c r="B42" s="11" t="s">
        <v>84</v>
      </c>
      <c r="C42" s="22">
        <v>17.5</v>
      </c>
      <c r="D42" s="22"/>
      <c r="E42" s="23"/>
      <c r="F42" s="23">
        <f>SUM(C42:E42)</f>
        <v>17.5</v>
      </c>
    </row>
    <row r="43" spans="1:6" s="53" customFormat="1" ht="16.2" x14ac:dyDescent="0.4">
      <c r="A43" s="2"/>
      <c r="B43" s="11"/>
      <c r="C43" s="22"/>
      <c r="D43" s="22"/>
      <c r="E43" s="23"/>
      <c r="F43" s="23"/>
    </row>
    <row r="44" spans="1:6" s="53" customFormat="1" ht="16.2" x14ac:dyDescent="0.4">
      <c r="A44" s="2"/>
      <c r="B44" s="54" t="s">
        <v>405</v>
      </c>
      <c r="C44" s="56">
        <f>C47</f>
        <v>240</v>
      </c>
      <c r="D44" s="56"/>
      <c r="E44" s="51"/>
      <c r="F44" s="51">
        <f t="shared" ref="F44" si="9">SUM(C44:E44)</f>
        <v>240</v>
      </c>
    </row>
    <row r="45" spans="1:6" s="53" customFormat="1" ht="16.2" x14ac:dyDescent="0.4">
      <c r="A45" s="2"/>
      <c r="B45" s="54"/>
      <c r="C45" s="22"/>
      <c r="D45" s="22"/>
      <c r="E45" s="23"/>
      <c r="F45" s="23"/>
    </row>
    <row r="46" spans="1:6" s="53" customFormat="1" ht="16.2" x14ac:dyDescent="0.4">
      <c r="A46" s="2"/>
      <c r="B46" s="54" t="s">
        <v>406</v>
      </c>
      <c r="C46" s="22"/>
      <c r="D46" s="22"/>
      <c r="E46" s="23"/>
      <c r="F46" s="23"/>
    </row>
    <row r="47" spans="1:6" s="53" customFormat="1" ht="16.2" x14ac:dyDescent="0.4">
      <c r="A47" s="1" t="s">
        <v>5</v>
      </c>
      <c r="B47" s="10" t="s">
        <v>20</v>
      </c>
      <c r="C47" s="58">
        <f>C48</f>
        <v>240</v>
      </c>
      <c r="D47" s="58"/>
      <c r="E47" s="58"/>
      <c r="F47" s="51">
        <f t="shared" ref="F47" si="10">SUM(C47:E47)</f>
        <v>240</v>
      </c>
    </row>
    <row r="48" spans="1:6" s="53" customFormat="1" ht="16.2" x14ac:dyDescent="0.4">
      <c r="A48" s="2">
        <v>1</v>
      </c>
      <c r="B48" s="11" t="s">
        <v>404</v>
      </c>
      <c r="C48" s="22">
        <v>240</v>
      </c>
      <c r="D48" s="22"/>
      <c r="E48" s="23"/>
      <c r="F48" s="23">
        <f>SUM(C48:E48)</f>
        <v>240</v>
      </c>
    </row>
    <row r="49" spans="1:8" s="53" customFormat="1" ht="16.2" x14ac:dyDescent="0.4">
      <c r="A49" s="2"/>
      <c r="B49" s="11"/>
      <c r="C49" s="22"/>
      <c r="D49" s="22"/>
      <c r="E49" s="23"/>
      <c r="F49" s="23"/>
    </row>
    <row r="50" spans="1:8" s="52" customFormat="1" ht="16.2" x14ac:dyDescent="0.4">
      <c r="A50" s="5"/>
      <c r="B50" s="54" t="s">
        <v>10</v>
      </c>
      <c r="C50" s="69">
        <f>C63+C67+C52+C59+C71+C78+C82+C94+C86</f>
        <v>25683.7</v>
      </c>
      <c r="D50" s="69">
        <f>D63+D67+D52+D59+D71+D78+D82+D94+D86+D90</f>
        <v>5</v>
      </c>
      <c r="E50" s="69">
        <f>E94</f>
        <v>47078.01</v>
      </c>
      <c r="F50" s="69">
        <f>SUM(C50:E50)</f>
        <v>72766.710000000006</v>
      </c>
      <c r="G50" s="67"/>
    </row>
    <row r="51" spans="1:8" s="53" customFormat="1" ht="16.2" x14ac:dyDescent="0.4">
      <c r="A51" s="2"/>
      <c r="B51" s="11"/>
      <c r="C51" s="22"/>
      <c r="D51" s="22"/>
      <c r="E51" s="23"/>
      <c r="F51" s="23">
        <f t="shared" si="1"/>
        <v>0</v>
      </c>
    </row>
    <row r="52" spans="1:8" s="52" customFormat="1" ht="16.2" x14ac:dyDescent="0.4">
      <c r="A52" s="3"/>
      <c r="B52" s="13" t="s">
        <v>73</v>
      </c>
      <c r="C52" s="68">
        <f>C53+C56</f>
        <v>58.7</v>
      </c>
      <c r="D52" s="68"/>
      <c r="E52" s="68"/>
      <c r="F52" s="69">
        <f t="shared" ref="F52:F57" si="11">SUM(C52:E52)</f>
        <v>58.7</v>
      </c>
    </row>
    <row r="53" spans="1:8" s="53" customFormat="1" ht="16.2" x14ac:dyDescent="0.4">
      <c r="A53" s="1" t="s">
        <v>5</v>
      </c>
      <c r="B53" s="10" t="s">
        <v>20</v>
      </c>
      <c r="C53" s="58">
        <f>C54+C55</f>
        <v>8.5</v>
      </c>
      <c r="D53" s="58"/>
      <c r="E53" s="58"/>
      <c r="F53" s="51">
        <f t="shared" si="11"/>
        <v>8.5</v>
      </c>
    </row>
    <row r="54" spans="1:8" s="53" customFormat="1" ht="16.2" x14ac:dyDescent="0.4">
      <c r="A54" s="2">
        <v>1</v>
      </c>
      <c r="B54" s="16" t="s">
        <v>74</v>
      </c>
      <c r="C54" s="22">
        <v>3.7</v>
      </c>
      <c r="D54" s="22"/>
      <c r="E54" s="23"/>
      <c r="F54" s="23">
        <f t="shared" si="11"/>
        <v>3.7</v>
      </c>
    </row>
    <row r="55" spans="1:8" s="53" customFormat="1" ht="16.2" x14ac:dyDescent="0.4">
      <c r="A55" s="2">
        <v>2</v>
      </c>
      <c r="B55" s="16" t="s">
        <v>299</v>
      </c>
      <c r="C55" s="22">
        <v>4.8</v>
      </c>
      <c r="D55" s="22"/>
      <c r="E55" s="23"/>
      <c r="F55" s="23">
        <f t="shared" si="11"/>
        <v>4.8</v>
      </c>
    </row>
    <row r="56" spans="1:8" s="53" customFormat="1" ht="16.2" x14ac:dyDescent="0.4">
      <c r="A56" s="5" t="s">
        <v>57</v>
      </c>
      <c r="B56" s="61" t="s">
        <v>56</v>
      </c>
      <c r="C56" s="58">
        <f>C57</f>
        <v>50.2</v>
      </c>
      <c r="D56" s="58"/>
      <c r="E56" s="51"/>
      <c r="F56" s="51">
        <f t="shared" ref="F56" si="12">SUM(C56:E56)</f>
        <v>50.2</v>
      </c>
    </row>
    <row r="57" spans="1:8" s="53" customFormat="1" ht="32.4" x14ac:dyDescent="0.4">
      <c r="A57" s="2">
        <v>1</v>
      </c>
      <c r="B57" s="16" t="s">
        <v>75</v>
      </c>
      <c r="C57" s="22">
        <v>50.2</v>
      </c>
      <c r="D57" s="22"/>
      <c r="E57" s="23"/>
      <c r="F57" s="23">
        <f t="shared" si="11"/>
        <v>50.2</v>
      </c>
    </row>
    <row r="58" spans="1:8" s="53" customFormat="1" ht="16.2" x14ac:dyDescent="0.4">
      <c r="A58" s="3"/>
      <c r="B58" s="12"/>
      <c r="C58" s="20"/>
      <c r="D58" s="20"/>
      <c r="E58" s="23"/>
      <c r="F58" s="23"/>
    </row>
    <row r="59" spans="1:8" s="52" customFormat="1" ht="16.2" x14ac:dyDescent="0.4">
      <c r="A59" s="3"/>
      <c r="B59" s="13" t="s">
        <v>76</v>
      </c>
      <c r="C59" s="68">
        <f>C60</f>
        <v>67</v>
      </c>
      <c r="D59" s="68"/>
      <c r="E59" s="68"/>
      <c r="F59" s="69">
        <f t="shared" ref="F59:F61" si="13">SUM(C59:E59)</f>
        <v>67</v>
      </c>
    </row>
    <row r="60" spans="1:8" s="53" customFormat="1" ht="16.2" x14ac:dyDescent="0.4">
      <c r="A60" s="1" t="s">
        <v>4</v>
      </c>
      <c r="B60" s="10" t="s">
        <v>12</v>
      </c>
      <c r="C60" s="58">
        <f>C61</f>
        <v>67</v>
      </c>
      <c r="D60" s="58"/>
      <c r="E60" s="58"/>
      <c r="F60" s="51">
        <f t="shared" si="13"/>
        <v>67</v>
      </c>
    </row>
    <row r="61" spans="1:8" s="53" customFormat="1" ht="32.4" x14ac:dyDescent="0.4">
      <c r="A61" s="2">
        <v>1</v>
      </c>
      <c r="B61" s="16" t="s">
        <v>77</v>
      </c>
      <c r="C61" s="22">
        <v>67</v>
      </c>
      <c r="D61" s="22"/>
      <c r="E61" s="23"/>
      <c r="F61" s="23">
        <f t="shared" si="13"/>
        <v>67</v>
      </c>
    </row>
    <row r="62" spans="1:8" s="53" customFormat="1" ht="16.2" x14ac:dyDescent="0.4">
      <c r="A62" s="3"/>
      <c r="B62" s="12"/>
      <c r="C62" s="20"/>
      <c r="D62" s="20"/>
      <c r="E62" s="23"/>
      <c r="F62" s="23"/>
      <c r="H62" s="53" t="s">
        <v>81</v>
      </c>
    </row>
    <row r="63" spans="1:8" s="52" customFormat="1" ht="16.2" x14ac:dyDescent="0.4">
      <c r="A63" s="3"/>
      <c r="B63" s="13" t="s">
        <v>63</v>
      </c>
      <c r="C63" s="68">
        <f>C64</f>
        <v>75</v>
      </c>
      <c r="D63" s="68"/>
      <c r="E63" s="68"/>
      <c r="F63" s="69">
        <f t="shared" ref="F63:F65" si="14">SUM(C63:E63)</f>
        <v>75</v>
      </c>
    </row>
    <row r="64" spans="1:8" s="53" customFormat="1" ht="16.2" x14ac:dyDescent="0.4">
      <c r="A64" s="1" t="s">
        <v>4</v>
      </c>
      <c r="B64" s="10" t="s">
        <v>12</v>
      </c>
      <c r="C64" s="58">
        <f>C65</f>
        <v>75</v>
      </c>
      <c r="D64" s="58"/>
      <c r="E64" s="58"/>
      <c r="F64" s="51">
        <f t="shared" si="14"/>
        <v>75</v>
      </c>
    </row>
    <row r="65" spans="1:6" s="53" customFormat="1" ht="32.4" x14ac:dyDescent="0.4">
      <c r="A65" s="2">
        <v>1</v>
      </c>
      <c r="B65" s="16" t="s">
        <v>152</v>
      </c>
      <c r="C65" s="22">
        <v>75</v>
      </c>
      <c r="D65" s="22"/>
      <c r="E65" s="23"/>
      <c r="F65" s="23">
        <f t="shared" si="14"/>
        <v>75</v>
      </c>
    </row>
    <row r="66" spans="1:6" s="53" customFormat="1" ht="16.2" x14ac:dyDescent="0.4">
      <c r="A66" s="3"/>
      <c r="B66" s="12"/>
      <c r="C66" s="20"/>
      <c r="D66" s="20"/>
      <c r="E66" s="23"/>
      <c r="F66" s="23"/>
    </row>
    <row r="67" spans="1:6" s="52" customFormat="1" ht="16.2" x14ac:dyDescent="0.4">
      <c r="A67" s="3"/>
      <c r="B67" s="13" t="s">
        <v>66</v>
      </c>
      <c r="C67" s="68">
        <f>C68</f>
        <v>230</v>
      </c>
      <c r="D67" s="68"/>
      <c r="E67" s="68"/>
      <c r="F67" s="69">
        <f t="shared" ref="F67:F80" si="15">SUM(C67:E67)</f>
        <v>230</v>
      </c>
    </row>
    <row r="68" spans="1:6" s="53" customFormat="1" ht="16.2" x14ac:dyDescent="0.4">
      <c r="A68" s="1" t="s">
        <v>5</v>
      </c>
      <c r="B68" s="10" t="s">
        <v>20</v>
      </c>
      <c r="C68" s="58">
        <f>C69</f>
        <v>230</v>
      </c>
      <c r="D68" s="58"/>
      <c r="E68" s="58"/>
      <c r="F68" s="51">
        <f t="shared" si="15"/>
        <v>230</v>
      </c>
    </row>
    <row r="69" spans="1:6" s="53" customFormat="1" ht="16.2" x14ac:dyDescent="0.4">
      <c r="A69" s="2">
        <v>1</v>
      </c>
      <c r="B69" s="16" t="s">
        <v>89</v>
      </c>
      <c r="C69" s="22">
        <v>230</v>
      </c>
      <c r="D69" s="22"/>
      <c r="E69" s="23"/>
      <c r="F69" s="23">
        <f t="shared" si="15"/>
        <v>230</v>
      </c>
    </row>
    <row r="70" spans="1:6" s="53" customFormat="1" ht="16.2" x14ac:dyDescent="0.4">
      <c r="A70" s="3"/>
      <c r="B70" s="12"/>
      <c r="C70" s="20"/>
      <c r="D70" s="20"/>
      <c r="E70" s="23"/>
      <c r="F70" s="23"/>
    </row>
    <row r="71" spans="1:6" s="52" customFormat="1" ht="32.4" x14ac:dyDescent="0.4">
      <c r="A71" s="3"/>
      <c r="B71" s="13" t="s">
        <v>85</v>
      </c>
      <c r="C71" s="68">
        <f>C72+C75</f>
        <v>155</v>
      </c>
      <c r="D71" s="68"/>
      <c r="E71" s="68"/>
      <c r="F71" s="69">
        <f t="shared" si="15"/>
        <v>155</v>
      </c>
    </row>
    <row r="72" spans="1:6" s="53" customFormat="1" ht="16.2" x14ac:dyDescent="0.4">
      <c r="A72" s="1" t="s">
        <v>5</v>
      </c>
      <c r="B72" s="10" t="s">
        <v>20</v>
      </c>
      <c r="C72" s="58">
        <f>C73+C74</f>
        <v>126</v>
      </c>
      <c r="D72" s="58"/>
      <c r="E72" s="58"/>
      <c r="F72" s="51">
        <f t="shared" si="15"/>
        <v>126</v>
      </c>
    </row>
    <row r="73" spans="1:6" s="53" customFormat="1" ht="84" x14ac:dyDescent="0.4">
      <c r="A73" s="2">
        <v>1</v>
      </c>
      <c r="B73" s="113" t="s">
        <v>452</v>
      </c>
      <c r="C73" s="22">
        <v>120</v>
      </c>
      <c r="D73" s="22"/>
      <c r="E73" s="23"/>
      <c r="F73" s="23">
        <f t="shared" si="15"/>
        <v>120</v>
      </c>
    </row>
    <row r="74" spans="1:6" s="53" customFormat="1" x14ac:dyDescent="0.4">
      <c r="A74" s="2">
        <v>2</v>
      </c>
      <c r="B74" s="114" t="s">
        <v>299</v>
      </c>
      <c r="C74" s="22">
        <v>6</v>
      </c>
      <c r="D74" s="22"/>
      <c r="E74" s="23"/>
      <c r="F74" s="23"/>
    </row>
    <row r="75" spans="1:6" s="53" customFormat="1" ht="16.2" x14ac:dyDescent="0.4">
      <c r="A75" s="5" t="s">
        <v>57</v>
      </c>
      <c r="B75" s="61" t="s">
        <v>56</v>
      </c>
      <c r="C75" s="58">
        <f>C76</f>
        <v>29</v>
      </c>
      <c r="D75" s="58"/>
      <c r="E75" s="51"/>
      <c r="F75" s="51">
        <f t="shared" si="15"/>
        <v>29</v>
      </c>
    </row>
    <row r="76" spans="1:6" s="53" customFormat="1" ht="32.4" x14ac:dyDescent="0.4">
      <c r="A76" s="2">
        <v>1</v>
      </c>
      <c r="B76" s="16" t="s">
        <v>75</v>
      </c>
      <c r="C76" s="22">
        <v>29</v>
      </c>
      <c r="D76" s="22"/>
      <c r="E76" s="23"/>
      <c r="F76" s="23">
        <f t="shared" si="15"/>
        <v>29</v>
      </c>
    </row>
    <row r="77" spans="1:6" s="53" customFormat="1" ht="16.2" x14ac:dyDescent="0.4">
      <c r="A77" s="3"/>
      <c r="B77" s="16"/>
      <c r="C77" s="20"/>
      <c r="D77" s="20"/>
      <c r="E77" s="23"/>
      <c r="F77" s="23"/>
    </row>
    <row r="78" spans="1:6" s="52" customFormat="1" ht="16.2" x14ac:dyDescent="0.4">
      <c r="A78" s="3"/>
      <c r="B78" s="13" t="s">
        <v>86</v>
      </c>
      <c r="C78" s="68">
        <f>C79</f>
        <v>45</v>
      </c>
      <c r="D78" s="68"/>
      <c r="E78" s="68"/>
      <c r="F78" s="69">
        <f t="shared" si="15"/>
        <v>45</v>
      </c>
    </row>
    <row r="79" spans="1:6" s="53" customFormat="1" ht="16.2" x14ac:dyDescent="0.4">
      <c r="A79" s="1" t="s">
        <v>87</v>
      </c>
      <c r="B79" s="61" t="s">
        <v>56</v>
      </c>
      <c r="C79" s="58">
        <f>C80</f>
        <v>45</v>
      </c>
      <c r="D79" s="58"/>
      <c r="E79" s="58"/>
      <c r="F79" s="51">
        <f t="shared" si="15"/>
        <v>45</v>
      </c>
    </row>
    <row r="80" spans="1:6" s="53" customFormat="1" ht="16.2" x14ac:dyDescent="0.4">
      <c r="A80" s="2">
        <v>1</v>
      </c>
      <c r="B80" s="16" t="s">
        <v>88</v>
      </c>
      <c r="C80" s="22">
        <v>45</v>
      </c>
      <c r="D80" s="22"/>
      <c r="E80" s="23"/>
      <c r="F80" s="23">
        <f t="shared" si="15"/>
        <v>45</v>
      </c>
    </row>
    <row r="81" spans="1:6" s="53" customFormat="1" ht="16.2" x14ac:dyDescent="0.4">
      <c r="A81" s="3"/>
      <c r="B81" s="12"/>
      <c r="C81" s="20"/>
      <c r="D81" s="20"/>
      <c r="E81" s="23"/>
      <c r="F81" s="23"/>
    </row>
    <row r="82" spans="1:6" s="52" customFormat="1" ht="32.4" x14ac:dyDescent="0.4">
      <c r="A82" s="3"/>
      <c r="B82" s="13" t="s">
        <v>105</v>
      </c>
      <c r="C82" s="68">
        <f>C83</f>
        <v>45</v>
      </c>
      <c r="D82" s="68"/>
      <c r="E82" s="68"/>
      <c r="F82" s="69">
        <f t="shared" ref="F82:F84" si="16">SUM(C82:E82)</f>
        <v>45</v>
      </c>
    </row>
    <row r="83" spans="1:6" s="53" customFormat="1" ht="16.2" x14ac:dyDescent="0.4">
      <c r="A83" s="5" t="s">
        <v>57</v>
      </c>
      <c r="B83" s="61" t="s">
        <v>56</v>
      </c>
      <c r="C83" s="58">
        <f>C84</f>
        <v>45</v>
      </c>
      <c r="D83" s="58"/>
      <c r="E83" s="51"/>
      <c r="F83" s="51">
        <f t="shared" si="16"/>
        <v>45</v>
      </c>
    </row>
    <row r="84" spans="1:6" s="53" customFormat="1" ht="32.4" x14ac:dyDescent="0.4">
      <c r="A84" s="2">
        <v>1</v>
      </c>
      <c r="B84" s="16" t="s">
        <v>75</v>
      </c>
      <c r="C84" s="22">
        <v>45</v>
      </c>
      <c r="D84" s="22"/>
      <c r="E84" s="23"/>
      <c r="F84" s="23">
        <f t="shared" si="16"/>
        <v>45</v>
      </c>
    </row>
    <row r="85" spans="1:6" s="53" customFormat="1" ht="16.2" x14ac:dyDescent="0.4">
      <c r="A85" s="3"/>
      <c r="B85" s="16"/>
      <c r="C85" s="20"/>
      <c r="D85" s="20"/>
      <c r="E85" s="23"/>
      <c r="F85" s="23"/>
    </row>
    <row r="86" spans="1:6" s="52" customFormat="1" ht="16.2" x14ac:dyDescent="0.4">
      <c r="A86" s="3"/>
      <c r="B86" s="13" t="s">
        <v>110</v>
      </c>
      <c r="C86" s="68">
        <f>C87</f>
        <v>8</v>
      </c>
      <c r="D86" s="68"/>
      <c r="E86" s="68"/>
      <c r="F86" s="69">
        <f t="shared" ref="F86:F92" si="17">SUM(C86:E86)</f>
        <v>8</v>
      </c>
    </row>
    <row r="87" spans="1:6" s="53" customFormat="1" ht="16.2" x14ac:dyDescent="0.4">
      <c r="A87" s="5" t="s">
        <v>57</v>
      </c>
      <c r="B87" s="61" t="s">
        <v>56</v>
      </c>
      <c r="C87" s="58">
        <f>C88</f>
        <v>8</v>
      </c>
      <c r="D87" s="58"/>
      <c r="E87" s="51"/>
      <c r="F87" s="51">
        <f t="shared" si="17"/>
        <v>8</v>
      </c>
    </row>
    <row r="88" spans="1:6" s="53" customFormat="1" ht="16.2" x14ac:dyDescent="0.4">
      <c r="A88" s="2">
        <v>1</v>
      </c>
      <c r="B88" s="16" t="s">
        <v>111</v>
      </c>
      <c r="C88" s="22">
        <v>8</v>
      </c>
      <c r="D88" s="22"/>
      <c r="E88" s="23"/>
      <c r="F88" s="23">
        <f t="shared" si="17"/>
        <v>8</v>
      </c>
    </row>
    <row r="89" spans="1:6" s="53" customFormat="1" ht="16.2" x14ac:dyDescent="0.4">
      <c r="A89" s="2"/>
      <c r="B89" s="16"/>
      <c r="C89" s="22"/>
      <c r="D89" s="22"/>
      <c r="E89" s="23"/>
      <c r="F89" s="23"/>
    </row>
    <row r="90" spans="1:6" s="52" customFormat="1" ht="16.2" x14ac:dyDescent="0.4">
      <c r="A90" s="3"/>
      <c r="B90" s="13" t="s">
        <v>349</v>
      </c>
      <c r="C90" s="68">
        <f>C91+C93</f>
        <v>0</v>
      </c>
      <c r="D90" s="68">
        <f>D92</f>
        <v>5</v>
      </c>
      <c r="E90" s="68"/>
      <c r="F90" s="69">
        <f t="shared" si="17"/>
        <v>5</v>
      </c>
    </row>
    <row r="91" spans="1:6" s="53" customFormat="1" ht="16.2" x14ac:dyDescent="0.4">
      <c r="A91" s="1" t="s">
        <v>5</v>
      </c>
      <c r="B91" s="10" t="s">
        <v>20</v>
      </c>
      <c r="C91" s="58">
        <f>C92</f>
        <v>0</v>
      </c>
      <c r="D91" s="58"/>
      <c r="E91" s="58"/>
      <c r="F91" s="51">
        <f t="shared" si="17"/>
        <v>0</v>
      </c>
    </row>
    <row r="92" spans="1:6" s="53" customFormat="1" ht="16.2" x14ac:dyDescent="0.4">
      <c r="A92" s="2">
        <v>1</v>
      </c>
      <c r="B92" s="16" t="s">
        <v>350</v>
      </c>
      <c r="C92" s="22"/>
      <c r="D92" s="22">
        <v>5</v>
      </c>
      <c r="E92" s="23"/>
      <c r="F92" s="23">
        <f t="shared" si="17"/>
        <v>5</v>
      </c>
    </row>
    <row r="93" spans="1:6" s="53" customFormat="1" ht="16.2" x14ac:dyDescent="0.4">
      <c r="A93" s="3"/>
      <c r="B93" s="12"/>
      <c r="C93" s="20"/>
      <c r="D93" s="20"/>
      <c r="E93" s="23"/>
      <c r="F93" s="23"/>
    </row>
    <row r="94" spans="1:6" s="52" customFormat="1" ht="16.2" x14ac:dyDescent="0.4">
      <c r="A94" s="1"/>
      <c r="B94" s="55" t="s">
        <v>11</v>
      </c>
      <c r="C94" s="57">
        <f>C95</f>
        <v>25000</v>
      </c>
      <c r="D94" s="57">
        <f t="shared" ref="D94" si="18">D101</f>
        <v>0</v>
      </c>
      <c r="E94" s="57">
        <f>E101+E95</f>
        <v>47078.01</v>
      </c>
      <c r="F94" s="51">
        <f t="shared" si="1"/>
        <v>72078.010000000009</v>
      </c>
    </row>
    <row r="95" spans="1:6" s="53" customFormat="1" ht="16.2" x14ac:dyDescent="0.4">
      <c r="A95" s="1" t="s">
        <v>5</v>
      </c>
      <c r="B95" s="10" t="s">
        <v>20</v>
      </c>
      <c r="C95" s="58">
        <f>C100</f>
        <v>25000</v>
      </c>
      <c r="D95" s="58"/>
      <c r="E95" s="58">
        <f>E96+E97+E98+E99</f>
        <v>45605.96</v>
      </c>
      <c r="F95" s="51">
        <f t="shared" si="1"/>
        <v>70605.959999999992</v>
      </c>
    </row>
    <row r="96" spans="1:6" s="53" customFormat="1" ht="16.2" x14ac:dyDescent="0.4">
      <c r="A96" s="9">
        <v>1</v>
      </c>
      <c r="B96" s="16" t="s">
        <v>17</v>
      </c>
      <c r="C96" s="22"/>
      <c r="D96" s="22">
        <v>0</v>
      </c>
      <c r="E96" s="22">
        <v>1697.06</v>
      </c>
      <c r="F96" s="23">
        <f>SUM(C96:E96)</f>
        <v>1697.06</v>
      </c>
    </row>
    <row r="97" spans="1:8" s="53" customFormat="1" ht="32.4" x14ac:dyDescent="0.4">
      <c r="A97" s="9">
        <v>2</v>
      </c>
      <c r="B97" s="16" t="s">
        <v>65</v>
      </c>
      <c r="C97" s="22"/>
      <c r="D97" s="22"/>
      <c r="E97" s="22">
        <v>7450.5</v>
      </c>
      <c r="F97" s="23">
        <f>SUM(C97:E97)</f>
        <v>7450.5</v>
      </c>
    </row>
    <row r="98" spans="1:8" s="53" customFormat="1" ht="48.6" x14ac:dyDescent="0.4">
      <c r="A98" s="9">
        <v>3</v>
      </c>
      <c r="B98" s="16" t="s">
        <v>135</v>
      </c>
      <c r="C98" s="22"/>
      <c r="D98" s="22"/>
      <c r="E98" s="22">
        <v>20.5</v>
      </c>
      <c r="F98" s="23">
        <f>SUM(C98:E98)</f>
        <v>20.5</v>
      </c>
    </row>
    <row r="99" spans="1:8" s="53" customFormat="1" ht="16.2" x14ac:dyDescent="0.4">
      <c r="A99" s="9">
        <v>4</v>
      </c>
      <c r="B99" s="16" t="s">
        <v>133</v>
      </c>
      <c r="C99" s="22"/>
      <c r="D99" s="22"/>
      <c r="E99" s="22">
        <v>36437.9</v>
      </c>
      <c r="F99" s="23">
        <f>SUM(C99:E99)</f>
        <v>36437.9</v>
      </c>
    </row>
    <row r="100" spans="1:8" s="53" customFormat="1" ht="16.2" x14ac:dyDescent="0.4">
      <c r="A100" s="9">
        <v>5</v>
      </c>
      <c r="B100" s="16" t="s">
        <v>409</v>
      </c>
      <c r="C100" s="22">
        <v>25000</v>
      </c>
      <c r="D100" s="22"/>
      <c r="E100" s="22"/>
      <c r="F100" s="23">
        <f>C100+D100+E100</f>
        <v>25000</v>
      </c>
    </row>
    <row r="101" spans="1:8" s="53" customFormat="1" ht="16.2" x14ac:dyDescent="0.4">
      <c r="A101" s="1" t="s">
        <v>4</v>
      </c>
      <c r="B101" s="10" t="s">
        <v>12</v>
      </c>
      <c r="C101" s="23"/>
      <c r="D101" s="23"/>
      <c r="E101" s="51">
        <f>SUM(E102:E106)</f>
        <v>1472.05</v>
      </c>
      <c r="F101" s="51">
        <f t="shared" si="1"/>
        <v>1472.05</v>
      </c>
    </row>
    <row r="102" spans="1:8" s="53" customFormat="1" ht="32.4" x14ac:dyDescent="0.4">
      <c r="A102" s="9">
        <v>1</v>
      </c>
      <c r="B102" s="16" t="s">
        <v>13</v>
      </c>
      <c r="C102" s="22"/>
      <c r="D102" s="22">
        <v>0</v>
      </c>
      <c r="E102" s="22">
        <v>46.74</v>
      </c>
      <c r="F102" s="23">
        <f t="shared" si="1"/>
        <v>46.74</v>
      </c>
      <c r="G102" s="81"/>
    </row>
    <row r="103" spans="1:8" s="53" customFormat="1" ht="16.2" x14ac:dyDescent="0.4">
      <c r="A103" s="9">
        <v>2</v>
      </c>
      <c r="B103" s="16" t="s">
        <v>14</v>
      </c>
      <c r="C103" s="22"/>
      <c r="D103" s="22">
        <v>0</v>
      </c>
      <c r="E103" s="22">
        <v>11.5</v>
      </c>
      <c r="F103" s="23">
        <f t="shared" si="1"/>
        <v>11.5</v>
      </c>
    </row>
    <row r="104" spans="1:8" s="53" customFormat="1" ht="16.2" x14ac:dyDescent="0.4">
      <c r="A104" s="9">
        <v>3</v>
      </c>
      <c r="B104" s="16" t="s">
        <v>15</v>
      </c>
      <c r="C104" s="22"/>
      <c r="D104" s="22">
        <v>0</v>
      </c>
      <c r="E104" s="22">
        <v>7.3</v>
      </c>
      <c r="F104" s="23">
        <f t="shared" si="1"/>
        <v>7.3</v>
      </c>
    </row>
    <row r="105" spans="1:8" s="53" customFormat="1" ht="32.4" x14ac:dyDescent="0.4">
      <c r="A105" s="9">
        <v>4</v>
      </c>
      <c r="B105" s="16" t="s">
        <v>16</v>
      </c>
      <c r="C105" s="22"/>
      <c r="D105" s="22">
        <v>0</v>
      </c>
      <c r="E105" s="22">
        <v>1402.22</v>
      </c>
      <c r="F105" s="23">
        <f t="shared" si="1"/>
        <v>1402.22</v>
      </c>
    </row>
    <row r="106" spans="1:8" s="53" customFormat="1" ht="32.4" x14ac:dyDescent="0.4">
      <c r="A106" s="9">
        <v>5</v>
      </c>
      <c r="B106" s="16" t="s">
        <v>134</v>
      </c>
      <c r="C106" s="22"/>
      <c r="D106" s="22"/>
      <c r="E106" s="22">
        <v>4.29</v>
      </c>
      <c r="F106" s="23">
        <f t="shared" si="1"/>
        <v>4.29</v>
      </c>
    </row>
    <row r="107" spans="1:8" s="53" customFormat="1" ht="16.2" x14ac:dyDescent="0.4">
      <c r="A107" s="4"/>
      <c r="B107" s="12"/>
      <c r="C107" s="20"/>
      <c r="D107" s="20"/>
      <c r="E107" s="23"/>
      <c r="F107" s="23"/>
    </row>
    <row r="108" spans="1:8" s="52" customFormat="1" ht="16.2" x14ac:dyDescent="0.4">
      <c r="A108" s="97"/>
      <c r="B108" s="54" t="s">
        <v>18</v>
      </c>
      <c r="C108" s="73">
        <f>C110+C138+C236+C284+C298+C339+C353+C360+C365+C369+C377</f>
        <v>4001</v>
      </c>
      <c r="D108" s="73">
        <f>D110+D236+D284+D138+D298</f>
        <v>21060.570000000003</v>
      </c>
      <c r="E108" s="73">
        <f>E110+E380</f>
        <v>71020.231809999997</v>
      </c>
      <c r="F108" s="69">
        <f>SUM(C108:E108)</f>
        <v>96081.801810000004</v>
      </c>
      <c r="H108" s="103"/>
    </row>
    <row r="109" spans="1:8" s="53" customFormat="1" ht="16.2" x14ac:dyDescent="0.4">
      <c r="A109" s="3"/>
      <c r="B109" s="98"/>
      <c r="C109" s="94"/>
      <c r="D109" s="94"/>
      <c r="E109" s="23"/>
      <c r="F109" s="23"/>
    </row>
    <row r="110" spans="1:8" s="52" customFormat="1" ht="16.2" x14ac:dyDescent="0.4">
      <c r="A110" s="5"/>
      <c r="B110" s="13" t="s">
        <v>19</v>
      </c>
      <c r="C110" s="68">
        <v>0</v>
      </c>
      <c r="D110" s="68">
        <f>D111+D130</f>
        <v>2603.0000000000005</v>
      </c>
      <c r="E110" s="68"/>
      <c r="F110" s="69">
        <f t="shared" si="1"/>
        <v>2603.0000000000005</v>
      </c>
    </row>
    <row r="111" spans="1:8" s="53" customFormat="1" ht="16.2" x14ac:dyDescent="0.4">
      <c r="A111" s="5" t="s">
        <v>5</v>
      </c>
      <c r="B111" s="13" t="s">
        <v>20</v>
      </c>
      <c r="C111" s="20"/>
      <c r="D111" s="58">
        <f>SUM(D112:D129)</f>
        <v>331</v>
      </c>
      <c r="E111" s="58"/>
      <c r="F111" s="51">
        <f t="shared" si="1"/>
        <v>331</v>
      </c>
    </row>
    <row r="112" spans="1:8" s="53" customFormat="1" ht="16.2" x14ac:dyDescent="0.4">
      <c r="A112" s="3">
        <v>1</v>
      </c>
      <c r="B112" s="12" t="s">
        <v>155</v>
      </c>
      <c r="C112" s="20"/>
      <c r="D112" s="20">
        <v>53</v>
      </c>
      <c r="E112" s="58"/>
      <c r="F112" s="23">
        <f t="shared" si="1"/>
        <v>53</v>
      </c>
    </row>
    <row r="113" spans="1:6" s="53" customFormat="1" ht="16.2" x14ac:dyDescent="0.4">
      <c r="A113" s="3">
        <v>2</v>
      </c>
      <c r="B113" s="12" t="s">
        <v>156</v>
      </c>
      <c r="C113" s="20"/>
      <c r="D113" s="20">
        <v>4</v>
      </c>
      <c r="E113" s="58"/>
      <c r="F113" s="23">
        <f t="shared" si="1"/>
        <v>4</v>
      </c>
    </row>
    <row r="114" spans="1:6" s="53" customFormat="1" ht="16.2" x14ac:dyDescent="0.4">
      <c r="A114" s="3">
        <v>3</v>
      </c>
      <c r="B114" s="12" t="s">
        <v>157</v>
      </c>
      <c r="C114" s="20"/>
      <c r="D114" s="20">
        <v>43.28</v>
      </c>
      <c r="E114" s="58"/>
      <c r="F114" s="23">
        <f t="shared" si="1"/>
        <v>43.28</v>
      </c>
    </row>
    <row r="115" spans="1:6" s="53" customFormat="1" ht="16.2" x14ac:dyDescent="0.4">
      <c r="A115" s="3">
        <v>4</v>
      </c>
      <c r="B115" s="12" t="s">
        <v>474</v>
      </c>
      <c r="C115" s="20"/>
      <c r="D115" s="20">
        <v>9.3000000000000007</v>
      </c>
      <c r="E115" s="58"/>
      <c r="F115" s="23">
        <f t="shared" si="1"/>
        <v>9.3000000000000007</v>
      </c>
    </row>
    <row r="116" spans="1:6" s="53" customFormat="1" ht="16.2" x14ac:dyDescent="0.4">
      <c r="A116" s="3">
        <v>5</v>
      </c>
      <c r="B116" s="12" t="s">
        <v>475</v>
      </c>
      <c r="C116" s="20"/>
      <c r="D116" s="20">
        <v>2.9</v>
      </c>
      <c r="E116" s="58"/>
      <c r="F116" s="23">
        <f t="shared" si="1"/>
        <v>2.9</v>
      </c>
    </row>
    <row r="117" spans="1:6" s="53" customFormat="1" ht="16.2" x14ac:dyDescent="0.4">
      <c r="A117" s="3">
        <v>6</v>
      </c>
      <c r="B117" s="12" t="s">
        <v>158</v>
      </c>
      <c r="C117" s="20"/>
      <c r="D117" s="20">
        <v>75</v>
      </c>
      <c r="E117" s="58"/>
      <c r="F117" s="23">
        <f t="shared" si="1"/>
        <v>75</v>
      </c>
    </row>
    <row r="118" spans="1:6" s="53" customFormat="1" ht="16.2" x14ac:dyDescent="0.4">
      <c r="A118" s="3">
        <v>7</v>
      </c>
      <c r="B118" s="12" t="s">
        <v>476</v>
      </c>
      <c r="C118" s="20"/>
      <c r="D118" s="20">
        <v>6</v>
      </c>
      <c r="E118" s="58"/>
      <c r="F118" s="23">
        <f t="shared" si="1"/>
        <v>6</v>
      </c>
    </row>
    <row r="119" spans="1:6" s="53" customFormat="1" ht="16.2" x14ac:dyDescent="0.4">
      <c r="A119" s="3">
        <v>8</v>
      </c>
      <c r="B119" s="12" t="s">
        <v>159</v>
      </c>
      <c r="C119" s="20"/>
      <c r="D119" s="20">
        <v>30</v>
      </c>
      <c r="E119" s="58"/>
      <c r="F119" s="23">
        <f t="shared" si="1"/>
        <v>30</v>
      </c>
    </row>
    <row r="120" spans="1:6" s="53" customFormat="1" ht="16.2" x14ac:dyDescent="0.4">
      <c r="A120" s="3">
        <v>9</v>
      </c>
      <c r="B120" s="12" t="s">
        <v>160</v>
      </c>
      <c r="C120" s="22"/>
      <c r="D120" s="20">
        <v>59</v>
      </c>
      <c r="E120" s="23"/>
      <c r="F120" s="23">
        <f t="shared" si="1"/>
        <v>59</v>
      </c>
    </row>
    <row r="121" spans="1:6" s="53" customFormat="1" ht="16.2" x14ac:dyDescent="0.4">
      <c r="A121" s="3">
        <v>10</v>
      </c>
      <c r="B121" s="12" t="s">
        <v>161</v>
      </c>
      <c r="C121" s="22"/>
      <c r="D121" s="20">
        <v>3.52</v>
      </c>
      <c r="E121" s="23"/>
      <c r="F121" s="23">
        <f t="shared" si="1"/>
        <v>3.52</v>
      </c>
    </row>
    <row r="122" spans="1:6" s="53" customFormat="1" ht="16.2" x14ac:dyDescent="0.4">
      <c r="A122" s="3">
        <v>11</v>
      </c>
      <c r="B122" s="12" t="s">
        <v>162</v>
      </c>
      <c r="C122" s="22"/>
      <c r="D122" s="20">
        <v>3</v>
      </c>
      <c r="E122" s="23"/>
      <c r="F122" s="23">
        <f t="shared" si="1"/>
        <v>3</v>
      </c>
    </row>
    <row r="123" spans="1:6" s="53" customFormat="1" ht="16.2" x14ac:dyDescent="0.4">
      <c r="A123" s="3">
        <v>12</v>
      </c>
      <c r="B123" s="12" t="s">
        <v>477</v>
      </c>
      <c r="C123" s="22"/>
      <c r="D123" s="20">
        <v>3</v>
      </c>
      <c r="E123" s="23"/>
      <c r="F123" s="23">
        <f t="shared" si="1"/>
        <v>3</v>
      </c>
    </row>
    <row r="124" spans="1:6" s="53" customFormat="1" ht="16.2" x14ac:dyDescent="0.4">
      <c r="A124" s="3">
        <v>13</v>
      </c>
      <c r="B124" s="16" t="s">
        <v>163</v>
      </c>
      <c r="C124" s="22"/>
      <c r="D124" s="22">
        <v>3</v>
      </c>
      <c r="E124" s="23"/>
      <c r="F124" s="23">
        <f t="shared" si="1"/>
        <v>3</v>
      </c>
    </row>
    <row r="125" spans="1:6" s="53" customFormat="1" ht="16.2" x14ac:dyDescent="0.4">
      <c r="A125" s="3">
        <v>14</v>
      </c>
      <c r="B125" s="16" t="s">
        <v>164</v>
      </c>
      <c r="C125" s="22"/>
      <c r="D125" s="22">
        <v>3</v>
      </c>
      <c r="E125" s="23"/>
      <c r="F125" s="23">
        <f t="shared" si="1"/>
        <v>3</v>
      </c>
    </row>
    <row r="126" spans="1:6" s="53" customFormat="1" ht="16.2" x14ac:dyDescent="0.4">
      <c r="A126" s="3">
        <v>15</v>
      </c>
      <c r="B126" s="16" t="s">
        <v>165</v>
      </c>
      <c r="C126" s="22"/>
      <c r="D126" s="22">
        <v>2</v>
      </c>
      <c r="E126" s="23"/>
      <c r="F126" s="23">
        <f t="shared" ref="F126:F129" si="19">SUM(C126:E126)</f>
        <v>2</v>
      </c>
    </row>
    <row r="127" spans="1:6" s="53" customFormat="1" ht="16.2" x14ac:dyDescent="0.4">
      <c r="A127" s="3">
        <v>16</v>
      </c>
      <c r="B127" s="16" t="s">
        <v>78</v>
      </c>
      <c r="C127" s="22"/>
      <c r="D127" s="22">
        <v>2</v>
      </c>
      <c r="E127" s="23"/>
      <c r="F127" s="23">
        <f t="shared" si="19"/>
        <v>2</v>
      </c>
    </row>
    <row r="128" spans="1:6" s="53" customFormat="1" ht="16.2" x14ac:dyDescent="0.4">
      <c r="A128" s="3">
        <v>17</v>
      </c>
      <c r="B128" s="16" t="s">
        <v>79</v>
      </c>
      <c r="C128" s="22"/>
      <c r="D128" s="22">
        <v>2</v>
      </c>
      <c r="E128" s="23"/>
      <c r="F128" s="23">
        <f t="shared" si="19"/>
        <v>2</v>
      </c>
    </row>
    <row r="129" spans="1:6" s="53" customFormat="1" ht="16.2" x14ac:dyDescent="0.4">
      <c r="A129" s="3">
        <v>18</v>
      </c>
      <c r="B129" s="16" t="s">
        <v>353</v>
      </c>
      <c r="C129" s="22"/>
      <c r="D129" s="22">
        <v>27</v>
      </c>
      <c r="E129" s="23"/>
      <c r="F129" s="23">
        <f t="shared" si="19"/>
        <v>27</v>
      </c>
    </row>
    <row r="130" spans="1:6" s="53" customFormat="1" ht="16.2" x14ac:dyDescent="0.4">
      <c r="A130" s="5" t="s">
        <v>57</v>
      </c>
      <c r="B130" s="61" t="s">
        <v>56</v>
      </c>
      <c r="C130" s="58"/>
      <c r="D130" s="58">
        <f>SUM(D131:D136)</f>
        <v>2272.0000000000005</v>
      </c>
      <c r="E130" s="58">
        <f t="shared" ref="E130" si="20">SUM(E131:E135)</f>
        <v>0</v>
      </c>
      <c r="F130" s="51">
        <f t="shared" si="1"/>
        <v>2272.0000000000005</v>
      </c>
    </row>
    <row r="131" spans="1:6" s="53" customFormat="1" ht="32.4" x14ac:dyDescent="0.4">
      <c r="A131" s="3">
        <v>1</v>
      </c>
      <c r="B131" s="71" t="s">
        <v>166</v>
      </c>
      <c r="C131" s="58"/>
      <c r="D131" s="20">
        <v>47.6</v>
      </c>
      <c r="E131" s="58"/>
      <c r="F131" s="23">
        <f t="shared" si="1"/>
        <v>47.6</v>
      </c>
    </row>
    <row r="132" spans="1:6" s="53" customFormat="1" ht="32.4" x14ac:dyDescent="0.4">
      <c r="A132" s="3">
        <v>2</v>
      </c>
      <c r="B132" s="71" t="s">
        <v>167</v>
      </c>
      <c r="C132" s="58"/>
      <c r="D132" s="20">
        <v>4.76</v>
      </c>
      <c r="E132" s="58"/>
      <c r="F132" s="23">
        <f t="shared" si="1"/>
        <v>4.76</v>
      </c>
    </row>
    <row r="133" spans="1:6" s="53" customFormat="1" ht="32.4" x14ac:dyDescent="0.4">
      <c r="A133" s="3">
        <v>3</v>
      </c>
      <c r="B133" s="71" t="s">
        <v>168</v>
      </c>
      <c r="C133" s="58"/>
      <c r="D133" s="20">
        <v>2137.04</v>
      </c>
      <c r="E133" s="58"/>
      <c r="F133" s="23">
        <f t="shared" si="1"/>
        <v>2137.04</v>
      </c>
    </row>
    <row r="134" spans="1:6" s="53" customFormat="1" ht="16.2" x14ac:dyDescent="0.4">
      <c r="A134" s="3">
        <v>4</v>
      </c>
      <c r="B134" s="71" t="s">
        <v>169</v>
      </c>
      <c r="C134" s="58"/>
      <c r="D134" s="20">
        <v>23.8</v>
      </c>
      <c r="E134" s="58"/>
      <c r="F134" s="23">
        <f t="shared" si="1"/>
        <v>23.8</v>
      </c>
    </row>
    <row r="135" spans="1:6" s="53" customFormat="1" ht="16.2" x14ac:dyDescent="0.4">
      <c r="A135" s="3">
        <v>5</v>
      </c>
      <c r="B135" s="71" t="s">
        <v>170</v>
      </c>
      <c r="C135" s="58"/>
      <c r="D135" s="20">
        <v>23.8</v>
      </c>
      <c r="E135" s="58"/>
      <c r="F135" s="23">
        <f t="shared" si="1"/>
        <v>23.8</v>
      </c>
    </row>
    <row r="136" spans="1:6" s="53" customFormat="1" ht="16.2" x14ac:dyDescent="0.4">
      <c r="A136" s="3">
        <v>6</v>
      </c>
      <c r="B136" s="71" t="s">
        <v>366</v>
      </c>
      <c r="C136" s="58"/>
      <c r="D136" s="20">
        <v>35</v>
      </c>
      <c r="E136" s="58"/>
      <c r="F136" s="23">
        <f t="shared" si="1"/>
        <v>35</v>
      </c>
    </row>
    <row r="137" spans="1:6" s="53" customFormat="1" ht="16.2" x14ac:dyDescent="0.4">
      <c r="A137" s="5"/>
      <c r="B137" s="71"/>
      <c r="C137" s="58"/>
      <c r="D137" s="20"/>
      <c r="E137" s="58"/>
      <c r="F137" s="23"/>
    </row>
    <row r="138" spans="1:6" s="52" customFormat="1" ht="32.4" x14ac:dyDescent="0.4">
      <c r="A138" s="5"/>
      <c r="B138" s="13" t="s">
        <v>60</v>
      </c>
      <c r="C138" s="68">
        <v>0</v>
      </c>
      <c r="D138" s="68">
        <f>D139+D233</f>
        <v>7235.1900000000005</v>
      </c>
      <c r="E138" s="68"/>
      <c r="F138" s="69">
        <f t="shared" ref="F138:F139" si="21">SUM(C138:E138)</f>
        <v>7235.1900000000005</v>
      </c>
    </row>
    <row r="139" spans="1:6" s="53" customFormat="1" ht="16.2" x14ac:dyDescent="0.4">
      <c r="A139" s="1" t="s">
        <v>5</v>
      </c>
      <c r="B139" s="55" t="s">
        <v>20</v>
      </c>
      <c r="C139" s="22"/>
      <c r="D139" s="56">
        <f>SUM(D140:D232)</f>
        <v>7180.1900000000005</v>
      </c>
      <c r="E139" s="56"/>
      <c r="F139" s="51">
        <f t="shared" si="21"/>
        <v>7180.1900000000005</v>
      </c>
    </row>
    <row r="140" spans="1:6" s="53" customFormat="1" ht="16.2" x14ac:dyDescent="0.4">
      <c r="A140" s="82">
        <v>1</v>
      </c>
      <c r="B140" s="71" t="s">
        <v>179</v>
      </c>
      <c r="C140" s="83"/>
      <c r="D140" s="84">
        <v>20.05</v>
      </c>
      <c r="E140" s="56"/>
      <c r="F140" s="23">
        <f t="shared" si="1"/>
        <v>20.05</v>
      </c>
    </row>
    <row r="141" spans="1:6" s="53" customFormat="1" ht="16.2" x14ac:dyDescent="0.4">
      <c r="A141" s="82">
        <v>2</v>
      </c>
      <c r="B141" s="71" t="s">
        <v>180</v>
      </c>
      <c r="C141" s="83"/>
      <c r="D141" s="84">
        <v>26.58</v>
      </c>
      <c r="E141" s="56"/>
      <c r="F141" s="23">
        <f t="shared" si="1"/>
        <v>26.58</v>
      </c>
    </row>
    <row r="142" spans="1:6" s="53" customFormat="1" ht="16.2" x14ac:dyDescent="0.4">
      <c r="A142" s="82">
        <v>3</v>
      </c>
      <c r="B142" s="71" t="s">
        <v>181</v>
      </c>
      <c r="C142" s="83"/>
      <c r="D142" s="84">
        <v>4.5</v>
      </c>
      <c r="E142" s="56"/>
      <c r="F142" s="23">
        <f t="shared" si="1"/>
        <v>4.5</v>
      </c>
    </row>
    <row r="143" spans="1:6" s="53" customFormat="1" ht="16.2" x14ac:dyDescent="0.4">
      <c r="A143" s="82">
        <v>4</v>
      </c>
      <c r="B143" s="71" t="s">
        <v>182</v>
      </c>
      <c r="C143" s="83"/>
      <c r="D143" s="84">
        <v>19.79</v>
      </c>
      <c r="E143" s="56"/>
      <c r="F143" s="23">
        <f t="shared" si="1"/>
        <v>19.79</v>
      </c>
    </row>
    <row r="144" spans="1:6" s="53" customFormat="1" ht="16.2" x14ac:dyDescent="0.4">
      <c r="A144" s="82">
        <v>5</v>
      </c>
      <c r="B144" s="71" t="s">
        <v>183</v>
      </c>
      <c r="C144" s="83"/>
      <c r="D144" s="84">
        <v>18.260000000000002</v>
      </c>
      <c r="E144" s="56"/>
      <c r="F144" s="23">
        <f t="shared" si="1"/>
        <v>18.260000000000002</v>
      </c>
    </row>
    <row r="145" spans="1:6" s="53" customFormat="1" ht="16.2" x14ac:dyDescent="0.4">
      <c r="A145" s="82">
        <v>6</v>
      </c>
      <c r="B145" s="71" t="s">
        <v>184</v>
      </c>
      <c r="C145" s="83"/>
      <c r="D145" s="84">
        <v>14.62</v>
      </c>
      <c r="E145" s="56"/>
      <c r="F145" s="23">
        <f t="shared" si="1"/>
        <v>14.62</v>
      </c>
    </row>
    <row r="146" spans="1:6" s="53" customFormat="1" ht="16.2" x14ac:dyDescent="0.4">
      <c r="A146" s="82">
        <v>7</v>
      </c>
      <c r="B146" s="71" t="s">
        <v>185</v>
      </c>
      <c r="C146" s="83"/>
      <c r="D146" s="84">
        <v>6.6</v>
      </c>
      <c r="E146" s="56"/>
      <c r="F146" s="23">
        <f t="shared" si="1"/>
        <v>6.6</v>
      </c>
    </row>
    <row r="147" spans="1:6" s="53" customFormat="1" ht="16.2" x14ac:dyDescent="0.4">
      <c r="A147" s="82">
        <v>8</v>
      </c>
      <c r="B147" s="71" t="s">
        <v>186</v>
      </c>
      <c r="C147" s="83"/>
      <c r="D147" s="84">
        <v>62</v>
      </c>
      <c r="E147" s="56"/>
      <c r="F147" s="23">
        <f t="shared" si="1"/>
        <v>62</v>
      </c>
    </row>
    <row r="148" spans="1:6" s="53" customFormat="1" ht="16.2" x14ac:dyDescent="0.4">
      <c r="A148" s="82">
        <v>9</v>
      </c>
      <c r="B148" s="71" t="s">
        <v>187</v>
      </c>
      <c r="C148" s="83"/>
      <c r="D148" s="84">
        <v>100</v>
      </c>
      <c r="E148" s="56"/>
      <c r="F148" s="23">
        <f t="shared" si="1"/>
        <v>100</v>
      </c>
    </row>
    <row r="149" spans="1:6" s="53" customFormat="1" ht="16.2" x14ac:dyDescent="0.4">
      <c r="A149" s="82">
        <v>10</v>
      </c>
      <c r="B149" s="71" t="s">
        <v>188</v>
      </c>
      <c r="C149" s="83"/>
      <c r="D149" s="84">
        <v>42</v>
      </c>
      <c r="E149" s="56"/>
      <c r="F149" s="23">
        <f t="shared" si="1"/>
        <v>42</v>
      </c>
    </row>
    <row r="150" spans="1:6" s="53" customFormat="1" ht="16.2" x14ac:dyDescent="0.4">
      <c r="A150" s="82">
        <v>11</v>
      </c>
      <c r="B150" s="71" t="s">
        <v>189</v>
      </c>
      <c r="C150" s="83"/>
      <c r="D150" s="84">
        <v>160</v>
      </c>
      <c r="E150" s="56"/>
      <c r="F150" s="23">
        <f t="shared" si="1"/>
        <v>160</v>
      </c>
    </row>
    <row r="151" spans="1:6" s="53" customFormat="1" ht="16.2" x14ac:dyDescent="0.4">
      <c r="A151" s="82">
        <v>12</v>
      </c>
      <c r="B151" s="71" t="s">
        <v>190</v>
      </c>
      <c r="C151" s="83"/>
      <c r="D151" s="84">
        <v>54</v>
      </c>
      <c r="E151" s="56"/>
      <c r="F151" s="23">
        <f t="shared" si="1"/>
        <v>54</v>
      </c>
    </row>
    <row r="152" spans="1:6" s="53" customFormat="1" ht="16.2" x14ac:dyDescent="0.4">
      <c r="A152" s="82">
        <v>13</v>
      </c>
      <c r="B152" s="71" t="s">
        <v>191</v>
      </c>
      <c r="C152" s="83"/>
      <c r="D152" s="84">
        <v>54</v>
      </c>
      <c r="E152" s="56"/>
      <c r="F152" s="23">
        <f t="shared" si="1"/>
        <v>54</v>
      </c>
    </row>
    <row r="153" spans="1:6" s="53" customFormat="1" ht="16.2" x14ac:dyDescent="0.4">
      <c r="A153" s="82">
        <v>14</v>
      </c>
      <c r="B153" s="71" t="s">
        <v>192</v>
      </c>
      <c r="C153" s="83"/>
      <c r="D153" s="84">
        <v>60</v>
      </c>
      <c r="E153" s="56"/>
      <c r="F153" s="23">
        <f t="shared" si="1"/>
        <v>60</v>
      </c>
    </row>
    <row r="154" spans="1:6" s="53" customFormat="1" ht="16.2" x14ac:dyDescent="0.4">
      <c r="A154" s="82">
        <v>15</v>
      </c>
      <c r="B154" s="71" t="s">
        <v>193</v>
      </c>
      <c r="C154" s="83"/>
      <c r="D154" s="84">
        <v>40</v>
      </c>
      <c r="E154" s="56"/>
      <c r="F154" s="23">
        <f t="shared" si="1"/>
        <v>40</v>
      </c>
    </row>
    <row r="155" spans="1:6" s="53" customFormat="1" ht="16.2" x14ac:dyDescent="0.4">
      <c r="A155" s="82">
        <v>16</v>
      </c>
      <c r="B155" s="71" t="s">
        <v>194</v>
      </c>
      <c r="C155" s="83"/>
      <c r="D155" s="84">
        <v>28</v>
      </c>
      <c r="E155" s="56"/>
      <c r="F155" s="23">
        <f t="shared" si="1"/>
        <v>28</v>
      </c>
    </row>
    <row r="156" spans="1:6" s="53" customFormat="1" ht="16.2" x14ac:dyDescent="0.4">
      <c r="A156" s="82">
        <v>17</v>
      </c>
      <c r="B156" s="71" t="s">
        <v>195</v>
      </c>
      <c r="C156" s="83"/>
      <c r="D156" s="84">
        <v>5</v>
      </c>
      <c r="E156" s="56"/>
      <c r="F156" s="23">
        <f t="shared" si="1"/>
        <v>5</v>
      </c>
    </row>
    <row r="157" spans="1:6" s="53" customFormat="1" ht="16.2" x14ac:dyDescent="0.4">
      <c r="A157" s="82">
        <v>18</v>
      </c>
      <c r="B157" s="71" t="s">
        <v>196</v>
      </c>
      <c r="C157" s="83"/>
      <c r="D157" s="84">
        <v>154</v>
      </c>
      <c r="E157" s="56"/>
      <c r="F157" s="23">
        <f t="shared" si="1"/>
        <v>154</v>
      </c>
    </row>
    <row r="158" spans="1:6" s="53" customFormat="1" ht="16.2" x14ac:dyDescent="0.4">
      <c r="A158" s="82">
        <v>19</v>
      </c>
      <c r="B158" s="71" t="s">
        <v>197</v>
      </c>
      <c r="C158" s="83"/>
      <c r="D158" s="84">
        <v>47</v>
      </c>
      <c r="E158" s="56"/>
      <c r="F158" s="23">
        <f t="shared" si="1"/>
        <v>47</v>
      </c>
    </row>
    <row r="159" spans="1:6" s="53" customFormat="1" ht="16.2" x14ac:dyDescent="0.4">
      <c r="A159" s="82">
        <v>20</v>
      </c>
      <c r="B159" s="71" t="s">
        <v>198</v>
      </c>
      <c r="C159" s="83"/>
      <c r="D159" s="84">
        <v>57</v>
      </c>
      <c r="E159" s="56"/>
      <c r="F159" s="23">
        <f t="shared" si="1"/>
        <v>57</v>
      </c>
    </row>
    <row r="160" spans="1:6" s="53" customFormat="1" ht="16.2" x14ac:dyDescent="0.4">
      <c r="A160" s="82">
        <v>21</v>
      </c>
      <c r="B160" s="71" t="s">
        <v>199</v>
      </c>
      <c r="C160" s="83"/>
      <c r="D160" s="84">
        <v>33</v>
      </c>
      <c r="E160" s="56"/>
      <c r="F160" s="23">
        <f t="shared" si="1"/>
        <v>33</v>
      </c>
    </row>
    <row r="161" spans="1:6" s="53" customFormat="1" ht="16.2" x14ac:dyDescent="0.4">
      <c r="A161" s="82">
        <v>22</v>
      </c>
      <c r="B161" s="71" t="s">
        <v>200</v>
      </c>
      <c r="C161" s="83"/>
      <c r="D161" s="84">
        <v>110</v>
      </c>
      <c r="E161" s="56"/>
      <c r="F161" s="23">
        <f t="shared" si="1"/>
        <v>110</v>
      </c>
    </row>
    <row r="162" spans="1:6" s="53" customFormat="1" ht="16.2" x14ac:dyDescent="0.4">
      <c r="A162" s="82">
        <v>23</v>
      </c>
      <c r="B162" s="71" t="s">
        <v>201</v>
      </c>
      <c r="C162" s="83"/>
      <c r="D162" s="84">
        <v>20</v>
      </c>
      <c r="E162" s="56"/>
      <c r="F162" s="23">
        <f t="shared" si="1"/>
        <v>20</v>
      </c>
    </row>
    <row r="163" spans="1:6" s="53" customFormat="1" ht="16.2" x14ac:dyDescent="0.4">
      <c r="A163" s="82">
        <v>24</v>
      </c>
      <c r="B163" s="71" t="s">
        <v>202</v>
      </c>
      <c r="C163" s="83"/>
      <c r="D163" s="84">
        <v>71</v>
      </c>
      <c r="E163" s="56"/>
      <c r="F163" s="23">
        <f t="shared" si="1"/>
        <v>71</v>
      </c>
    </row>
    <row r="164" spans="1:6" s="53" customFormat="1" ht="16.2" x14ac:dyDescent="0.4">
      <c r="A164" s="82">
        <v>25</v>
      </c>
      <c r="B164" s="71" t="s">
        <v>203</v>
      </c>
      <c r="C164" s="83"/>
      <c r="D164" s="84">
        <v>120</v>
      </c>
      <c r="E164" s="56"/>
      <c r="F164" s="23">
        <f t="shared" si="1"/>
        <v>120</v>
      </c>
    </row>
    <row r="165" spans="1:6" s="53" customFormat="1" ht="16.2" x14ac:dyDescent="0.4">
      <c r="A165" s="82">
        <v>26</v>
      </c>
      <c r="B165" s="71" t="s">
        <v>204</v>
      </c>
      <c r="C165" s="83"/>
      <c r="D165" s="84">
        <v>930</v>
      </c>
      <c r="E165" s="56"/>
      <c r="F165" s="23">
        <f t="shared" si="1"/>
        <v>930</v>
      </c>
    </row>
    <row r="166" spans="1:6" s="53" customFormat="1" ht="16.2" x14ac:dyDescent="0.4">
      <c r="A166" s="82">
        <v>27</v>
      </c>
      <c r="B166" s="71" t="s">
        <v>171</v>
      </c>
      <c r="C166" s="83"/>
      <c r="D166" s="84">
        <v>0</v>
      </c>
      <c r="E166" s="56"/>
      <c r="F166" s="23">
        <f t="shared" si="1"/>
        <v>0</v>
      </c>
    </row>
    <row r="167" spans="1:6" s="53" customFormat="1" ht="16.2" x14ac:dyDescent="0.4">
      <c r="A167" s="82">
        <v>28</v>
      </c>
      <c r="B167" s="71" t="s">
        <v>205</v>
      </c>
      <c r="C167" s="83"/>
      <c r="D167" s="84">
        <v>0</v>
      </c>
      <c r="E167" s="56"/>
      <c r="F167" s="23">
        <f t="shared" si="1"/>
        <v>0</v>
      </c>
    </row>
    <row r="168" spans="1:6" s="53" customFormat="1" ht="16.2" x14ac:dyDescent="0.4">
      <c r="A168" s="82">
        <v>29</v>
      </c>
      <c r="B168" s="71" t="s">
        <v>206</v>
      </c>
      <c r="C168" s="83"/>
      <c r="D168" s="84">
        <v>14.3</v>
      </c>
      <c r="E168" s="56"/>
      <c r="F168" s="23">
        <f t="shared" si="1"/>
        <v>14.3</v>
      </c>
    </row>
    <row r="169" spans="1:6" s="53" customFormat="1" ht="16.2" x14ac:dyDescent="0.4">
      <c r="A169" s="82">
        <v>30</v>
      </c>
      <c r="B169" s="71" t="s">
        <v>207</v>
      </c>
      <c r="C169" s="83"/>
      <c r="D169" s="84">
        <v>50</v>
      </c>
      <c r="E169" s="56"/>
      <c r="F169" s="23">
        <f t="shared" si="1"/>
        <v>50</v>
      </c>
    </row>
    <row r="170" spans="1:6" s="53" customFormat="1" ht="16.2" x14ac:dyDescent="0.4">
      <c r="A170" s="82">
        <v>31</v>
      </c>
      <c r="B170" s="71" t="s">
        <v>208</v>
      </c>
      <c r="C170" s="83"/>
      <c r="D170" s="84">
        <v>53</v>
      </c>
      <c r="E170" s="56"/>
      <c r="F170" s="23">
        <f t="shared" si="1"/>
        <v>53</v>
      </c>
    </row>
    <row r="171" spans="1:6" s="53" customFormat="1" ht="16.2" x14ac:dyDescent="0.4">
      <c r="A171" s="82">
        <v>32</v>
      </c>
      <c r="B171" s="71" t="s">
        <v>155</v>
      </c>
      <c r="C171" s="83"/>
      <c r="D171" s="84">
        <v>30</v>
      </c>
      <c r="E171" s="56"/>
      <c r="F171" s="23">
        <f t="shared" si="1"/>
        <v>30</v>
      </c>
    </row>
    <row r="172" spans="1:6" s="53" customFormat="1" ht="16.2" x14ac:dyDescent="0.4">
      <c r="A172" s="82">
        <v>33</v>
      </c>
      <c r="B172" s="71" t="s">
        <v>209</v>
      </c>
      <c r="C172" s="83"/>
      <c r="D172" s="84">
        <v>52</v>
      </c>
      <c r="E172" s="56"/>
      <c r="F172" s="23">
        <f t="shared" si="1"/>
        <v>52</v>
      </c>
    </row>
    <row r="173" spans="1:6" s="53" customFormat="1" ht="16.2" x14ac:dyDescent="0.4">
      <c r="A173" s="82">
        <v>34</v>
      </c>
      <c r="B173" s="71" t="s">
        <v>210</v>
      </c>
      <c r="C173" s="83"/>
      <c r="D173" s="84">
        <v>17</v>
      </c>
      <c r="E173" s="56"/>
      <c r="F173" s="23">
        <f t="shared" si="1"/>
        <v>17</v>
      </c>
    </row>
    <row r="174" spans="1:6" s="53" customFormat="1" ht="16.2" x14ac:dyDescent="0.4">
      <c r="A174" s="82">
        <v>35</v>
      </c>
      <c r="B174" s="71" t="s">
        <v>211</v>
      </c>
      <c r="C174" s="83"/>
      <c r="D174" s="84">
        <v>6.8</v>
      </c>
      <c r="E174" s="56"/>
      <c r="F174" s="23">
        <f t="shared" si="1"/>
        <v>6.8</v>
      </c>
    </row>
    <row r="175" spans="1:6" s="53" customFormat="1" ht="16.2" x14ac:dyDescent="0.4">
      <c r="A175" s="82">
        <v>36</v>
      </c>
      <c r="B175" s="71" t="s">
        <v>212</v>
      </c>
      <c r="C175" s="83"/>
      <c r="D175" s="84">
        <v>12.2</v>
      </c>
      <c r="E175" s="56"/>
      <c r="F175" s="23">
        <f t="shared" si="1"/>
        <v>12.2</v>
      </c>
    </row>
    <row r="176" spans="1:6" s="53" customFormat="1" ht="16.2" x14ac:dyDescent="0.4">
      <c r="A176" s="82">
        <v>37</v>
      </c>
      <c r="B176" s="71" t="s">
        <v>213</v>
      </c>
      <c r="C176" s="83"/>
      <c r="D176" s="84">
        <v>36</v>
      </c>
      <c r="E176" s="56"/>
      <c r="F176" s="23">
        <f t="shared" si="1"/>
        <v>36</v>
      </c>
    </row>
    <row r="177" spans="1:6" s="53" customFormat="1" ht="16.2" x14ac:dyDescent="0.4">
      <c r="A177" s="82">
        <v>38</v>
      </c>
      <c r="B177" s="71" t="s">
        <v>214</v>
      </c>
      <c r="C177" s="83"/>
      <c r="D177" s="84">
        <v>20</v>
      </c>
      <c r="E177" s="56"/>
      <c r="F177" s="23">
        <f t="shared" si="1"/>
        <v>20</v>
      </c>
    </row>
    <row r="178" spans="1:6" s="53" customFormat="1" ht="16.2" x14ac:dyDescent="0.4">
      <c r="A178" s="82">
        <v>39</v>
      </c>
      <c r="B178" s="71" t="s">
        <v>215</v>
      </c>
      <c r="C178" s="83"/>
      <c r="D178" s="84">
        <v>20.399999999999999</v>
      </c>
      <c r="E178" s="56"/>
      <c r="F178" s="23">
        <f t="shared" si="1"/>
        <v>20.399999999999999</v>
      </c>
    </row>
    <row r="179" spans="1:6" s="53" customFormat="1" ht="16.2" x14ac:dyDescent="0.4">
      <c r="A179" s="82">
        <v>40</v>
      </c>
      <c r="B179" s="71" t="s">
        <v>216</v>
      </c>
      <c r="C179" s="83"/>
      <c r="D179" s="84">
        <v>5.5</v>
      </c>
      <c r="E179" s="56"/>
      <c r="F179" s="23">
        <f t="shared" si="1"/>
        <v>5.5</v>
      </c>
    </row>
    <row r="180" spans="1:6" s="53" customFormat="1" ht="16.2" x14ac:dyDescent="0.4">
      <c r="A180" s="82">
        <v>41</v>
      </c>
      <c r="B180" s="71" t="s">
        <v>217</v>
      </c>
      <c r="C180" s="83"/>
      <c r="D180" s="84">
        <v>10</v>
      </c>
      <c r="E180" s="56"/>
      <c r="F180" s="23">
        <f t="shared" si="1"/>
        <v>10</v>
      </c>
    </row>
    <row r="181" spans="1:6" s="53" customFormat="1" ht="16.2" x14ac:dyDescent="0.4">
      <c r="A181" s="82">
        <v>42</v>
      </c>
      <c r="B181" s="71" t="s">
        <v>218</v>
      </c>
      <c r="C181" s="83"/>
      <c r="D181" s="84">
        <v>300</v>
      </c>
      <c r="E181" s="56"/>
      <c r="F181" s="23">
        <f t="shared" si="1"/>
        <v>300</v>
      </c>
    </row>
    <row r="182" spans="1:6" s="53" customFormat="1" ht="16.2" x14ac:dyDescent="0.4">
      <c r="A182" s="82">
        <v>43</v>
      </c>
      <c r="B182" s="71" t="s">
        <v>219</v>
      </c>
      <c r="C182" s="83"/>
      <c r="D182" s="84">
        <v>250</v>
      </c>
      <c r="E182" s="56"/>
      <c r="F182" s="23">
        <f t="shared" si="1"/>
        <v>250</v>
      </c>
    </row>
    <row r="183" spans="1:6" s="53" customFormat="1" ht="16.2" x14ac:dyDescent="0.4">
      <c r="A183" s="82">
        <v>44</v>
      </c>
      <c r="B183" s="71" t="s">
        <v>220</v>
      </c>
      <c r="C183" s="83"/>
      <c r="D183" s="84">
        <v>160</v>
      </c>
      <c r="E183" s="56"/>
      <c r="F183" s="23">
        <f t="shared" si="1"/>
        <v>160</v>
      </c>
    </row>
    <row r="184" spans="1:6" s="53" customFormat="1" ht="16.2" x14ac:dyDescent="0.4">
      <c r="A184" s="82">
        <v>45</v>
      </c>
      <c r="B184" s="71" t="s">
        <v>221</v>
      </c>
      <c r="C184" s="83"/>
      <c r="D184" s="84">
        <v>105</v>
      </c>
      <c r="E184" s="56"/>
      <c r="F184" s="23">
        <f t="shared" si="1"/>
        <v>105</v>
      </c>
    </row>
    <row r="185" spans="1:6" s="53" customFormat="1" ht="16.2" x14ac:dyDescent="0.4">
      <c r="A185" s="82">
        <v>46</v>
      </c>
      <c r="B185" s="71" t="s">
        <v>222</v>
      </c>
      <c r="C185" s="83"/>
      <c r="D185" s="84">
        <v>0</v>
      </c>
      <c r="E185" s="56"/>
      <c r="F185" s="23">
        <f t="shared" si="1"/>
        <v>0</v>
      </c>
    </row>
    <row r="186" spans="1:6" s="53" customFormat="1" ht="16.2" x14ac:dyDescent="0.4">
      <c r="A186" s="82">
        <v>47</v>
      </c>
      <c r="B186" s="71" t="s">
        <v>223</v>
      </c>
      <c r="C186" s="83"/>
      <c r="D186" s="84">
        <v>0</v>
      </c>
      <c r="E186" s="56"/>
      <c r="F186" s="23">
        <f t="shared" si="1"/>
        <v>0</v>
      </c>
    </row>
    <row r="187" spans="1:6" s="53" customFormat="1" ht="16.2" x14ac:dyDescent="0.4">
      <c r="A187" s="82">
        <v>48</v>
      </c>
      <c r="B187" s="71" t="s">
        <v>224</v>
      </c>
      <c r="C187" s="83"/>
      <c r="D187" s="84">
        <v>0</v>
      </c>
      <c r="E187" s="56"/>
      <c r="F187" s="23">
        <f t="shared" si="1"/>
        <v>0</v>
      </c>
    </row>
    <row r="188" spans="1:6" s="53" customFormat="1" ht="16.2" x14ac:dyDescent="0.4">
      <c r="A188" s="82">
        <v>49</v>
      </c>
      <c r="B188" s="71" t="s">
        <v>225</v>
      </c>
      <c r="C188" s="83"/>
      <c r="D188" s="84">
        <v>8</v>
      </c>
      <c r="E188" s="56"/>
      <c r="F188" s="23">
        <f t="shared" si="1"/>
        <v>8</v>
      </c>
    </row>
    <row r="189" spans="1:6" s="53" customFormat="1" ht="16.2" x14ac:dyDescent="0.4">
      <c r="A189" s="82">
        <v>50</v>
      </c>
      <c r="B189" s="71" t="s">
        <v>226</v>
      </c>
      <c r="C189" s="83"/>
      <c r="D189" s="84">
        <v>4</v>
      </c>
      <c r="E189" s="56"/>
      <c r="F189" s="23">
        <f t="shared" si="1"/>
        <v>4</v>
      </c>
    </row>
    <row r="190" spans="1:6" s="53" customFormat="1" ht="16.2" x14ac:dyDescent="0.4">
      <c r="A190" s="82">
        <v>51</v>
      </c>
      <c r="B190" s="71" t="s">
        <v>227</v>
      </c>
      <c r="C190" s="83"/>
      <c r="D190" s="84">
        <v>30.79</v>
      </c>
      <c r="E190" s="56"/>
      <c r="F190" s="23">
        <f t="shared" si="1"/>
        <v>30.79</v>
      </c>
    </row>
    <row r="191" spans="1:6" s="53" customFormat="1" ht="16.2" x14ac:dyDescent="0.4">
      <c r="A191" s="82">
        <v>52</v>
      </c>
      <c r="B191" s="71" t="s">
        <v>228</v>
      </c>
      <c r="C191" s="83"/>
      <c r="D191" s="84">
        <v>0</v>
      </c>
      <c r="E191" s="56"/>
      <c r="F191" s="23">
        <f t="shared" si="1"/>
        <v>0</v>
      </c>
    </row>
    <row r="192" spans="1:6" s="53" customFormat="1" ht="16.2" x14ac:dyDescent="0.4">
      <c r="A192" s="82">
        <v>53</v>
      </c>
      <c r="B192" s="71" t="s">
        <v>229</v>
      </c>
      <c r="C192" s="83"/>
      <c r="D192" s="84">
        <v>40</v>
      </c>
      <c r="E192" s="56"/>
      <c r="F192" s="23">
        <f t="shared" si="1"/>
        <v>40</v>
      </c>
    </row>
    <row r="193" spans="1:6" s="53" customFormat="1" ht="16.2" x14ac:dyDescent="0.4">
      <c r="A193" s="82">
        <v>54</v>
      </c>
      <c r="B193" s="71" t="s">
        <v>230</v>
      </c>
      <c r="C193" s="83"/>
      <c r="D193" s="84">
        <v>15</v>
      </c>
      <c r="E193" s="56"/>
      <c r="F193" s="23">
        <f t="shared" si="1"/>
        <v>15</v>
      </c>
    </row>
    <row r="194" spans="1:6" s="53" customFormat="1" ht="16.2" x14ac:dyDescent="0.4">
      <c r="A194" s="82">
        <v>55</v>
      </c>
      <c r="B194" s="71" t="s">
        <v>231</v>
      </c>
      <c r="C194" s="83"/>
      <c r="D194" s="84">
        <v>20</v>
      </c>
      <c r="E194" s="56"/>
      <c r="F194" s="23">
        <f t="shared" si="1"/>
        <v>20</v>
      </c>
    </row>
    <row r="195" spans="1:6" s="53" customFormat="1" ht="16.2" x14ac:dyDescent="0.4">
      <c r="A195" s="82">
        <v>56</v>
      </c>
      <c r="B195" s="71" t="s">
        <v>232</v>
      </c>
      <c r="C195" s="83"/>
      <c r="D195" s="84">
        <v>150</v>
      </c>
      <c r="E195" s="56"/>
      <c r="F195" s="23">
        <f t="shared" si="1"/>
        <v>150</v>
      </c>
    </row>
    <row r="196" spans="1:6" s="53" customFormat="1" ht="16.2" x14ac:dyDescent="0.4">
      <c r="A196" s="82">
        <v>57</v>
      </c>
      <c r="B196" s="71" t="s">
        <v>233</v>
      </c>
      <c r="C196" s="83"/>
      <c r="D196" s="84">
        <v>70</v>
      </c>
      <c r="E196" s="56"/>
      <c r="F196" s="23">
        <f t="shared" si="1"/>
        <v>70</v>
      </c>
    </row>
    <row r="197" spans="1:6" s="53" customFormat="1" ht="16.2" x14ac:dyDescent="0.4">
      <c r="A197" s="82">
        <v>58</v>
      </c>
      <c r="B197" s="71" t="s">
        <v>234</v>
      </c>
      <c r="C197" s="83"/>
      <c r="D197" s="84">
        <v>320</v>
      </c>
      <c r="E197" s="56"/>
      <c r="F197" s="23">
        <f t="shared" si="1"/>
        <v>320</v>
      </c>
    </row>
    <row r="198" spans="1:6" s="53" customFormat="1" ht="16.2" x14ac:dyDescent="0.4">
      <c r="A198" s="82">
        <v>59</v>
      </c>
      <c r="B198" s="71" t="s">
        <v>235</v>
      </c>
      <c r="C198" s="83"/>
      <c r="D198" s="84">
        <v>10</v>
      </c>
      <c r="E198" s="56"/>
      <c r="F198" s="23">
        <f t="shared" si="1"/>
        <v>10</v>
      </c>
    </row>
    <row r="199" spans="1:6" s="53" customFormat="1" ht="16.2" x14ac:dyDescent="0.4">
      <c r="A199" s="82">
        <v>60</v>
      </c>
      <c r="B199" s="71" t="s">
        <v>410</v>
      </c>
      <c r="C199" s="83"/>
      <c r="D199" s="84">
        <v>4.8</v>
      </c>
      <c r="E199" s="56"/>
      <c r="F199" s="23">
        <f t="shared" si="1"/>
        <v>4.8</v>
      </c>
    </row>
    <row r="200" spans="1:6" s="53" customFormat="1" ht="16.2" x14ac:dyDescent="0.4">
      <c r="A200" s="82">
        <v>61</v>
      </c>
      <c r="B200" s="71" t="s">
        <v>236</v>
      </c>
      <c r="C200" s="83"/>
      <c r="D200" s="84">
        <v>16</v>
      </c>
      <c r="E200" s="56"/>
      <c r="F200" s="23">
        <f t="shared" si="1"/>
        <v>16</v>
      </c>
    </row>
    <row r="201" spans="1:6" s="53" customFormat="1" ht="16.2" x14ac:dyDescent="0.4">
      <c r="A201" s="82">
        <v>62</v>
      </c>
      <c r="B201" s="71" t="s">
        <v>237</v>
      </c>
      <c r="C201" s="83"/>
      <c r="D201" s="84">
        <v>403.3</v>
      </c>
      <c r="E201" s="56"/>
      <c r="F201" s="23">
        <f t="shared" si="1"/>
        <v>403.3</v>
      </c>
    </row>
    <row r="202" spans="1:6" s="53" customFormat="1" ht="16.2" x14ac:dyDescent="0.4">
      <c r="A202" s="82">
        <v>63</v>
      </c>
      <c r="B202" s="71" t="s">
        <v>238</v>
      </c>
      <c r="C202" s="83"/>
      <c r="D202" s="84">
        <v>5</v>
      </c>
      <c r="E202" s="56"/>
      <c r="F202" s="23">
        <f t="shared" si="1"/>
        <v>5</v>
      </c>
    </row>
    <row r="203" spans="1:6" s="53" customFormat="1" ht="16.2" x14ac:dyDescent="0.4">
      <c r="A203" s="82">
        <v>64</v>
      </c>
      <c r="B203" s="71" t="s">
        <v>239</v>
      </c>
      <c r="C203" s="83"/>
      <c r="D203" s="84">
        <v>35</v>
      </c>
      <c r="E203" s="56"/>
      <c r="F203" s="23">
        <f t="shared" si="1"/>
        <v>35</v>
      </c>
    </row>
    <row r="204" spans="1:6" s="53" customFormat="1" ht="16.2" x14ac:dyDescent="0.4">
      <c r="A204" s="82">
        <v>65</v>
      </c>
      <c r="B204" s="71" t="s">
        <v>240</v>
      </c>
      <c r="C204" s="83"/>
      <c r="D204" s="84">
        <v>0</v>
      </c>
      <c r="E204" s="56"/>
      <c r="F204" s="23">
        <f t="shared" si="1"/>
        <v>0</v>
      </c>
    </row>
    <row r="205" spans="1:6" s="53" customFormat="1" ht="16.2" x14ac:dyDescent="0.4">
      <c r="A205" s="82">
        <v>66</v>
      </c>
      <c r="B205" s="71" t="s">
        <v>241</v>
      </c>
      <c r="C205" s="83"/>
      <c r="D205" s="84">
        <v>0</v>
      </c>
      <c r="E205" s="56"/>
      <c r="F205" s="23">
        <f t="shared" si="1"/>
        <v>0</v>
      </c>
    </row>
    <row r="206" spans="1:6" s="53" customFormat="1" ht="16.2" x14ac:dyDescent="0.4">
      <c r="A206" s="82">
        <v>67</v>
      </c>
      <c r="B206" s="71" t="s">
        <v>242</v>
      </c>
      <c r="C206" s="83"/>
      <c r="D206" s="84">
        <v>20</v>
      </c>
      <c r="E206" s="56"/>
      <c r="F206" s="23">
        <f t="shared" si="1"/>
        <v>20</v>
      </c>
    </row>
    <row r="207" spans="1:6" s="53" customFormat="1" ht="16.2" x14ac:dyDescent="0.4">
      <c r="A207" s="82">
        <v>68</v>
      </c>
      <c r="B207" s="71" t="s">
        <v>243</v>
      </c>
      <c r="C207" s="83"/>
      <c r="D207" s="84">
        <v>34</v>
      </c>
      <c r="E207" s="56"/>
      <c r="F207" s="23">
        <f t="shared" si="1"/>
        <v>34</v>
      </c>
    </row>
    <row r="208" spans="1:6" s="53" customFormat="1" ht="16.2" x14ac:dyDescent="0.4">
      <c r="A208" s="82">
        <v>69</v>
      </c>
      <c r="B208" s="85" t="s">
        <v>317</v>
      </c>
      <c r="C208" s="83"/>
      <c r="D208" s="84">
        <v>12</v>
      </c>
      <c r="E208" s="56"/>
      <c r="F208" s="23">
        <f t="shared" si="1"/>
        <v>12</v>
      </c>
    </row>
    <row r="209" spans="1:6" s="53" customFormat="1" ht="16.2" x14ac:dyDescent="0.4">
      <c r="A209" s="82">
        <v>70</v>
      </c>
      <c r="B209" s="85" t="s">
        <v>318</v>
      </c>
      <c r="C209" s="83"/>
      <c r="D209" s="84">
        <v>154</v>
      </c>
      <c r="E209" s="56"/>
      <c r="F209" s="23">
        <f t="shared" si="1"/>
        <v>154</v>
      </c>
    </row>
    <row r="210" spans="1:6" s="53" customFormat="1" ht="16.2" x14ac:dyDescent="0.4">
      <c r="A210" s="82">
        <v>71</v>
      </c>
      <c r="B210" s="85" t="s">
        <v>206</v>
      </c>
      <c r="C210" s="83"/>
      <c r="D210" s="84">
        <v>24</v>
      </c>
      <c r="E210" s="56"/>
      <c r="F210" s="23">
        <f t="shared" si="1"/>
        <v>24</v>
      </c>
    </row>
    <row r="211" spans="1:6" s="53" customFormat="1" ht="16.2" x14ac:dyDescent="0.4">
      <c r="A211" s="82">
        <v>72</v>
      </c>
      <c r="B211" s="85" t="s">
        <v>319</v>
      </c>
      <c r="C211" s="83"/>
      <c r="D211" s="84">
        <v>18</v>
      </c>
      <c r="E211" s="56"/>
      <c r="F211" s="23">
        <f t="shared" si="1"/>
        <v>18</v>
      </c>
    </row>
    <row r="212" spans="1:6" s="53" customFormat="1" ht="16.2" x14ac:dyDescent="0.4">
      <c r="A212" s="82">
        <v>73</v>
      </c>
      <c r="B212" s="85" t="s">
        <v>320</v>
      </c>
      <c r="C212" s="83"/>
      <c r="D212" s="84">
        <v>28</v>
      </c>
      <c r="E212" s="56"/>
      <c r="F212" s="23">
        <f t="shared" si="1"/>
        <v>28</v>
      </c>
    </row>
    <row r="213" spans="1:6" s="53" customFormat="1" ht="16.2" x14ac:dyDescent="0.4">
      <c r="A213" s="82">
        <v>74</v>
      </c>
      <c r="B213" s="85" t="s">
        <v>321</v>
      </c>
      <c r="C213" s="83"/>
      <c r="D213" s="84">
        <v>40</v>
      </c>
      <c r="E213" s="56"/>
      <c r="F213" s="23">
        <f t="shared" si="1"/>
        <v>40</v>
      </c>
    </row>
    <row r="214" spans="1:6" s="53" customFormat="1" ht="16.2" x14ac:dyDescent="0.4">
      <c r="A214" s="82">
        <v>75</v>
      </c>
      <c r="B214" s="85" t="s">
        <v>322</v>
      </c>
      <c r="C214" s="83"/>
      <c r="D214" s="84">
        <v>5.2</v>
      </c>
      <c r="E214" s="56"/>
      <c r="F214" s="23">
        <f t="shared" si="1"/>
        <v>5.2</v>
      </c>
    </row>
    <row r="215" spans="1:6" s="53" customFormat="1" ht="16.2" x14ac:dyDescent="0.4">
      <c r="A215" s="82">
        <v>76</v>
      </c>
      <c r="B215" s="85" t="s">
        <v>323</v>
      </c>
      <c r="C215" s="83"/>
      <c r="D215" s="84">
        <v>3</v>
      </c>
      <c r="E215" s="56"/>
      <c r="F215" s="23">
        <f t="shared" si="1"/>
        <v>3</v>
      </c>
    </row>
    <row r="216" spans="1:6" s="53" customFormat="1" ht="16.2" x14ac:dyDescent="0.4">
      <c r="A216" s="82">
        <v>77</v>
      </c>
      <c r="B216" s="85" t="s">
        <v>324</v>
      </c>
      <c r="C216" s="83"/>
      <c r="D216" s="84">
        <v>3.5</v>
      </c>
      <c r="E216" s="56"/>
      <c r="F216" s="23">
        <f t="shared" si="1"/>
        <v>3.5</v>
      </c>
    </row>
    <row r="217" spans="1:6" s="53" customFormat="1" ht="16.2" x14ac:dyDescent="0.4">
      <c r="A217" s="82">
        <v>78</v>
      </c>
      <c r="B217" s="85" t="s">
        <v>367</v>
      </c>
      <c r="C217" s="83"/>
      <c r="D217" s="84">
        <v>7</v>
      </c>
      <c r="E217" s="56"/>
      <c r="F217" s="23">
        <f t="shared" si="1"/>
        <v>7</v>
      </c>
    </row>
    <row r="218" spans="1:6" s="53" customFormat="1" ht="16.2" x14ac:dyDescent="0.4">
      <c r="A218" s="82">
        <v>79</v>
      </c>
      <c r="B218" s="85" t="s">
        <v>368</v>
      </c>
      <c r="C218" s="83"/>
      <c r="D218" s="84">
        <v>5.4</v>
      </c>
      <c r="E218" s="56"/>
      <c r="F218" s="23">
        <f t="shared" si="1"/>
        <v>5.4</v>
      </c>
    </row>
    <row r="219" spans="1:6" s="53" customFormat="1" ht="16.2" x14ac:dyDescent="0.4">
      <c r="A219" s="82">
        <v>80</v>
      </c>
      <c r="B219" s="85" t="s">
        <v>369</v>
      </c>
      <c r="C219" s="83"/>
      <c r="D219" s="84">
        <v>32.6</v>
      </c>
      <c r="E219" s="56"/>
      <c r="F219" s="23">
        <f t="shared" si="1"/>
        <v>32.6</v>
      </c>
    </row>
    <row r="220" spans="1:6" s="53" customFormat="1" ht="16.2" x14ac:dyDescent="0.4">
      <c r="A220" s="82">
        <v>81</v>
      </c>
      <c r="B220" s="85" t="s">
        <v>411</v>
      </c>
      <c r="C220" s="83"/>
      <c r="D220" s="84">
        <v>9</v>
      </c>
      <c r="E220" s="56"/>
      <c r="F220" s="23">
        <f t="shared" si="1"/>
        <v>9</v>
      </c>
    </row>
    <row r="221" spans="1:6" s="53" customFormat="1" ht="16.2" x14ac:dyDescent="0.4">
      <c r="A221" s="82">
        <v>82</v>
      </c>
      <c r="B221" s="85" t="s">
        <v>412</v>
      </c>
      <c r="C221" s="83"/>
      <c r="D221" s="84">
        <v>667</v>
      </c>
      <c r="E221" s="56"/>
      <c r="F221" s="23">
        <f t="shared" si="1"/>
        <v>667</v>
      </c>
    </row>
    <row r="222" spans="1:6" s="53" customFormat="1" ht="16.2" x14ac:dyDescent="0.4">
      <c r="A222" s="82">
        <v>83</v>
      </c>
      <c r="B222" s="85" t="s">
        <v>413</v>
      </c>
      <c r="C222" s="83"/>
      <c r="D222" s="84">
        <v>14</v>
      </c>
      <c r="E222" s="56"/>
      <c r="F222" s="23">
        <f t="shared" si="1"/>
        <v>14</v>
      </c>
    </row>
    <row r="223" spans="1:6" s="53" customFormat="1" ht="16.2" x14ac:dyDescent="0.4">
      <c r="A223" s="82">
        <v>84</v>
      </c>
      <c r="B223" s="85" t="s">
        <v>453</v>
      </c>
      <c r="C223" s="83"/>
      <c r="D223" s="84">
        <v>30</v>
      </c>
      <c r="E223" s="56"/>
      <c r="F223" s="23">
        <f t="shared" si="1"/>
        <v>30</v>
      </c>
    </row>
    <row r="224" spans="1:6" s="53" customFormat="1" ht="16.2" x14ac:dyDescent="0.4">
      <c r="A224" s="82">
        <v>85</v>
      </c>
      <c r="B224" s="85" t="s">
        <v>454</v>
      </c>
      <c r="C224" s="83"/>
      <c r="D224" s="84">
        <v>50</v>
      </c>
      <c r="E224" s="56"/>
      <c r="F224" s="23">
        <f t="shared" si="1"/>
        <v>50</v>
      </c>
    </row>
    <row r="225" spans="1:11" s="53" customFormat="1" ht="16.2" x14ac:dyDescent="0.4">
      <c r="A225" s="82">
        <v>86</v>
      </c>
      <c r="B225" s="85" t="s">
        <v>89</v>
      </c>
      <c r="C225" s="83"/>
      <c r="D225" s="84">
        <v>300</v>
      </c>
      <c r="E225" s="56"/>
      <c r="F225" s="23">
        <f t="shared" si="1"/>
        <v>300</v>
      </c>
    </row>
    <row r="226" spans="1:11" s="53" customFormat="1" ht="16.2" x14ac:dyDescent="0.4">
      <c r="A226" s="82">
        <v>87</v>
      </c>
      <c r="B226" s="85" t="s">
        <v>244</v>
      </c>
      <c r="C226" s="56"/>
      <c r="D226" s="22">
        <v>0</v>
      </c>
      <c r="E226" s="56"/>
      <c r="F226" s="23">
        <f t="shared" si="1"/>
        <v>0</v>
      </c>
    </row>
    <row r="227" spans="1:11" s="53" customFormat="1" ht="16.2" x14ac:dyDescent="0.4">
      <c r="A227" s="82">
        <v>88</v>
      </c>
      <c r="B227" s="85" t="s">
        <v>245</v>
      </c>
      <c r="C227" s="56"/>
      <c r="D227" s="22">
        <v>7</v>
      </c>
      <c r="E227" s="56"/>
      <c r="F227" s="23">
        <f t="shared" si="1"/>
        <v>7</v>
      </c>
    </row>
    <row r="228" spans="1:11" s="53" customFormat="1" ht="16.2" x14ac:dyDescent="0.4">
      <c r="A228" s="82">
        <v>89</v>
      </c>
      <c r="B228" s="71" t="s">
        <v>246</v>
      </c>
      <c r="C228" s="56"/>
      <c r="D228" s="22">
        <v>21</v>
      </c>
      <c r="E228" s="56"/>
      <c r="F228" s="23">
        <f t="shared" si="1"/>
        <v>21</v>
      </c>
    </row>
    <row r="229" spans="1:11" s="53" customFormat="1" ht="15.6" customHeight="1" x14ac:dyDescent="0.4">
      <c r="A229" s="82">
        <v>90</v>
      </c>
      <c r="B229" s="71" t="s">
        <v>247</v>
      </c>
      <c r="C229" s="56"/>
      <c r="D229" s="22">
        <v>35</v>
      </c>
      <c r="E229" s="56"/>
      <c r="F229" s="23">
        <f t="shared" si="1"/>
        <v>35</v>
      </c>
    </row>
    <row r="230" spans="1:11" s="53" customFormat="1" ht="16.2" x14ac:dyDescent="0.4">
      <c r="A230" s="82">
        <v>91</v>
      </c>
      <c r="B230" s="71" t="s">
        <v>455</v>
      </c>
      <c r="C230" s="56"/>
      <c r="D230" s="22">
        <v>7</v>
      </c>
      <c r="E230" s="56"/>
      <c r="F230" s="23">
        <f t="shared" si="1"/>
        <v>7</v>
      </c>
    </row>
    <row r="231" spans="1:11" s="53" customFormat="1" ht="16.2" x14ac:dyDescent="0.4">
      <c r="A231" s="82">
        <v>92</v>
      </c>
      <c r="B231" s="71" t="s">
        <v>456</v>
      </c>
      <c r="C231" s="56"/>
      <c r="D231" s="22">
        <v>150</v>
      </c>
      <c r="E231" s="56"/>
      <c r="F231" s="23">
        <f t="shared" si="1"/>
        <v>150</v>
      </c>
    </row>
    <row r="232" spans="1:11" s="53" customFormat="1" ht="16.2" x14ac:dyDescent="0.4">
      <c r="A232" s="82">
        <v>93</v>
      </c>
      <c r="B232" s="71" t="s">
        <v>248</v>
      </c>
      <c r="C232" s="56"/>
      <c r="D232" s="22">
        <v>972</v>
      </c>
      <c r="E232" s="56"/>
      <c r="F232" s="23">
        <f t="shared" si="1"/>
        <v>972</v>
      </c>
    </row>
    <row r="233" spans="1:11" s="53" customFormat="1" ht="16.2" x14ac:dyDescent="0.4">
      <c r="A233" s="112" t="s">
        <v>457</v>
      </c>
      <c r="B233" s="61" t="s">
        <v>21</v>
      </c>
      <c r="C233" s="56"/>
      <c r="D233" s="56">
        <f>D234</f>
        <v>55</v>
      </c>
      <c r="E233" s="56"/>
      <c r="F233" s="51">
        <f>C233+D233+E233</f>
        <v>55</v>
      </c>
    </row>
    <row r="234" spans="1:11" s="53" customFormat="1" ht="16.2" x14ac:dyDescent="0.4">
      <c r="A234" s="82">
        <v>1</v>
      </c>
      <c r="B234" s="71" t="s">
        <v>458</v>
      </c>
      <c r="C234" s="56"/>
      <c r="D234" s="22">
        <v>55</v>
      </c>
      <c r="E234" s="56"/>
      <c r="F234" s="23">
        <f>C234+D234+E234</f>
        <v>55</v>
      </c>
    </row>
    <row r="235" spans="1:11" s="53" customFormat="1" ht="16.2" x14ac:dyDescent="0.4">
      <c r="A235" s="5"/>
      <c r="B235" s="71"/>
      <c r="C235" s="58"/>
      <c r="D235" s="20"/>
      <c r="E235" s="58"/>
      <c r="F235" s="23"/>
    </row>
    <row r="236" spans="1:11" s="53" customFormat="1" ht="16.2" x14ac:dyDescent="0.4">
      <c r="A236" s="5"/>
      <c r="B236" s="55" t="s">
        <v>106</v>
      </c>
      <c r="C236" s="68">
        <f>C237</f>
        <v>0</v>
      </c>
      <c r="D236" s="68">
        <f>D237+D275+D281</f>
        <v>6757.19</v>
      </c>
      <c r="E236" s="58"/>
      <c r="F236" s="51">
        <f t="shared" ref="F236:F282" si="22">SUM(C236:E236)</f>
        <v>6757.19</v>
      </c>
    </row>
    <row r="237" spans="1:11" s="53" customFormat="1" ht="16.2" x14ac:dyDescent="0.4">
      <c r="A237" s="1" t="s">
        <v>5</v>
      </c>
      <c r="B237" s="55" t="s">
        <v>20</v>
      </c>
      <c r="C237" s="22"/>
      <c r="D237" s="56">
        <f>SUM(D238:D274)</f>
        <v>4675.49</v>
      </c>
      <c r="E237" s="56"/>
      <c r="F237" s="51">
        <f t="shared" si="22"/>
        <v>4675.49</v>
      </c>
    </row>
    <row r="238" spans="1:11" s="53" customFormat="1" ht="16.2" x14ac:dyDescent="0.4">
      <c r="A238" s="16">
        <v>1</v>
      </c>
      <c r="B238" s="16" t="s">
        <v>380</v>
      </c>
      <c r="C238" s="22"/>
      <c r="D238" s="22">
        <v>9</v>
      </c>
      <c r="E238" s="22"/>
      <c r="F238" s="23">
        <f t="shared" si="22"/>
        <v>9</v>
      </c>
      <c r="K238" s="81"/>
    </row>
    <row r="239" spans="1:11" s="53" customFormat="1" ht="16.2" x14ac:dyDescent="0.4">
      <c r="A239" s="16">
        <v>2</v>
      </c>
      <c r="B239" s="16" t="s">
        <v>381</v>
      </c>
      <c r="C239" s="22"/>
      <c r="D239" s="22">
        <v>10</v>
      </c>
      <c r="E239" s="22"/>
      <c r="F239" s="23">
        <f t="shared" si="22"/>
        <v>10</v>
      </c>
      <c r="K239" s="81"/>
    </row>
    <row r="240" spans="1:11" s="53" customFormat="1" ht="16.2" x14ac:dyDescent="0.4">
      <c r="A240" s="16">
        <v>3</v>
      </c>
      <c r="B240" s="16" t="s">
        <v>172</v>
      </c>
      <c r="C240" s="22"/>
      <c r="D240" s="22">
        <v>22</v>
      </c>
      <c r="E240" s="22"/>
      <c r="F240" s="23">
        <f t="shared" si="22"/>
        <v>22</v>
      </c>
      <c r="K240" s="81"/>
    </row>
    <row r="241" spans="1:11" s="53" customFormat="1" ht="16.2" x14ac:dyDescent="0.4">
      <c r="A241" s="16">
        <v>4</v>
      </c>
      <c r="B241" s="16" t="s">
        <v>173</v>
      </c>
      <c r="C241" s="22"/>
      <c r="D241" s="22">
        <v>185</v>
      </c>
      <c r="E241" s="22"/>
      <c r="F241" s="23">
        <f t="shared" si="22"/>
        <v>185</v>
      </c>
      <c r="K241" s="81"/>
    </row>
    <row r="242" spans="1:11" s="53" customFormat="1" ht="16.2" x14ac:dyDescent="0.4">
      <c r="A242" s="16">
        <v>5</v>
      </c>
      <c r="B242" s="16" t="s">
        <v>174</v>
      </c>
      <c r="C242" s="22"/>
      <c r="D242" s="22">
        <v>290</v>
      </c>
      <c r="E242" s="22"/>
      <c r="F242" s="23">
        <f t="shared" si="22"/>
        <v>290</v>
      </c>
      <c r="K242" s="81"/>
    </row>
    <row r="243" spans="1:11" s="53" customFormat="1" ht="16.2" x14ac:dyDescent="0.4">
      <c r="A243" s="16">
        <v>6</v>
      </c>
      <c r="B243" s="16" t="s">
        <v>382</v>
      </c>
      <c r="C243" s="22"/>
      <c r="D243" s="22">
        <v>56</v>
      </c>
      <c r="E243" s="22"/>
      <c r="F243" s="23">
        <f t="shared" si="22"/>
        <v>56</v>
      </c>
      <c r="K243" s="81"/>
    </row>
    <row r="244" spans="1:11" s="53" customFormat="1" ht="16.2" x14ac:dyDescent="0.4">
      <c r="A244" s="16">
        <v>7</v>
      </c>
      <c r="B244" s="16" t="s">
        <v>175</v>
      </c>
      <c r="C244" s="22"/>
      <c r="D244" s="22">
        <v>2</v>
      </c>
      <c r="E244" s="22"/>
      <c r="F244" s="23">
        <f t="shared" si="22"/>
        <v>2</v>
      </c>
      <c r="K244" s="81"/>
    </row>
    <row r="245" spans="1:11" s="53" customFormat="1" ht="21" customHeight="1" x14ac:dyDescent="0.4">
      <c r="A245" s="16">
        <v>8</v>
      </c>
      <c r="B245" s="16" t="s">
        <v>383</v>
      </c>
      <c r="C245" s="22"/>
      <c r="D245" s="22">
        <v>9.85</v>
      </c>
      <c r="E245" s="22"/>
      <c r="F245" s="23">
        <f t="shared" si="22"/>
        <v>9.85</v>
      </c>
      <c r="K245" s="81"/>
    </row>
    <row r="246" spans="1:11" s="53" customFormat="1" ht="16.2" x14ac:dyDescent="0.4">
      <c r="A246" s="16">
        <v>9</v>
      </c>
      <c r="B246" s="16" t="s">
        <v>384</v>
      </c>
      <c r="C246" s="22"/>
      <c r="D246" s="22">
        <v>35</v>
      </c>
      <c r="E246" s="22"/>
      <c r="F246" s="23">
        <f t="shared" si="22"/>
        <v>35</v>
      </c>
      <c r="K246" s="81"/>
    </row>
    <row r="247" spans="1:11" s="53" customFormat="1" ht="16.2" x14ac:dyDescent="0.4">
      <c r="A247" s="16">
        <v>10</v>
      </c>
      <c r="B247" s="16" t="s">
        <v>385</v>
      </c>
      <c r="C247" s="22"/>
      <c r="D247" s="22">
        <v>12</v>
      </c>
      <c r="E247" s="22"/>
      <c r="F247" s="23">
        <f t="shared" si="22"/>
        <v>12</v>
      </c>
      <c r="K247" s="81"/>
    </row>
    <row r="248" spans="1:11" s="53" customFormat="1" ht="16.2" x14ac:dyDescent="0.4">
      <c r="A248" s="16">
        <v>11</v>
      </c>
      <c r="B248" s="16" t="s">
        <v>285</v>
      </c>
      <c r="C248" s="22"/>
      <c r="D248" s="22">
        <v>25</v>
      </c>
      <c r="E248" s="22"/>
      <c r="F248" s="23">
        <f t="shared" si="22"/>
        <v>25</v>
      </c>
      <c r="K248" s="81"/>
    </row>
    <row r="249" spans="1:11" s="53" customFormat="1" ht="16.2" x14ac:dyDescent="0.4">
      <c r="A249" s="16">
        <v>12</v>
      </c>
      <c r="B249" s="16" t="s">
        <v>386</v>
      </c>
      <c r="C249" s="22"/>
      <c r="D249" s="22">
        <v>32</v>
      </c>
      <c r="E249" s="22"/>
      <c r="F249" s="23">
        <f t="shared" si="22"/>
        <v>32</v>
      </c>
      <c r="K249" s="81"/>
    </row>
    <row r="250" spans="1:11" s="53" customFormat="1" ht="16.2" x14ac:dyDescent="0.4">
      <c r="A250" s="16">
        <v>13</v>
      </c>
      <c r="B250" s="16" t="s">
        <v>387</v>
      </c>
      <c r="C250" s="22"/>
      <c r="D250" s="22">
        <v>6</v>
      </c>
      <c r="E250" s="22"/>
      <c r="F250" s="23">
        <f t="shared" si="22"/>
        <v>6</v>
      </c>
      <c r="K250" s="81"/>
    </row>
    <row r="251" spans="1:11" s="53" customFormat="1" ht="16.2" x14ac:dyDescent="0.4">
      <c r="A251" s="16">
        <v>14</v>
      </c>
      <c r="B251" s="16" t="s">
        <v>388</v>
      </c>
      <c r="C251" s="22"/>
      <c r="D251" s="22">
        <v>35</v>
      </c>
      <c r="E251" s="22"/>
      <c r="F251" s="23">
        <f t="shared" si="22"/>
        <v>35</v>
      </c>
      <c r="K251" s="81"/>
    </row>
    <row r="252" spans="1:11" s="53" customFormat="1" ht="16.2" x14ac:dyDescent="0.4">
      <c r="A252" s="16">
        <v>15</v>
      </c>
      <c r="B252" s="16" t="s">
        <v>286</v>
      </c>
      <c r="C252" s="22"/>
      <c r="D252" s="22">
        <v>280</v>
      </c>
      <c r="E252" s="22"/>
      <c r="F252" s="23">
        <f t="shared" si="22"/>
        <v>280</v>
      </c>
      <c r="K252" s="81"/>
    </row>
    <row r="253" spans="1:11" s="53" customFormat="1" ht="16.2" x14ac:dyDescent="0.4">
      <c r="A253" s="16">
        <v>16</v>
      </c>
      <c r="B253" s="16" t="s">
        <v>389</v>
      </c>
      <c r="C253" s="22"/>
      <c r="D253" s="22">
        <v>6</v>
      </c>
      <c r="E253" s="22"/>
      <c r="F253" s="23">
        <f t="shared" si="22"/>
        <v>6</v>
      </c>
      <c r="K253" s="81"/>
    </row>
    <row r="254" spans="1:11" s="53" customFormat="1" ht="16.2" x14ac:dyDescent="0.4">
      <c r="A254" s="16">
        <v>17</v>
      </c>
      <c r="B254" s="16" t="s">
        <v>390</v>
      </c>
      <c r="C254" s="22"/>
      <c r="D254" s="22">
        <v>15</v>
      </c>
      <c r="E254" s="22"/>
      <c r="F254" s="23">
        <f t="shared" si="22"/>
        <v>15</v>
      </c>
      <c r="K254" s="81"/>
    </row>
    <row r="255" spans="1:11" s="53" customFormat="1" ht="16.2" x14ac:dyDescent="0.4">
      <c r="A255" s="16">
        <v>18</v>
      </c>
      <c r="B255" s="16" t="s">
        <v>391</v>
      </c>
      <c r="C255" s="22"/>
      <c r="D255" s="22">
        <v>21</v>
      </c>
      <c r="E255" s="22"/>
      <c r="F255" s="23">
        <f t="shared" si="22"/>
        <v>21</v>
      </c>
      <c r="K255" s="81"/>
    </row>
    <row r="256" spans="1:11" s="53" customFormat="1" ht="16.2" x14ac:dyDescent="0.4">
      <c r="A256" s="16">
        <v>19</v>
      </c>
      <c r="B256" s="16" t="s">
        <v>392</v>
      </c>
      <c r="C256" s="22"/>
      <c r="D256" s="22">
        <v>6</v>
      </c>
      <c r="E256" s="22"/>
      <c r="F256" s="23">
        <f t="shared" si="22"/>
        <v>6</v>
      </c>
      <c r="K256" s="81"/>
    </row>
    <row r="257" spans="1:11" s="53" customFormat="1" ht="16.2" x14ac:dyDescent="0.4">
      <c r="A257" s="16">
        <v>20</v>
      </c>
      <c r="B257" s="16" t="s">
        <v>393</v>
      </c>
      <c r="C257" s="22"/>
      <c r="D257" s="22">
        <v>357</v>
      </c>
      <c r="E257" s="22"/>
      <c r="F257" s="23">
        <f t="shared" si="22"/>
        <v>357</v>
      </c>
      <c r="K257" s="81"/>
    </row>
    <row r="258" spans="1:11" s="53" customFormat="1" ht="16.2" x14ac:dyDescent="0.4">
      <c r="A258" s="16">
        <v>21</v>
      </c>
      <c r="B258" s="16" t="s">
        <v>394</v>
      </c>
      <c r="C258" s="22"/>
      <c r="D258" s="22">
        <v>15</v>
      </c>
      <c r="E258" s="22"/>
      <c r="F258" s="23">
        <f t="shared" si="22"/>
        <v>15</v>
      </c>
      <c r="K258" s="81"/>
    </row>
    <row r="259" spans="1:11" s="53" customFormat="1" ht="16.2" x14ac:dyDescent="0.4">
      <c r="A259" s="16">
        <v>22</v>
      </c>
      <c r="B259" s="16" t="s">
        <v>395</v>
      </c>
      <c r="C259" s="22"/>
      <c r="D259" s="22">
        <v>6.6</v>
      </c>
      <c r="E259" s="22"/>
      <c r="F259" s="23">
        <f t="shared" si="22"/>
        <v>6.6</v>
      </c>
      <c r="K259" s="81"/>
    </row>
    <row r="260" spans="1:11" s="53" customFormat="1" ht="16.2" x14ac:dyDescent="0.4">
      <c r="A260" s="16">
        <v>23</v>
      </c>
      <c r="B260" s="16" t="s">
        <v>396</v>
      </c>
      <c r="C260" s="22"/>
      <c r="D260" s="22">
        <v>4.2</v>
      </c>
      <c r="E260" s="22"/>
      <c r="F260" s="23">
        <f t="shared" si="22"/>
        <v>4.2</v>
      </c>
      <c r="K260" s="81"/>
    </row>
    <row r="261" spans="1:11" s="53" customFormat="1" ht="16.2" x14ac:dyDescent="0.4">
      <c r="A261" s="16">
        <v>24</v>
      </c>
      <c r="B261" s="16" t="s">
        <v>397</v>
      </c>
      <c r="C261" s="22"/>
      <c r="D261" s="22">
        <v>3</v>
      </c>
      <c r="E261" s="22"/>
      <c r="F261" s="23">
        <f t="shared" si="22"/>
        <v>3</v>
      </c>
      <c r="K261" s="81"/>
    </row>
    <row r="262" spans="1:11" s="53" customFormat="1" ht="16.2" x14ac:dyDescent="0.4">
      <c r="A262" s="16">
        <v>25</v>
      </c>
      <c r="B262" s="16" t="s">
        <v>398</v>
      </c>
      <c r="C262" s="22"/>
      <c r="D262" s="53">
        <v>14</v>
      </c>
      <c r="E262" s="22"/>
      <c r="F262" s="23">
        <f t="shared" si="22"/>
        <v>14</v>
      </c>
      <c r="K262" s="81"/>
    </row>
    <row r="263" spans="1:11" s="53" customFormat="1" ht="16.2" x14ac:dyDescent="0.4">
      <c r="A263" s="16">
        <v>26</v>
      </c>
      <c r="B263" s="16" t="s">
        <v>399</v>
      </c>
      <c r="C263" s="22"/>
      <c r="D263" s="22">
        <v>1805.34</v>
      </c>
      <c r="E263" s="22"/>
      <c r="F263" s="23">
        <f t="shared" si="22"/>
        <v>1805.34</v>
      </c>
      <c r="K263" s="81"/>
    </row>
    <row r="264" spans="1:11" s="53" customFormat="1" ht="16.2" x14ac:dyDescent="0.4">
      <c r="A264" s="16">
        <v>27</v>
      </c>
      <c r="B264" s="16" t="s">
        <v>400</v>
      </c>
      <c r="C264" s="22"/>
      <c r="D264" s="22">
        <v>15</v>
      </c>
      <c r="E264" s="22"/>
      <c r="F264" s="23">
        <f t="shared" si="22"/>
        <v>15</v>
      </c>
      <c r="K264" s="81"/>
    </row>
    <row r="265" spans="1:11" s="53" customFormat="1" ht="16.2" x14ac:dyDescent="0.4">
      <c r="A265" s="16">
        <v>28</v>
      </c>
      <c r="B265" s="16" t="s">
        <v>401</v>
      </c>
      <c r="C265" s="22"/>
      <c r="D265" s="22">
        <v>14</v>
      </c>
      <c r="E265" s="22"/>
      <c r="F265" s="23">
        <f t="shared" si="22"/>
        <v>14</v>
      </c>
      <c r="K265" s="81"/>
    </row>
    <row r="266" spans="1:11" s="53" customFormat="1" ht="16.2" x14ac:dyDescent="0.4">
      <c r="A266" s="16">
        <v>29</v>
      </c>
      <c r="B266" s="16" t="s">
        <v>402</v>
      </c>
      <c r="C266" s="22"/>
      <c r="D266" s="22">
        <v>210</v>
      </c>
      <c r="E266" s="22"/>
      <c r="F266" s="23">
        <f t="shared" si="22"/>
        <v>210</v>
      </c>
      <c r="K266" s="81"/>
    </row>
    <row r="267" spans="1:11" s="53" customFormat="1" ht="18" customHeight="1" x14ac:dyDescent="0.4">
      <c r="A267" s="16">
        <v>30</v>
      </c>
      <c r="B267" s="16" t="s">
        <v>403</v>
      </c>
      <c r="C267" s="22"/>
      <c r="D267" s="22">
        <v>25</v>
      </c>
      <c r="E267" s="22"/>
      <c r="F267" s="23">
        <f t="shared" si="22"/>
        <v>25</v>
      </c>
      <c r="K267" s="81"/>
    </row>
    <row r="268" spans="1:11" s="53" customFormat="1" ht="16.2" x14ac:dyDescent="0.4">
      <c r="A268" s="16">
        <v>31</v>
      </c>
      <c r="B268" s="16" t="s">
        <v>330</v>
      </c>
      <c r="C268" s="22"/>
      <c r="D268" s="22">
        <v>5.97</v>
      </c>
      <c r="E268" s="22"/>
      <c r="F268" s="23">
        <f t="shared" si="22"/>
        <v>5.97</v>
      </c>
      <c r="K268" s="81"/>
    </row>
    <row r="269" spans="1:11" s="53" customFormat="1" ht="16.2" x14ac:dyDescent="0.4">
      <c r="A269" s="16">
        <v>32</v>
      </c>
      <c r="B269" s="16" t="s">
        <v>331</v>
      </c>
      <c r="C269" s="22"/>
      <c r="D269" s="22">
        <v>6.89</v>
      </c>
      <c r="E269" s="22"/>
      <c r="F269" s="23">
        <f t="shared" si="22"/>
        <v>6.89</v>
      </c>
      <c r="K269" s="81"/>
    </row>
    <row r="270" spans="1:11" s="53" customFormat="1" ht="16.2" x14ac:dyDescent="0.4">
      <c r="A270" s="16">
        <v>33</v>
      </c>
      <c r="B270" s="16" t="s">
        <v>332</v>
      </c>
      <c r="C270" s="22"/>
      <c r="D270" s="22">
        <v>92.44</v>
      </c>
      <c r="E270" s="22"/>
      <c r="F270" s="23">
        <f t="shared" si="22"/>
        <v>92.44</v>
      </c>
      <c r="K270" s="81"/>
    </row>
    <row r="271" spans="1:11" s="53" customFormat="1" ht="16.2" x14ac:dyDescent="0.4">
      <c r="A271" s="16">
        <v>34</v>
      </c>
      <c r="B271" s="16" t="s">
        <v>333</v>
      </c>
      <c r="C271" s="22"/>
      <c r="D271" s="22">
        <v>94</v>
      </c>
      <c r="E271" s="22"/>
      <c r="F271" s="23">
        <f t="shared" si="22"/>
        <v>94</v>
      </c>
      <c r="K271" s="81"/>
    </row>
    <row r="272" spans="1:11" s="53" customFormat="1" ht="16.2" x14ac:dyDescent="0.4">
      <c r="A272" s="16">
        <v>35</v>
      </c>
      <c r="B272" s="16" t="s">
        <v>334</v>
      </c>
      <c r="C272" s="22"/>
      <c r="D272" s="22">
        <v>4.2</v>
      </c>
      <c r="E272" s="22"/>
      <c r="F272" s="23">
        <f t="shared" si="22"/>
        <v>4.2</v>
      </c>
      <c r="K272" s="81"/>
    </row>
    <row r="273" spans="1:11" s="53" customFormat="1" ht="16.2" x14ac:dyDescent="0.4">
      <c r="A273" s="16">
        <v>36</v>
      </c>
      <c r="B273" s="16" t="s">
        <v>335</v>
      </c>
      <c r="C273" s="22"/>
      <c r="D273" s="22">
        <v>96</v>
      </c>
      <c r="E273" s="22"/>
      <c r="F273" s="23">
        <f t="shared" si="22"/>
        <v>96</v>
      </c>
      <c r="K273" s="81"/>
    </row>
    <row r="274" spans="1:11" s="53" customFormat="1" ht="16.2" x14ac:dyDescent="0.4">
      <c r="A274" s="16">
        <v>37</v>
      </c>
      <c r="B274" s="16" t="s">
        <v>376</v>
      </c>
      <c r="C274" s="22"/>
      <c r="D274" s="22">
        <v>850</v>
      </c>
      <c r="E274" s="22"/>
      <c r="F274" s="23">
        <f t="shared" si="22"/>
        <v>850</v>
      </c>
      <c r="K274" s="81"/>
    </row>
    <row r="275" spans="1:11" s="53" customFormat="1" ht="16.2" x14ac:dyDescent="0.4">
      <c r="A275" s="1" t="s">
        <v>57</v>
      </c>
      <c r="B275" s="61" t="s">
        <v>56</v>
      </c>
      <c r="C275" s="56"/>
      <c r="D275" s="56">
        <f>D276+D277+D278+D279+D280</f>
        <v>2075.6999999999998</v>
      </c>
      <c r="E275" s="51"/>
      <c r="F275" s="51">
        <f t="shared" si="22"/>
        <v>2075.6999999999998</v>
      </c>
    </row>
    <row r="276" spans="1:11" s="53" customFormat="1" ht="78.599999999999994" customHeight="1" x14ac:dyDescent="0.4">
      <c r="A276" s="2">
        <v>1</v>
      </c>
      <c r="B276" s="71" t="s">
        <v>176</v>
      </c>
      <c r="C276" s="22"/>
      <c r="D276" s="22">
        <v>1630</v>
      </c>
      <c r="E276" s="23"/>
      <c r="F276" s="23">
        <f t="shared" si="22"/>
        <v>1630</v>
      </c>
    </row>
    <row r="277" spans="1:11" s="53" customFormat="1" ht="78" customHeight="1" x14ac:dyDescent="0.4">
      <c r="A277" s="2">
        <v>2</v>
      </c>
      <c r="B277" s="71" t="s">
        <v>287</v>
      </c>
      <c r="C277" s="22"/>
      <c r="D277" s="22">
        <v>250</v>
      </c>
      <c r="E277" s="23"/>
      <c r="F277" s="23">
        <f t="shared" si="22"/>
        <v>250</v>
      </c>
    </row>
    <row r="278" spans="1:11" s="53" customFormat="1" ht="23.4" customHeight="1" x14ac:dyDescent="0.4">
      <c r="A278" s="2">
        <v>3</v>
      </c>
      <c r="B278" s="71" t="s">
        <v>177</v>
      </c>
      <c r="C278" s="22"/>
      <c r="D278" s="22">
        <v>100</v>
      </c>
      <c r="E278" s="23"/>
      <c r="F278" s="23">
        <f t="shared" si="22"/>
        <v>100</v>
      </c>
    </row>
    <row r="279" spans="1:11" s="53" customFormat="1" ht="40.200000000000003" customHeight="1" x14ac:dyDescent="0.4">
      <c r="A279" s="2">
        <v>4</v>
      </c>
      <c r="B279" s="71" t="s">
        <v>288</v>
      </c>
      <c r="C279" s="22"/>
      <c r="D279" s="22">
        <v>60</v>
      </c>
      <c r="E279" s="23"/>
      <c r="F279" s="23">
        <f t="shared" si="22"/>
        <v>60</v>
      </c>
    </row>
    <row r="280" spans="1:11" s="53" customFormat="1" ht="30" customHeight="1" x14ac:dyDescent="0.4">
      <c r="A280" s="2">
        <v>5</v>
      </c>
      <c r="B280" s="71" t="s">
        <v>289</v>
      </c>
      <c r="C280" s="22"/>
      <c r="D280" s="22">
        <v>35.700000000000003</v>
      </c>
      <c r="E280" s="23"/>
      <c r="F280" s="23">
        <f t="shared" si="22"/>
        <v>35.700000000000003</v>
      </c>
    </row>
    <row r="281" spans="1:11" s="53" customFormat="1" ht="23.4" customHeight="1" x14ac:dyDescent="0.4">
      <c r="A281" s="1" t="s">
        <v>4</v>
      </c>
      <c r="B281" s="14" t="s">
        <v>21</v>
      </c>
      <c r="C281" s="22"/>
      <c r="D281" s="56">
        <f>D282</f>
        <v>6</v>
      </c>
      <c r="E281" s="23"/>
      <c r="F281" s="51">
        <f t="shared" si="22"/>
        <v>6</v>
      </c>
    </row>
    <row r="282" spans="1:11" s="53" customFormat="1" ht="16.2" x14ac:dyDescent="0.4">
      <c r="A282" s="9">
        <v>1</v>
      </c>
      <c r="B282" s="16" t="s">
        <v>178</v>
      </c>
      <c r="C282" s="22"/>
      <c r="D282" s="22">
        <v>6</v>
      </c>
      <c r="E282" s="22"/>
      <c r="F282" s="23">
        <f t="shared" si="22"/>
        <v>6</v>
      </c>
    </row>
    <row r="283" spans="1:11" s="53" customFormat="1" ht="16.2" x14ac:dyDescent="0.4">
      <c r="A283" s="3"/>
      <c r="B283" s="16"/>
      <c r="C283" s="20"/>
      <c r="D283" s="20"/>
      <c r="E283" s="23"/>
      <c r="F283" s="23"/>
    </row>
    <row r="284" spans="1:11" s="53" customFormat="1" x14ac:dyDescent="0.4">
      <c r="A284" s="1"/>
      <c r="B284" s="70" t="s">
        <v>58</v>
      </c>
      <c r="C284" s="58">
        <f>C285+C294</f>
        <v>292</v>
      </c>
      <c r="D284" s="58">
        <f>D285+D294</f>
        <v>1224.17</v>
      </c>
      <c r="E284" s="58">
        <f>E285+E294</f>
        <v>0</v>
      </c>
      <c r="F284" s="51">
        <f t="shared" ref="F284:F286" si="23">SUM(C284:E284)</f>
        <v>1516.17</v>
      </c>
    </row>
    <row r="285" spans="1:11" s="53" customFormat="1" ht="16.2" x14ac:dyDescent="0.4">
      <c r="A285" s="5" t="s">
        <v>5</v>
      </c>
      <c r="B285" s="13" t="s">
        <v>20</v>
      </c>
      <c r="C285" s="58">
        <f>SUM(C286:C291)</f>
        <v>101.6</v>
      </c>
      <c r="D285" s="58">
        <f>SUM(D286:D293)</f>
        <v>1224.17</v>
      </c>
      <c r="E285" s="58">
        <f t="shared" ref="E285" si="24">SUM(E286:E291)</f>
        <v>0</v>
      </c>
      <c r="F285" s="51">
        <f t="shared" si="23"/>
        <v>1325.77</v>
      </c>
    </row>
    <row r="286" spans="1:11" s="53" customFormat="1" ht="16.2" x14ac:dyDescent="0.4">
      <c r="A286" s="2">
        <v>1</v>
      </c>
      <c r="B286" s="16" t="s">
        <v>59</v>
      </c>
      <c r="C286" s="22">
        <v>36.6</v>
      </c>
      <c r="D286" s="22"/>
      <c r="E286" s="23"/>
      <c r="F286" s="23">
        <f t="shared" si="23"/>
        <v>36.6</v>
      </c>
    </row>
    <row r="287" spans="1:11" s="53" customFormat="1" x14ac:dyDescent="0.4">
      <c r="A287" s="2">
        <v>2</v>
      </c>
      <c r="B287" s="86" t="s">
        <v>64</v>
      </c>
      <c r="C287" s="22">
        <v>65</v>
      </c>
      <c r="D287" s="22">
        <v>300</v>
      </c>
      <c r="E287" s="23"/>
      <c r="F287" s="23">
        <f>SUM(C287:E287)</f>
        <v>365</v>
      </c>
    </row>
    <row r="288" spans="1:11" s="53" customFormat="1" x14ac:dyDescent="0.4">
      <c r="A288" s="2">
        <v>3</v>
      </c>
      <c r="B288" s="86" t="s">
        <v>363</v>
      </c>
      <c r="C288" s="22"/>
      <c r="D288" s="22">
        <v>730</v>
      </c>
      <c r="E288" s="23"/>
      <c r="F288" s="23">
        <f t="shared" ref="F288:F289" si="25">SUM(C288:E288)</f>
        <v>730</v>
      </c>
    </row>
    <row r="289" spans="1:6" s="53" customFormat="1" x14ac:dyDescent="0.4">
      <c r="A289" s="2">
        <v>4</v>
      </c>
      <c r="B289" s="86" t="s">
        <v>364</v>
      </c>
      <c r="C289" s="22"/>
      <c r="D289" s="22">
        <v>150</v>
      </c>
      <c r="E289" s="23"/>
      <c r="F289" s="23">
        <f t="shared" si="25"/>
        <v>150</v>
      </c>
    </row>
    <row r="290" spans="1:6" s="53" customFormat="1" x14ac:dyDescent="0.4">
      <c r="A290" s="2">
        <v>5</v>
      </c>
      <c r="B290" s="86" t="s">
        <v>314</v>
      </c>
      <c r="C290" s="22"/>
      <c r="D290" s="22">
        <v>0</v>
      </c>
      <c r="E290" s="23"/>
      <c r="F290" s="23">
        <f t="shared" ref="F290:F293" si="26">SUM(C290:E290)</f>
        <v>0</v>
      </c>
    </row>
    <row r="291" spans="1:6" s="53" customFormat="1" x14ac:dyDescent="0.4">
      <c r="A291" s="2">
        <v>6</v>
      </c>
      <c r="B291" s="86" t="s">
        <v>315</v>
      </c>
      <c r="C291" s="22"/>
      <c r="D291" s="22">
        <v>4.17</v>
      </c>
      <c r="E291" s="23"/>
      <c r="F291" s="23">
        <f t="shared" si="26"/>
        <v>4.17</v>
      </c>
    </row>
    <row r="292" spans="1:6" s="53" customFormat="1" x14ac:dyDescent="0.4">
      <c r="A292" s="2">
        <v>7</v>
      </c>
      <c r="B292" s="86" t="s">
        <v>363</v>
      </c>
      <c r="C292" s="22"/>
      <c r="D292" s="22">
        <v>30</v>
      </c>
      <c r="E292" s="23"/>
      <c r="F292" s="23">
        <f t="shared" si="26"/>
        <v>30</v>
      </c>
    </row>
    <row r="293" spans="1:6" s="53" customFormat="1" x14ac:dyDescent="0.4">
      <c r="A293" s="2">
        <v>8</v>
      </c>
      <c r="B293" s="86" t="s">
        <v>436</v>
      </c>
      <c r="C293" s="22"/>
      <c r="D293" s="22">
        <v>10</v>
      </c>
      <c r="E293" s="23"/>
      <c r="F293" s="23">
        <f t="shared" si="26"/>
        <v>10</v>
      </c>
    </row>
    <row r="294" spans="1:6" s="53" customFormat="1" ht="16.2" x14ac:dyDescent="0.4">
      <c r="A294" s="1" t="s">
        <v>4</v>
      </c>
      <c r="B294" s="14" t="s">
        <v>21</v>
      </c>
      <c r="C294" s="58">
        <f>C295+C296</f>
        <v>190.4</v>
      </c>
      <c r="D294" s="58"/>
      <c r="E294" s="51"/>
      <c r="F294" s="51">
        <f t="shared" ref="F294:F339" si="27">SUM(C294:E294)</f>
        <v>190.4</v>
      </c>
    </row>
    <row r="295" spans="1:6" s="53" customFormat="1" ht="33.6" x14ac:dyDescent="0.4">
      <c r="A295" s="2">
        <v>1</v>
      </c>
      <c r="B295" s="86" t="s">
        <v>70</v>
      </c>
      <c r="C295" s="22">
        <v>160.65</v>
      </c>
      <c r="D295" s="22"/>
      <c r="E295" s="23"/>
      <c r="F295" s="23">
        <f t="shared" si="27"/>
        <v>160.65</v>
      </c>
    </row>
    <row r="296" spans="1:6" s="53" customFormat="1" x14ac:dyDescent="0.4">
      <c r="A296" s="2">
        <v>2</v>
      </c>
      <c r="B296" s="86" t="s">
        <v>67</v>
      </c>
      <c r="C296" s="22">
        <v>29.75</v>
      </c>
      <c r="D296" s="22"/>
      <c r="E296" s="23"/>
      <c r="F296" s="23">
        <f t="shared" si="27"/>
        <v>29.75</v>
      </c>
    </row>
    <row r="297" spans="1:6" s="53" customFormat="1" x14ac:dyDescent="0.4">
      <c r="A297" s="1"/>
      <c r="B297" s="86"/>
      <c r="C297" s="22"/>
      <c r="D297" s="22"/>
      <c r="E297" s="23"/>
      <c r="F297" s="23"/>
    </row>
    <row r="298" spans="1:6" s="53" customFormat="1" x14ac:dyDescent="0.4">
      <c r="A298" s="1"/>
      <c r="B298" s="70" t="s">
        <v>273</v>
      </c>
      <c r="C298" s="58">
        <f>C323</f>
        <v>240</v>
      </c>
      <c r="D298" s="58">
        <f>D299+D330+D333</f>
        <v>3241.0200000000004</v>
      </c>
      <c r="E298" s="51"/>
      <c r="F298" s="51">
        <f t="shared" ref="F298:F299" si="28">SUM(C298:E298)</f>
        <v>3481.0200000000004</v>
      </c>
    </row>
    <row r="299" spans="1:6" s="53" customFormat="1" ht="16.2" x14ac:dyDescent="0.4">
      <c r="A299" s="5" t="s">
        <v>5</v>
      </c>
      <c r="B299" s="13" t="s">
        <v>20</v>
      </c>
      <c r="C299" s="58"/>
      <c r="D299" s="58">
        <f>SUM(D300:D329)</f>
        <v>2319.84</v>
      </c>
      <c r="E299" s="58"/>
      <c r="F299" s="51">
        <f t="shared" si="28"/>
        <v>2319.84</v>
      </c>
    </row>
    <row r="300" spans="1:6" s="53" customFormat="1" ht="16.2" x14ac:dyDescent="0.4">
      <c r="A300" s="2">
        <v>1</v>
      </c>
      <c r="B300" s="16" t="s">
        <v>274</v>
      </c>
      <c r="C300" s="102"/>
      <c r="D300" s="22">
        <v>44</v>
      </c>
      <c r="E300" s="23"/>
      <c r="F300" s="23">
        <f>SUM(D300:E300)</f>
        <v>44</v>
      </c>
    </row>
    <row r="301" spans="1:6" s="53" customFormat="1" x14ac:dyDescent="0.4">
      <c r="A301" s="2">
        <v>2</v>
      </c>
      <c r="B301" s="86" t="s">
        <v>275</v>
      </c>
      <c r="C301" s="102"/>
      <c r="D301" s="22">
        <v>26</v>
      </c>
      <c r="E301" s="23"/>
      <c r="F301" s="23">
        <f>SUM(D301:E301)</f>
        <v>26</v>
      </c>
    </row>
    <row r="302" spans="1:6" s="53" customFormat="1" x14ac:dyDescent="0.4">
      <c r="A302" s="2">
        <v>3</v>
      </c>
      <c r="B302" s="86" t="s">
        <v>276</v>
      </c>
      <c r="C302" s="102"/>
      <c r="D302" s="22">
        <v>16.45</v>
      </c>
      <c r="E302" s="23"/>
      <c r="F302" s="23">
        <f>SUM(D302:E302)</f>
        <v>16.45</v>
      </c>
    </row>
    <row r="303" spans="1:6" s="53" customFormat="1" x14ac:dyDescent="0.4">
      <c r="A303" s="2">
        <v>4</v>
      </c>
      <c r="B303" s="86" t="s">
        <v>290</v>
      </c>
      <c r="C303" s="102"/>
      <c r="D303" s="22">
        <v>0</v>
      </c>
      <c r="E303" s="23"/>
      <c r="F303" s="23">
        <f t="shared" ref="F303:F322" si="29">SUM(D303:E303)</f>
        <v>0</v>
      </c>
    </row>
    <row r="304" spans="1:6" s="53" customFormat="1" x14ac:dyDescent="0.4">
      <c r="A304" s="2">
        <v>5</v>
      </c>
      <c r="B304" s="86" t="s">
        <v>291</v>
      </c>
      <c r="C304" s="102"/>
      <c r="D304" s="22">
        <v>20</v>
      </c>
      <c r="E304" s="23"/>
      <c r="F304" s="23">
        <f t="shared" si="29"/>
        <v>20</v>
      </c>
    </row>
    <row r="305" spans="1:6" s="53" customFormat="1" x14ac:dyDescent="0.4">
      <c r="A305" s="2">
        <v>6</v>
      </c>
      <c r="B305" s="86" t="s">
        <v>292</v>
      </c>
      <c r="C305" s="102"/>
      <c r="D305" s="22">
        <v>0</v>
      </c>
      <c r="E305" s="23"/>
      <c r="F305" s="23">
        <f t="shared" si="29"/>
        <v>0</v>
      </c>
    </row>
    <row r="306" spans="1:6" s="53" customFormat="1" x14ac:dyDescent="0.4">
      <c r="A306" s="2">
        <v>7</v>
      </c>
      <c r="B306" s="86" t="s">
        <v>293</v>
      </c>
      <c r="C306" s="102"/>
      <c r="D306" s="22">
        <v>304.87</v>
      </c>
      <c r="E306" s="23"/>
      <c r="F306" s="23">
        <f t="shared" si="29"/>
        <v>304.87</v>
      </c>
    </row>
    <row r="307" spans="1:6" s="53" customFormat="1" ht="33.6" x14ac:dyDescent="0.4">
      <c r="A307" s="2">
        <v>8</v>
      </c>
      <c r="B307" s="86" t="s">
        <v>294</v>
      </c>
      <c r="C307" s="102"/>
      <c r="D307" s="22">
        <v>13.45</v>
      </c>
      <c r="E307" s="23"/>
      <c r="F307" s="23">
        <f t="shared" si="29"/>
        <v>13.45</v>
      </c>
    </row>
    <row r="308" spans="1:6" s="53" customFormat="1" x14ac:dyDescent="0.4">
      <c r="A308" s="2">
        <v>9</v>
      </c>
      <c r="B308" s="86" t="s">
        <v>295</v>
      </c>
      <c r="C308" s="102"/>
      <c r="D308" s="22">
        <v>16.66</v>
      </c>
      <c r="E308" s="23"/>
      <c r="F308" s="23">
        <f t="shared" si="29"/>
        <v>16.66</v>
      </c>
    </row>
    <row r="309" spans="1:6" s="53" customFormat="1" x14ac:dyDescent="0.4">
      <c r="A309" s="2">
        <v>10</v>
      </c>
      <c r="B309" s="86" t="s">
        <v>296</v>
      </c>
      <c r="C309" s="102"/>
      <c r="D309" s="22">
        <v>11.9</v>
      </c>
      <c r="E309" s="23"/>
      <c r="F309" s="23">
        <f t="shared" si="29"/>
        <v>11.9</v>
      </c>
    </row>
    <row r="310" spans="1:6" s="53" customFormat="1" x14ac:dyDescent="0.4">
      <c r="A310" s="2">
        <v>11</v>
      </c>
      <c r="B310" s="86" t="s">
        <v>297</v>
      </c>
      <c r="C310" s="102"/>
      <c r="D310" s="22">
        <v>10.71</v>
      </c>
      <c r="E310" s="23"/>
      <c r="F310" s="23">
        <f t="shared" si="29"/>
        <v>10.71</v>
      </c>
    </row>
    <row r="311" spans="1:6" s="53" customFormat="1" x14ac:dyDescent="0.4">
      <c r="A311" s="2">
        <v>12</v>
      </c>
      <c r="B311" s="86" t="s">
        <v>298</v>
      </c>
      <c r="C311" s="102"/>
      <c r="D311" s="22">
        <v>4.28</v>
      </c>
      <c r="E311" s="23"/>
      <c r="F311" s="23">
        <f t="shared" si="29"/>
        <v>4.28</v>
      </c>
    </row>
    <row r="312" spans="1:6" s="53" customFormat="1" x14ac:dyDescent="0.4">
      <c r="A312" s="2">
        <v>13</v>
      </c>
      <c r="B312" s="86" t="s">
        <v>299</v>
      </c>
      <c r="C312" s="102"/>
      <c r="D312" s="22">
        <v>15.47</v>
      </c>
      <c r="E312" s="23"/>
      <c r="F312" s="23">
        <f t="shared" si="29"/>
        <v>15.47</v>
      </c>
    </row>
    <row r="313" spans="1:6" s="53" customFormat="1" x14ac:dyDescent="0.4">
      <c r="A313" s="2">
        <v>14</v>
      </c>
      <c r="B313" s="86" t="s">
        <v>300</v>
      </c>
      <c r="C313" s="102"/>
      <c r="D313" s="22">
        <v>11.42</v>
      </c>
      <c r="E313" s="23"/>
      <c r="F313" s="23">
        <f t="shared" si="29"/>
        <v>11.42</v>
      </c>
    </row>
    <row r="314" spans="1:6" s="53" customFormat="1" x14ac:dyDescent="0.4">
      <c r="A314" s="2">
        <v>15</v>
      </c>
      <c r="B314" s="86" t="s">
        <v>301</v>
      </c>
      <c r="C314" s="102"/>
      <c r="D314" s="22">
        <v>188.26</v>
      </c>
      <c r="E314" s="23"/>
      <c r="F314" s="23">
        <f t="shared" si="29"/>
        <v>188.26</v>
      </c>
    </row>
    <row r="315" spans="1:6" s="53" customFormat="1" x14ac:dyDescent="0.4">
      <c r="A315" s="2">
        <v>16</v>
      </c>
      <c r="B315" s="86" t="s">
        <v>302</v>
      </c>
      <c r="C315" s="102"/>
      <c r="D315" s="22">
        <v>16.66</v>
      </c>
      <c r="E315" s="23"/>
      <c r="F315" s="23">
        <f t="shared" si="29"/>
        <v>16.66</v>
      </c>
    </row>
    <row r="316" spans="1:6" s="53" customFormat="1" x14ac:dyDescent="0.4">
      <c r="A316" s="2">
        <v>17</v>
      </c>
      <c r="B316" s="86" t="s">
        <v>356</v>
      </c>
      <c r="C316" s="102"/>
      <c r="D316" s="22">
        <v>5.95</v>
      </c>
      <c r="E316" s="23"/>
      <c r="F316" s="23">
        <f t="shared" si="29"/>
        <v>5.95</v>
      </c>
    </row>
    <row r="317" spans="1:6" s="53" customFormat="1" x14ac:dyDescent="0.4">
      <c r="A317" s="2">
        <v>18</v>
      </c>
      <c r="B317" s="86" t="s">
        <v>357</v>
      </c>
      <c r="C317" s="102"/>
      <c r="D317" s="22">
        <v>5.95</v>
      </c>
      <c r="E317" s="23"/>
      <c r="F317" s="23">
        <f t="shared" si="29"/>
        <v>5.95</v>
      </c>
    </row>
    <row r="318" spans="1:6" s="53" customFormat="1" x14ac:dyDescent="0.4">
      <c r="A318" s="2">
        <v>19</v>
      </c>
      <c r="B318" s="86" t="s">
        <v>358</v>
      </c>
      <c r="C318" s="102"/>
      <c r="D318" s="22">
        <v>62.48</v>
      </c>
      <c r="E318" s="23"/>
      <c r="F318" s="23">
        <f t="shared" si="29"/>
        <v>62.48</v>
      </c>
    </row>
    <row r="319" spans="1:6" s="53" customFormat="1" x14ac:dyDescent="0.4">
      <c r="A319" s="2">
        <v>20</v>
      </c>
      <c r="B319" s="86" t="s">
        <v>359</v>
      </c>
      <c r="C319" s="102"/>
      <c r="D319" s="22">
        <v>8.33</v>
      </c>
      <c r="E319" s="23"/>
      <c r="F319" s="23">
        <f t="shared" si="29"/>
        <v>8.33</v>
      </c>
    </row>
    <row r="320" spans="1:6" s="53" customFormat="1" x14ac:dyDescent="0.4">
      <c r="A320" s="2">
        <v>16</v>
      </c>
      <c r="B320" s="86" t="s">
        <v>290</v>
      </c>
      <c r="C320" s="102"/>
      <c r="D320" s="22">
        <v>122</v>
      </c>
      <c r="E320" s="23"/>
      <c r="F320" s="23">
        <f t="shared" si="29"/>
        <v>122</v>
      </c>
    </row>
    <row r="321" spans="1:6" s="53" customFormat="1" x14ac:dyDescent="0.4">
      <c r="A321" s="2">
        <v>17</v>
      </c>
      <c r="B321" s="86" t="s">
        <v>354</v>
      </c>
      <c r="C321" s="102"/>
      <c r="D321" s="22">
        <v>242</v>
      </c>
      <c r="E321" s="23"/>
      <c r="F321" s="23">
        <f t="shared" si="29"/>
        <v>242</v>
      </c>
    </row>
    <row r="322" spans="1:6" s="53" customFormat="1" x14ac:dyDescent="0.4">
      <c r="A322" s="2">
        <v>18</v>
      </c>
      <c r="B322" s="86" t="s">
        <v>355</v>
      </c>
      <c r="C322" s="102"/>
      <c r="D322" s="22">
        <v>196</v>
      </c>
      <c r="E322" s="23"/>
      <c r="F322" s="23">
        <f t="shared" si="29"/>
        <v>196</v>
      </c>
    </row>
    <row r="323" spans="1:6" s="53" customFormat="1" x14ac:dyDescent="0.4">
      <c r="A323" s="2">
        <v>19</v>
      </c>
      <c r="B323" s="86" t="s">
        <v>414</v>
      </c>
      <c r="C323" s="102">
        <v>240</v>
      </c>
      <c r="D323" s="22"/>
      <c r="E323" s="23"/>
      <c r="F323" s="23">
        <f>C323+D323+E323</f>
        <v>240</v>
      </c>
    </row>
    <row r="324" spans="1:6" s="53" customFormat="1" x14ac:dyDescent="0.4">
      <c r="A324" s="2">
        <v>20</v>
      </c>
      <c r="B324" s="86" t="s">
        <v>467</v>
      </c>
      <c r="C324" s="102"/>
      <c r="D324" s="22">
        <v>178.5</v>
      </c>
      <c r="E324" s="23"/>
      <c r="F324" s="23">
        <f t="shared" ref="F324:F329" si="30">C324+D324+E324</f>
        <v>178.5</v>
      </c>
    </row>
    <row r="325" spans="1:6" s="53" customFormat="1" x14ac:dyDescent="0.4">
      <c r="A325" s="2">
        <v>21</v>
      </c>
      <c r="B325" s="86" t="s">
        <v>468</v>
      </c>
      <c r="C325" s="102"/>
      <c r="D325" s="22">
        <v>268.95</v>
      </c>
      <c r="E325" s="23"/>
      <c r="F325" s="23">
        <f t="shared" si="30"/>
        <v>268.95</v>
      </c>
    </row>
    <row r="326" spans="1:6" s="53" customFormat="1" x14ac:dyDescent="0.4">
      <c r="A326" s="2">
        <v>22</v>
      </c>
      <c r="B326" s="86" t="s">
        <v>469</v>
      </c>
      <c r="C326" s="102"/>
      <c r="D326" s="22">
        <v>154.69999999999999</v>
      </c>
      <c r="E326" s="23"/>
      <c r="F326" s="23">
        <f t="shared" si="30"/>
        <v>154.69999999999999</v>
      </c>
    </row>
    <row r="327" spans="1:6" s="53" customFormat="1" x14ac:dyDescent="0.4">
      <c r="A327" s="2">
        <v>23</v>
      </c>
      <c r="B327" s="86" t="s">
        <v>470</v>
      </c>
      <c r="C327" s="102"/>
      <c r="D327" s="22">
        <v>208.25</v>
      </c>
      <c r="E327" s="23"/>
      <c r="F327" s="23">
        <f t="shared" si="30"/>
        <v>208.25</v>
      </c>
    </row>
    <row r="328" spans="1:6" s="53" customFormat="1" x14ac:dyDescent="0.4">
      <c r="A328" s="2">
        <v>24</v>
      </c>
      <c r="B328" s="86" t="s">
        <v>471</v>
      </c>
      <c r="C328" s="102"/>
      <c r="D328" s="22">
        <v>41.65</v>
      </c>
      <c r="E328" s="23"/>
      <c r="F328" s="23">
        <f t="shared" si="30"/>
        <v>41.65</v>
      </c>
    </row>
    <row r="329" spans="1:6" s="53" customFormat="1" x14ac:dyDescent="0.4">
      <c r="A329" s="2">
        <v>25</v>
      </c>
      <c r="B329" s="86" t="s">
        <v>290</v>
      </c>
      <c r="C329" s="102"/>
      <c r="D329" s="22">
        <v>124.95</v>
      </c>
      <c r="E329" s="23"/>
      <c r="F329" s="23">
        <f t="shared" si="30"/>
        <v>124.95</v>
      </c>
    </row>
    <row r="330" spans="1:6" s="53" customFormat="1" ht="16.2" x14ac:dyDescent="0.4">
      <c r="A330" s="1" t="s">
        <v>57</v>
      </c>
      <c r="B330" s="61" t="s">
        <v>56</v>
      </c>
      <c r="C330" s="56"/>
      <c r="D330" s="56">
        <f>D331+D332</f>
        <v>155.63000000000002</v>
      </c>
      <c r="E330" s="51"/>
      <c r="F330" s="51">
        <f t="shared" ref="F330:F337" si="31">SUM(C330:E330)</f>
        <v>155.63000000000002</v>
      </c>
    </row>
    <row r="331" spans="1:6" s="53" customFormat="1" ht="35.4" customHeight="1" x14ac:dyDescent="0.4">
      <c r="A331" s="2">
        <v>1</v>
      </c>
      <c r="B331" s="71" t="s">
        <v>277</v>
      </c>
      <c r="C331" s="22"/>
      <c r="D331" s="22">
        <v>141.61000000000001</v>
      </c>
      <c r="E331" s="23"/>
      <c r="F331" s="23">
        <f t="shared" si="31"/>
        <v>141.61000000000001</v>
      </c>
    </row>
    <row r="332" spans="1:6" s="53" customFormat="1" ht="34.200000000000003" customHeight="1" x14ac:dyDescent="0.4">
      <c r="A332" s="2">
        <v>2</v>
      </c>
      <c r="B332" s="71" t="s">
        <v>278</v>
      </c>
      <c r="C332" s="22"/>
      <c r="D332" s="22">
        <v>14.02</v>
      </c>
      <c r="E332" s="23"/>
      <c r="F332" s="23">
        <f t="shared" si="31"/>
        <v>14.02</v>
      </c>
    </row>
    <row r="333" spans="1:6" s="53" customFormat="1" ht="23.4" customHeight="1" x14ac:dyDescent="0.4">
      <c r="A333" s="1" t="s">
        <v>4</v>
      </c>
      <c r="B333" s="14" t="s">
        <v>21</v>
      </c>
      <c r="C333" s="22"/>
      <c r="D333" s="56">
        <f>D334+D335+D336+D337</f>
        <v>765.55</v>
      </c>
      <c r="E333" s="23"/>
      <c r="F333" s="51">
        <f t="shared" si="31"/>
        <v>765.55</v>
      </c>
    </row>
    <row r="334" spans="1:6" s="53" customFormat="1" ht="16.2" x14ac:dyDescent="0.4">
      <c r="A334" s="9">
        <v>1</v>
      </c>
      <c r="B334" s="16" t="s">
        <v>279</v>
      </c>
      <c r="C334" s="22"/>
      <c r="D334" s="22">
        <v>55</v>
      </c>
      <c r="E334" s="22"/>
      <c r="F334" s="23">
        <f t="shared" si="31"/>
        <v>55</v>
      </c>
    </row>
    <row r="335" spans="1:6" s="53" customFormat="1" ht="16.2" x14ac:dyDescent="0.4">
      <c r="A335" s="9">
        <v>2</v>
      </c>
      <c r="B335" s="16" t="s">
        <v>280</v>
      </c>
      <c r="C335" s="22"/>
      <c r="D335" s="22">
        <v>260</v>
      </c>
      <c r="E335" s="22"/>
      <c r="F335" s="23">
        <f t="shared" si="31"/>
        <v>260</v>
      </c>
    </row>
    <row r="336" spans="1:6" s="53" customFormat="1" ht="16.2" x14ac:dyDescent="0.4">
      <c r="A336" s="9">
        <v>3</v>
      </c>
      <c r="B336" s="16" t="s">
        <v>281</v>
      </c>
      <c r="C336" s="22"/>
      <c r="D336" s="22">
        <v>60</v>
      </c>
      <c r="E336" s="22"/>
      <c r="F336" s="23">
        <f t="shared" si="31"/>
        <v>60</v>
      </c>
    </row>
    <row r="337" spans="1:6" s="53" customFormat="1" ht="16.2" x14ac:dyDescent="0.4">
      <c r="A337" s="9">
        <v>4</v>
      </c>
      <c r="B337" s="16" t="s">
        <v>282</v>
      </c>
      <c r="C337" s="22"/>
      <c r="D337" s="22">
        <v>390.55</v>
      </c>
      <c r="E337" s="22"/>
      <c r="F337" s="23">
        <f t="shared" si="31"/>
        <v>390.55</v>
      </c>
    </row>
    <row r="338" spans="1:6" s="53" customFormat="1" x14ac:dyDescent="0.4">
      <c r="A338" s="2"/>
      <c r="B338" s="86"/>
      <c r="C338" s="22"/>
      <c r="D338" s="22"/>
      <c r="E338" s="23"/>
      <c r="F338" s="23"/>
    </row>
    <row r="339" spans="1:6" s="53" customFormat="1" ht="33.6" x14ac:dyDescent="0.4">
      <c r="A339" s="1"/>
      <c r="B339" s="70" t="s">
        <v>264</v>
      </c>
      <c r="C339" s="72">
        <f>C340</f>
        <v>2469</v>
      </c>
      <c r="D339" s="22"/>
      <c r="E339" s="23"/>
      <c r="F339" s="69">
        <f t="shared" si="27"/>
        <v>2469</v>
      </c>
    </row>
    <row r="340" spans="1:6" s="53" customFormat="1" ht="16.2" x14ac:dyDescent="0.4">
      <c r="A340" s="5" t="s">
        <v>5</v>
      </c>
      <c r="B340" s="13" t="s">
        <v>20</v>
      </c>
      <c r="C340" s="56">
        <f>C341+C342+C344+C345+C346+C347+C348+C349+C350+C343</f>
        <v>2469</v>
      </c>
      <c r="D340" s="22"/>
      <c r="E340" s="23"/>
      <c r="F340" s="51">
        <f t="shared" ref="F340:F343" si="32">SUM(C340:E340)</f>
        <v>2469</v>
      </c>
    </row>
    <row r="341" spans="1:6" s="53" customFormat="1" x14ac:dyDescent="0.4">
      <c r="A341" s="2" t="s">
        <v>265</v>
      </c>
      <c r="B341" s="86" t="s">
        <v>266</v>
      </c>
      <c r="C341" s="22">
        <v>119</v>
      </c>
      <c r="D341" s="22"/>
      <c r="E341" s="23"/>
      <c r="F341" s="23">
        <f t="shared" si="32"/>
        <v>119</v>
      </c>
    </row>
    <row r="342" spans="1:6" s="53" customFormat="1" x14ac:dyDescent="0.4">
      <c r="A342" s="2">
        <v>2</v>
      </c>
      <c r="B342" s="86" t="s">
        <v>267</v>
      </c>
      <c r="C342" s="22">
        <v>346</v>
      </c>
      <c r="D342" s="22"/>
      <c r="E342" s="23"/>
      <c r="F342" s="23">
        <f t="shared" si="32"/>
        <v>346</v>
      </c>
    </row>
    <row r="343" spans="1:6" s="53" customFormat="1" x14ac:dyDescent="0.4">
      <c r="A343" s="2">
        <v>3</v>
      </c>
      <c r="B343" s="86" t="s">
        <v>437</v>
      </c>
      <c r="C343" s="22">
        <v>4</v>
      </c>
      <c r="D343" s="22"/>
      <c r="E343" s="23"/>
      <c r="F343" s="23">
        <f t="shared" si="32"/>
        <v>4</v>
      </c>
    </row>
    <row r="344" spans="1:6" s="53" customFormat="1" x14ac:dyDescent="0.4">
      <c r="A344" s="2">
        <v>4</v>
      </c>
      <c r="B344" s="86" t="s">
        <v>415</v>
      </c>
      <c r="C344" s="22">
        <v>700</v>
      </c>
      <c r="D344" s="22"/>
      <c r="E344" s="23"/>
      <c r="F344" s="23">
        <f t="shared" ref="F344:F350" si="33">SUM(C344:E344)</f>
        <v>700</v>
      </c>
    </row>
    <row r="345" spans="1:6" s="53" customFormat="1" x14ac:dyDescent="0.4">
      <c r="A345" s="2">
        <v>5</v>
      </c>
      <c r="B345" s="86" t="s">
        <v>416</v>
      </c>
      <c r="C345" s="22">
        <v>200</v>
      </c>
      <c r="D345" s="22"/>
      <c r="E345" s="23"/>
      <c r="F345" s="23">
        <f t="shared" si="33"/>
        <v>200</v>
      </c>
    </row>
    <row r="346" spans="1:6" s="53" customFormat="1" x14ac:dyDescent="0.4">
      <c r="A346" s="2">
        <v>6</v>
      </c>
      <c r="B346" s="86" t="s">
        <v>417</v>
      </c>
      <c r="C346" s="22">
        <v>500</v>
      </c>
      <c r="D346" s="22"/>
      <c r="E346" s="23"/>
      <c r="F346" s="23">
        <f t="shared" si="33"/>
        <v>500</v>
      </c>
    </row>
    <row r="347" spans="1:6" s="53" customFormat="1" x14ac:dyDescent="0.4">
      <c r="A347" s="2">
        <v>7</v>
      </c>
      <c r="B347" s="86" t="s">
        <v>418</v>
      </c>
      <c r="C347" s="22">
        <v>300</v>
      </c>
      <c r="D347" s="22"/>
      <c r="E347" s="23"/>
      <c r="F347" s="23">
        <f t="shared" si="33"/>
        <v>300</v>
      </c>
    </row>
    <row r="348" spans="1:6" s="53" customFormat="1" x14ac:dyDescent="0.4">
      <c r="A348" s="2">
        <v>8</v>
      </c>
      <c r="B348" s="86" t="s">
        <v>419</v>
      </c>
      <c r="C348" s="22">
        <v>100</v>
      </c>
      <c r="D348" s="22"/>
      <c r="E348" s="23"/>
      <c r="F348" s="23">
        <f t="shared" si="33"/>
        <v>100</v>
      </c>
    </row>
    <row r="349" spans="1:6" s="53" customFormat="1" x14ac:dyDescent="0.4">
      <c r="A349" s="2">
        <v>9</v>
      </c>
      <c r="B349" s="86" t="s">
        <v>420</v>
      </c>
      <c r="C349" s="22">
        <v>120</v>
      </c>
      <c r="D349" s="22"/>
      <c r="E349" s="23"/>
      <c r="F349" s="23">
        <f t="shared" si="33"/>
        <v>120</v>
      </c>
    </row>
    <row r="350" spans="1:6" s="53" customFormat="1" x14ac:dyDescent="0.4">
      <c r="A350" s="2">
        <v>10</v>
      </c>
      <c r="B350" s="86" t="s">
        <v>421</v>
      </c>
      <c r="C350" s="22">
        <v>80</v>
      </c>
      <c r="D350" s="22"/>
      <c r="E350" s="23"/>
      <c r="F350" s="23">
        <f t="shared" si="33"/>
        <v>80</v>
      </c>
    </row>
    <row r="351" spans="1:6" s="53" customFormat="1" x14ac:dyDescent="0.4">
      <c r="A351" s="1"/>
      <c r="B351" s="86"/>
      <c r="C351" s="22"/>
      <c r="D351" s="22"/>
      <c r="E351" s="23"/>
      <c r="F351" s="23"/>
    </row>
    <row r="352" spans="1:6" s="53" customFormat="1" ht="33.6" x14ac:dyDescent="0.4">
      <c r="A352" s="1"/>
      <c r="B352" s="70" t="s">
        <v>268</v>
      </c>
      <c r="C352" s="22"/>
      <c r="D352" s="22"/>
      <c r="E352" s="23"/>
      <c r="F352" s="23"/>
    </row>
    <row r="353" spans="1:6" s="53" customFormat="1" ht="16.2" x14ac:dyDescent="0.4">
      <c r="A353" s="5" t="s">
        <v>5</v>
      </c>
      <c r="B353" s="13" t="s">
        <v>20</v>
      </c>
      <c r="C353" s="56">
        <f>C354+C355+C356+C357+C358</f>
        <v>200</v>
      </c>
      <c r="D353" s="22"/>
      <c r="E353" s="23"/>
      <c r="F353" s="51">
        <f t="shared" ref="F353:F358" si="34">SUM(C353:E353)</f>
        <v>200</v>
      </c>
    </row>
    <row r="354" spans="1:6" s="53" customFormat="1" x14ac:dyDescent="0.4">
      <c r="A354" s="2" t="s">
        <v>265</v>
      </c>
      <c r="B354" s="86" t="s">
        <v>309</v>
      </c>
      <c r="C354" s="22">
        <v>84.75</v>
      </c>
      <c r="D354" s="22"/>
      <c r="E354" s="23"/>
      <c r="F354" s="23">
        <f t="shared" si="34"/>
        <v>84.75</v>
      </c>
    </row>
    <row r="355" spans="1:6" s="53" customFormat="1" x14ac:dyDescent="0.4">
      <c r="A355" s="2">
        <v>2</v>
      </c>
      <c r="B355" s="86" t="s">
        <v>310</v>
      </c>
      <c r="C355" s="22">
        <v>35.700000000000003</v>
      </c>
      <c r="D355" s="22"/>
      <c r="E355" s="23"/>
      <c r="F355" s="23">
        <f t="shared" si="34"/>
        <v>35.700000000000003</v>
      </c>
    </row>
    <row r="356" spans="1:6" s="53" customFormat="1" x14ac:dyDescent="0.4">
      <c r="A356" s="2">
        <v>3</v>
      </c>
      <c r="B356" s="86" t="s">
        <v>311</v>
      </c>
      <c r="C356" s="22">
        <v>26</v>
      </c>
      <c r="D356" s="22"/>
      <c r="E356" s="23"/>
      <c r="F356" s="23">
        <f t="shared" si="34"/>
        <v>26</v>
      </c>
    </row>
    <row r="357" spans="1:6" s="53" customFormat="1" x14ac:dyDescent="0.4">
      <c r="A357" s="2">
        <v>4</v>
      </c>
      <c r="B357" s="86" t="s">
        <v>312</v>
      </c>
      <c r="C357" s="22">
        <v>23.8</v>
      </c>
      <c r="D357" s="22"/>
      <c r="E357" s="23"/>
      <c r="F357" s="23">
        <f t="shared" si="34"/>
        <v>23.8</v>
      </c>
    </row>
    <row r="358" spans="1:6" s="53" customFormat="1" x14ac:dyDescent="0.4">
      <c r="A358" s="2">
        <v>5</v>
      </c>
      <c r="B358" s="86" t="s">
        <v>313</v>
      </c>
      <c r="C358" s="22">
        <v>29.75</v>
      </c>
      <c r="D358" s="22"/>
      <c r="E358" s="23"/>
      <c r="F358" s="23">
        <f t="shared" si="34"/>
        <v>29.75</v>
      </c>
    </row>
    <row r="359" spans="1:6" s="53" customFormat="1" x14ac:dyDescent="0.4">
      <c r="A359" s="2"/>
      <c r="B359" s="86"/>
      <c r="C359" s="22"/>
      <c r="D359" s="22"/>
      <c r="E359" s="23"/>
      <c r="F359" s="23"/>
    </row>
    <row r="360" spans="1:6" s="53" customFormat="1" ht="33.6" x14ac:dyDescent="0.4">
      <c r="A360" s="1"/>
      <c r="B360" s="70" t="s">
        <v>269</v>
      </c>
      <c r="C360" s="22">
        <f>C361</f>
        <v>200</v>
      </c>
      <c r="D360" s="22"/>
      <c r="E360" s="23"/>
      <c r="F360" s="23"/>
    </row>
    <row r="361" spans="1:6" s="53" customFormat="1" ht="16.2" x14ac:dyDescent="0.4">
      <c r="A361" s="5" t="s">
        <v>5</v>
      </c>
      <c r="B361" s="13" t="s">
        <v>20</v>
      </c>
      <c r="C361" s="56">
        <f>C362+C363</f>
        <v>200</v>
      </c>
      <c r="D361" s="22"/>
      <c r="E361" s="23"/>
      <c r="F361" s="51">
        <f t="shared" ref="F361:F362" si="35">SUM(C361:E361)</f>
        <v>200</v>
      </c>
    </row>
    <row r="362" spans="1:6" s="53" customFormat="1" x14ac:dyDescent="0.4">
      <c r="A362" s="2" t="s">
        <v>265</v>
      </c>
      <c r="B362" s="86" t="s">
        <v>45</v>
      </c>
      <c r="C362" s="22">
        <v>200</v>
      </c>
      <c r="D362" s="22"/>
      <c r="E362" s="23"/>
      <c r="F362" s="23">
        <f t="shared" si="35"/>
        <v>200</v>
      </c>
    </row>
    <row r="363" spans="1:6" s="53" customFormat="1" x14ac:dyDescent="0.4">
      <c r="A363" s="1"/>
      <c r="B363" s="86"/>
      <c r="C363" s="22"/>
      <c r="D363" s="22"/>
      <c r="E363" s="23"/>
      <c r="F363" s="23"/>
    </row>
    <row r="364" spans="1:6" s="53" customFormat="1" x14ac:dyDescent="0.4">
      <c r="A364" s="1"/>
      <c r="B364" s="70" t="s">
        <v>270</v>
      </c>
      <c r="C364" s="22"/>
      <c r="D364" s="22"/>
      <c r="E364" s="23"/>
      <c r="F364" s="23"/>
    </row>
    <row r="365" spans="1:6" s="53" customFormat="1" ht="16.2" x14ac:dyDescent="0.4">
      <c r="A365" s="5" t="s">
        <v>5</v>
      </c>
      <c r="B365" s="13" t="s">
        <v>20</v>
      </c>
      <c r="C365" s="56">
        <f>C366+C367</f>
        <v>200</v>
      </c>
      <c r="D365" s="22"/>
      <c r="E365" s="23"/>
      <c r="F365" s="51">
        <f t="shared" ref="F365:F366" si="36">SUM(C365:E365)</f>
        <v>200</v>
      </c>
    </row>
    <row r="366" spans="1:6" s="53" customFormat="1" x14ac:dyDescent="0.4">
      <c r="A366" s="2" t="s">
        <v>265</v>
      </c>
      <c r="B366" s="86" t="s">
        <v>45</v>
      </c>
      <c r="C366" s="22">
        <v>200</v>
      </c>
      <c r="D366" s="22"/>
      <c r="E366" s="23"/>
      <c r="F366" s="23">
        <f t="shared" si="36"/>
        <v>200</v>
      </c>
    </row>
    <row r="367" spans="1:6" s="53" customFormat="1" x14ac:dyDescent="0.4">
      <c r="A367" s="1"/>
      <c r="B367" s="86"/>
      <c r="C367" s="22"/>
      <c r="D367" s="22"/>
      <c r="E367" s="23"/>
      <c r="F367" s="23"/>
    </row>
    <row r="368" spans="1:6" s="53" customFormat="1" ht="33.6" x14ac:dyDescent="0.4">
      <c r="A368" s="1"/>
      <c r="B368" s="70" t="s">
        <v>271</v>
      </c>
      <c r="C368" s="22"/>
      <c r="D368" s="22"/>
      <c r="E368" s="23"/>
      <c r="F368" s="23"/>
    </row>
    <row r="369" spans="1:10" s="53" customFormat="1" ht="16.2" x14ac:dyDescent="0.4">
      <c r="A369" s="5" t="s">
        <v>5</v>
      </c>
      <c r="B369" s="13" t="s">
        <v>20</v>
      </c>
      <c r="C369" s="56">
        <f>C374+C370+C371+C372+C373</f>
        <v>200</v>
      </c>
      <c r="D369" s="22"/>
      <c r="E369" s="23"/>
      <c r="F369" s="51">
        <f t="shared" ref="F369:F374" si="37">SUM(C369:E369)</f>
        <v>200</v>
      </c>
    </row>
    <row r="370" spans="1:10" s="53" customFormat="1" ht="16.2" x14ac:dyDescent="0.4">
      <c r="A370" s="3">
        <v>1</v>
      </c>
      <c r="B370" s="12" t="s">
        <v>325</v>
      </c>
      <c r="C370" s="22">
        <v>0</v>
      </c>
      <c r="D370" s="22"/>
      <c r="E370" s="23"/>
      <c r="F370" s="23">
        <f t="shared" si="37"/>
        <v>0</v>
      </c>
    </row>
    <row r="371" spans="1:10" s="53" customFormat="1" ht="16.2" x14ac:dyDescent="0.4">
      <c r="A371" s="3">
        <v>2</v>
      </c>
      <c r="B371" s="12" t="s">
        <v>326</v>
      </c>
      <c r="C371" s="22">
        <v>61.88</v>
      </c>
      <c r="D371" s="22"/>
      <c r="E371" s="23"/>
      <c r="F371" s="23">
        <f t="shared" si="37"/>
        <v>61.88</v>
      </c>
    </row>
    <row r="372" spans="1:10" s="53" customFormat="1" ht="16.2" x14ac:dyDescent="0.4">
      <c r="A372" s="3">
        <v>3</v>
      </c>
      <c r="B372" s="12" t="s">
        <v>327</v>
      </c>
      <c r="C372" s="22">
        <v>93.3</v>
      </c>
      <c r="D372" s="22"/>
      <c r="E372" s="23"/>
      <c r="F372" s="23">
        <f t="shared" si="37"/>
        <v>93.3</v>
      </c>
    </row>
    <row r="373" spans="1:10" s="53" customFormat="1" ht="16.2" x14ac:dyDescent="0.4">
      <c r="A373" s="3">
        <v>4</v>
      </c>
      <c r="B373" s="12" t="s">
        <v>328</v>
      </c>
      <c r="C373" s="22">
        <v>14.28</v>
      </c>
      <c r="D373" s="22"/>
      <c r="E373" s="23"/>
      <c r="F373" s="23">
        <f t="shared" si="37"/>
        <v>14.28</v>
      </c>
    </row>
    <row r="374" spans="1:10" s="53" customFormat="1" x14ac:dyDescent="0.4">
      <c r="A374" s="3">
        <v>5</v>
      </c>
      <c r="B374" s="86" t="s">
        <v>329</v>
      </c>
      <c r="C374" s="22">
        <v>30.54</v>
      </c>
      <c r="D374" s="22"/>
      <c r="E374" s="23"/>
      <c r="F374" s="23">
        <f t="shared" si="37"/>
        <v>30.54</v>
      </c>
    </row>
    <row r="375" spans="1:10" s="53" customFormat="1" x14ac:dyDescent="0.4">
      <c r="A375" s="1"/>
      <c r="B375" s="86"/>
      <c r="C375" s="22"/>
      <c r="D375" s="22"/>
      <c r="E375" s="23"/>
      <c r="F375" s="23"/>
    </row>
    <row r="376" spans="1:10" s="53" customFormat="1" x14ac:dyDescent="0.4">
      <c r="A376" s="1"/>
      <c r="B376" s="70" t="s">
        <v>272</v>
      </c>
      <c r="C376" s="22"/>
      <c r="D376" s="22"/>
      <c r="E376" s="23"/>
      <c r="F376" s="23"/>
    </row>
    <row r="377" spans="1:10" s="53" customFormat="1" ht="16.2" x14ac:dyDescent="0.4">
      <c r="A377" s="5" t="s">
        <v>5</v>
      </c>
      <c r="B377" s="13" t="s">
        <v>20</v>
      </c>
      <c r="C377" s="56">
        <f>C378+C379</f>
        <v>200</v>
      </c>
      <c r="D377" s="22"/>
      <c r="E377" s="23"/>
      <c r="F377" s="51">
        <f t="shared" ref="F377:F378" si="38">SUM(C377:E377)</f>
        <v>200</v>
      </c>
    </row>
    <row r="378" spans="1:10" s="53" customFormat="1" x14ac:dyDescent="0.4">
      <c r="A378" s="2" t="s">
        <v>265</v>
      </c>
      <c r="B378" s="86" t="s">
        <v>45</v>
      </c>
      <c r="C378" s="22">
        <v>200</v>
      </c>
      <c r="D378" s="22"/>
      <c r="E378" s="23"/>
      <c r="F378" s="23">
        <f t="shared" si="38"/>
        <v>200</v>
      </c>
    </row>
    <row r="379" spans="1:10" s="53" customFormat="1" x14ac:dyDescent="0.4">
      <c r="A379" s="1"/>
      <c r="B379" s="86"/>
      <c r="C379" s="22"/>
      <c r="D379" s="22"/>
      <c r="E379" s="23"/>
      <c r="F379" s="23"/>
    </row>
    <row r="380" spans="1:10" s="52" customFormat="1" ht="16.2" x14ac:dyDescent="0.4">
      <c r="A380" s="1"/>
      <c r="B380" s="55" t="s">
        <v>150</v>
      </c>
      <c r="C380" s="56">
        <f ca="1">C381</f>
        <v>0</v>
      </c>
      <c r="D380" s="56">
        <f ca="1">#REF!+D387</f>
        <v>0</v>
      </c>
      <c r="E380" s="56">
        <f>E387+E381</f>
        <v>71020.231809999997</v>
      </c>
      <c r="F380" s="56">
        <f>F387+F381</f>
        <v>71020.231809999997</v>
      </c>
    </row>
    <row r="381" spans="1:10" s="53" customFormat="1" ht="16.2" x14ac:dyDescent="0.4">
      <c r="A381" s="5" t="s">
        <v>5</v>
      </c>
      <c r="B381" s="13" t="s">
        <v>20</v>
      </c>
      <c r="C381" s="58">
        <f ca="1">SUM(C387:C387)</f>
        <v>0</v>
      </c>
      <c r="D381" s="58"/>
      <c r="E381" s="58">
        <f>E382+E383+E384+E385+E386</f>
        <v>34734.67181</v>
      </c>
      <c r="F381" s="58">
        <f>F382+F383+F384+F385+F386</f>
        <v>34734.67181</v>
      </c>
    </row>
    <row r="382" spans="1:10" s="53" customFormat="1" ht="16.2" x14ac:dyDescent="0.4">
      <c r="A382" s="87">
        <v>1</v>
      </c>
      <c r="B382" s="88" t="s">
        <v>22</v>
      </c>
      <c r="C382" s="22"/>
      <c r="D382" s="22"/>
      <c r="E382" s="22">
        <v>98.53</v>
      </c>
      <c r="F382" s="23">
        <f>SUM(C382:E382)</f>
        <v>98.53</v>
      </c>
      <c r="J382" s="81"/>
    </row>
    <row r="383" spans="1:10" s="53" customFormat="1" ht="16.2" x14ac:dyDescent="0.4">
      <c r="A383" s="87">
        <v>2</v>
      </c>
      <c r="B383" s="88" t="s">
        <v>27</v>
      </c>
      <c r="C383" s="22"/>
      <c r="D383" s="22"/>
      <c r="E383" s="22">
        <v>3790</v>
      </c>
      <c r="F383" s="23">
        <f>SUM(C383:E383)</f>
        <v>3790</v>
      </c>
    </row>
    <row r="384" spans="1:10" s="53" customFormat="1" ht="16.2" x14ac:dyDescent="0.4">
      <c r="A384" s="87">
        <v>3</v>
      </c>
      <c r="B384" s="88" t="s">
        <v>116</v>
      </c>
      <c r="C384" s="22"/>
      <c r="D384" s="22"/>
      <c r="E384" s="22">
        <v>767</v>
      </c>
      <c r="F384" s="23">
        <f>SUM(C384:E384)</f>
        <v>767</v>
      </c>
    </row>
    <row r="385" spans="1:6" s="53" customFormat="1" ht="32.4" x14ac:dyDescent="0.4">
      <c r="A385" s="87">
        <v>4</v>
      </c>
      <c r="B385" s="88" t="s">
        <v>120</v>
      </c>
      <c r="C385" s="22"/>
      <c r="D385" s="22"/>
      <c r="E385" s="22">
        <f>22249699*1.19/1000</f>
        <v>26477.141809999997</v>
      </c>
      <c r="F385" s="23">
        <f>SUM(C385:E385)</f>
        <v>26477.141809999997</v>
      </c>
    </row>
    <row r="386" spans="1:6" s="53" customFormat="1" ht="32.4" x14ac:dyDescent="0.4">
      <c r="A386" s="87">
        <v>5</v>
      </c>
      <c r="B386" s="88" t="s">
        <v>128</v>
      </c>
      <c r="C386" s="22"/>
      <c r="D386" s="22"/>
      <c r="E386" s="22">
        <v>3602</v>
      </c>
      <c r="F386" s="23">
        <f>SUM(C386:E386)</f>
        <v>3602</v>
      </c>
    </row>
    <row r="387" spans="1:6" s="53" customFormat="1" ht="16.2" x14ac:dyDescent="0.4">
      <c r="A387" s="1" t="s">
        <v>4</v>
      </c>
      <c r="B387" s="14" t="s">
        <v>21</v>
      </c>
      <c r="C387" s="74">
        <f ca="1">SUM(C382:C402)</f>
        <v>0</v>
      </c>
      <c r="D387" s="74">
        <f ca="1">SUM(D382:D402)</f>
        <v>0</v>
      </c>
      <c r="E387" s="75">
        <f>SUM(E388:E416)</f>
        <v>36285.56</v>
      </c>
      <c r="F387" s="75">
        <f>SUM(F388:F416)</f>
        <v>36285.56</v>
      </c>
    </row>
    <row r="388" spans="1:6" s="53" customFormat="1" ht="16.2" x14ac:dyDescent="0.4">
      <c r="A388" s="87">
        <v>1</v>
      </c>
      <c r="B388" s="88" t="s">
        <v>23</v>
      </c>
      <c r="C388" s="22"/>
      <c r="D388" s="22"/>
      <c r="E388" s="22">
        <v>0.89</v>
      </c>
      <c r="F388" s="23">
        <f t="shared" ref="F388:F528" si="39">SUM(C388:E388)</f>
        <v>0.89</v>
      </c>
    </row>
    <row r="389" spans="1:6" s="53" customFormat="1" ht="16.2" x14ac:dyDescent="0.4">
      <c r="A389" s="87">
        <v>2</v>
      </c>
      <c r="B389" s="88" t="s">
        <v>24</v>
      </c>
      <c r="C389" s="22"/>
      <c r="D389" s="22"/>
      <c r="E389" s="22">
        <v>0.57999999999999996</v>
      </c>
      <c r="F389" s="23">
        <f t="shared" si="39"/>
        <v>0.57999999999999996</v>
      </c>
    </row>
    <row r="390" spans="1:6" s="53" customFormat="1" ht="16.2" x14ac:dyDescent="0.4">
      <c r="A390" s="87">
        <v>3</v>
      </c>
      <c r="B390" s="88" t="s">
        <v>25</v>
      </c>
      <c r="C390" s="22"/>
      <c r="D390" s="22"/>
      <c r="E390" s="22">
        <v>33.299999999999997</v>
      </c>
      <c r="F390" s="23">
        <f t="shared" si="39"/>
        <v>33.299999999999997</v>
      </c>
    </row>
    <row r="391" spans="1:6" s="53" customFormat="1" ht="32.4" x14ac:dyDescent="0.4">
      <c r="A391" s="87">
        <v>4</v>
      </c>
      <c r="B391" s="88" t="s">
        <v>26</v>
      </c>
      <c r="C391" s="22"/>
      <c r="D391" s="22"/>
      <c r="E391" s="22">
        <v>4871.5</v>
      </c>
      <c r="F391" s="23">
        <f t="shared" si="39"/>
        <v>4871.5</v>
      </c>
    </row>
    <row r="392" spans="1:6" s="53" customFormat="1" ht="16.2" x14ac:dyDescent="0.4">
      <c r="A392" s="87">
        <v>5</v>
      </c>
      <c r="B392" s="88" t="s">
        <v>28</v>
      </c>
      <c r="C392" s="22"/>
      <c r="D392" s="22"/>
      <c r="E392" s="22">
        <v>38</v>
      </c>
      <c r="F392" s="23">
        <f t="shared" si="39"/>
        <v>38</v>
      </c>
    </row>
    <row r="393" spans="1:6" s="53" customFormat="1" ht="32.4" x14ac:dyDescent="0.4">
      <c r="A393" s="87">
        <v>6</v>
      </c>
      <c r="B393" s="88" t="s">
        <v>29</v>
      </c>
      <c r="C393" s="22"/>
      <c r="D393" s="22"/>
      <c r="E393" s="22">
        <v>105</v>
      </c>
      <c r="F393" s="23">
        <f t="shared" si="39"/>
        <v>105</v>
      </c>
    </row>
    <row r="394" spans="1:6" s="53" customFormat="1" ht="16.2" x14ac:dyDescent="0.4">
      <c r="A394" s="87">
        <v>7</v>
      </c>
      <c r="B394" s="88" t="s">
        <v>115</v>
      </c>
      <c r="C394" s="22"/>
      <c r="D394" s="22"/>
      <c r="E394" s="22">
        <v>12</v>
      </c>
      <c r="F394" s="23">
        <f t="shared" si="39"/>
        <v>12</v>
      </c>
    </row>
    <row r="395" spans="1:6" s="53" customFormat="1" ht="16.2" x14ac:dyDescent="0.4">
      <c r="A395" s="87">
        <v>8</v>
      </c>
      <c r="B395" s="88" t="s">
        <v>117</v>
      </c>
      <c r="C395" s="22"/>
      <c r="D395" s="22"/>
      <c r="E395" s="22">
        <v>12</v>
      </c>
      <c r="F395" s="23">
        <f t="shared" si="39"/>
        <v>12</v>
      </c>
    </row>
    <row r="396" spans="1:6" s="53" customFormat="1" ht="37.200000000000003" customHeight="1" x14ac:dyDescent="0.4">
      <c r="A396" s="87">
        <v>9</v>
      </c>
      <c r="B396" s="89" t="s">
        <v>132</v>
      </c>
      <c r="C396" s="84"/>
      <c r="D396" s="84"/>
      <c r="E396" s="22">
        <v>862</v>
      </c>
      <c r="F396" s="23">
        <f t="shared" si="39"/>
        <v>862</v>
      </c>
    </row>
    <row r="397" spans="1:6" s="53" customFormat="1" ht="48.6" x14ac:dyDescent="0.4">
      <c r="A397" s="87">
        <v>10</v>
      </c>
      <c r="B397" s="89" t="s">
        <v>131</v>
      </c>
      <c r="C397" s="84"/>
      <c r="D397" s="84"/>
      <c r="E397" s="22">
        <v>5.9</v>
      </c>
      <c r="F397" s="23">
        <f t="shared" si="39"/>
        <v>5.9</v>
      </c>
    </row>
    <row r="398" spans="1:6" s="53" customFormat="1" ht="32.4" x14ac:dyDescent="0.4">
      <c r="A398" s="87">
        <v>11</v>
      </c>
      <c r="B398" s="89" t="s">
        <v>30</v>
      </c>
      <c r="C398" s="84"/>
      <c r="D398" s="84"/>
      <c r="E398" s="22">
        <v>1.4</v>
      </c>
      <c r="F398" s="23">
        <f t="shared" si="39"/>
        <v>1.4</v>
      </c>
    </row>
    <row r="399" spans="1:6" s="53" customFormat="1" ht="32.4" x14ac:dyDescent="0.4">
      <c r="A399" s="87">
        <v>12</v>
      </c>
      <c r="B399" s="89" t="s">
        <v>316</v>
      </c>
      <c r="C399" s="84"/>
      <c r="D399" s="84"/>
      <c r="E399" s="22">
        <v>178</v>
      </c>
      <c r="F399" s="23">
        <f t="shared" si="39"/>
        <v>178</v>
      </c>
    </row>
    <row r="400" spans="1:6" s="53" customFormat="1" ht="16.2" x14ac:dyDescent="0.4">
      <c r="A400" s="87">
        <v>13</v>
      </c>
      <c r="B400" s="89" t="s">
        <v>31</v>
      </c>
      <c r="C400" s="84"/>
      <c r="D400" s="84"/>
      <c r="E400" s="22">
        <v>1.31</v>
      </c>
      <c r="F400" s="23">
        <f t="shared" si="39"/>
        <v>1.31</v>
      </c>
    </row>
    <row r="401" spans="1:6" s="53" customFormat="1" ht="16.2" x14ac:dyDescent="0.4">
      <c r="A401" s="87">
        <v>14</v>
      </c>
      <c r="B401" s="89" t="s">
        <v>32</v>
      </c>
      <c r="C401" s="84"/>
      <c r="D401" s="84"/>
      <c r="E401" s="22">
        <v>8.99</v>
      </c>
      <c r="F401" s="23">
        <f t="shared" si="39"/>
        <v>8.99</v>
      </c>
    </row>
    <row r="402" spans="1:6" s="53" customFormat="1" ht="16.2" x14ac:dyDescent="0.4">
      <c r="A402" s="87">
        <v>15</v>
      </c>
      <c r="B402" s="89" t="s">
        <v>33</v>
      </c>
      <c r="C402" s="84"/>
      <c r="D402" s="84"/>
      <c r="E402" s="22">
        <v>13.7</v>
      </c>
      <c r="F402" s="23">
        <f t="shared" si="39"/>
        <v>13.7</v>
      </c>
    </row>
    <row r="403" spans="1:6" s="53" customFormat="1" ht="16.2" x14ac:dyDescent="0.4">
      <c r="A403" s="87">
        <v>16</v>
      </c>
      <c r="B403" s="89" t="s">
        <v>284</v>
      </c>
      <c r="C403" s="84"/>
      <c r="D403" s="84"/>
      <c r="E403" s="22">
        <v>300</v>
      </c>
      <c r="F403" s="23">
        <f t="shared" si="39"/>
        <v>300</v>
      </c>
    </row>
    <row r="404" spans="1:6" s="53" customFormat="1" ht="32.4" x14ac:dyDescent="0.4">
      <c r="A404" s="87">
        <v>17</v>
      </c>
      <c r="B404" s="88" t="s">
        <v>118</v>
      </c>
      <c r="C404" s="22"/>
      <c r="D404" s="22"/>
      <c r="E404" s="22">
        <f>18000*1.19/1000</f>
        <v>21.42</v>
      </c>
      <c r="F404" s="23">
        <f t="shared" si="39"/>
        <v>21.42</v>
      </c>
    </row>
    <row r="405" spans="1:6" s="53" customFormat="1" ht="32.4" x14ac:dyDescent="0.4">
      <c r="A405" s="87">
        <v>18</v>
      </c>
      <c r="B405" s="88" t="s">
        <v>119</v>
      </c>
      <c r="C405" s="22"/>
      <c r="D405" s="22"/>
      <c r="E405" s="22">
        <f>6000*1.19/1000</f>
        <v>7.14</v>
      </c>
      <c r="F405" s="23">
        <f t="shared" si="39"/>
        <v>7.14</v>
      </c>
    </row>
    <row r="406" spans="1:6" s="53" customFormat="1" ht="32.4" x14ac:dyDescent="0.4">
      <c r="A406" s="87">
        <v>19</v>
      </c>
      <c r="B406" s="88" t="s">
        <v>121</v>
      </c>
      <c r="C406" s="22"/>
      <c r="D406" s="22"/>
      <c r="E406" s="22">
        <v>13152.37</v>
      </c>
      <c r="F406" s="23">
        <f t="shared" si="39"/>
        <v>13152.37</v>
      </c>
    </row>
    <row r="407" spans="1:6" s="53" customFormat="1" ht="48.6" x14ac:dyDescent="0.4">
      <c r="A407" s="87">
        <v>20</v>
      </c>
      <c r="B407" s="88" t="s">
        <v>122</v>
      </c>
      <c r="C407" s="22"/>
      <c r="D407" s="22"/>
      <c r="E407" s="22">
        <f>18500*1.19/1000</f>
        <v>22.015000000000001</v>
      </c>
      <c r="F407" s="23">
        <f t="shared" si="39"/>
        <v>22.015000000000001</v>
      </c>
    </row>
    <row r="408" spans="1:6" s="53" customFormat="1" ht="32.4" x14ac:dyDescent="0.4">
      <c r="A408" s="87">
        <v>21</v>
      </c>
      <c r="B408" s="88" t="s">
        <v>123</v>
      </c>
      <c r="C408" s="22"/>
      <c r="D408" s="22"/>
      <c r="E408" s="22">
        <f>6500*1.19/1000</f>
        <v>7.7350000000000003</v>
      </c>
      <c r="F408" s="23">
        <f t="shared" si="39"/>
        <v>7.7350000000000003</v>
      </c>
    </row>
    <row r="409" spans="1:6" s="53" customFormat="1" ht="32.4" x14ac:dyDescent="0.4">
      <c r="A409" s="87">
        <v>22</v>
      </c>
      <c r="B409" s="88" t="s">
        <v>124</v>
      </c>
      <c r="C409" s="22"/>
      <c r="D409" s="22"/>
      <c r="E409" s="22">
        <v>4173.3100000000004</v>
      </c>
      <c r="F409" s="23">
        <f t="shared" si="39"/>
        <v>4173.3100000000004</v>
      </c>
    </row>
    <row r="410" spans="1:6" s="53" customFormat="1" ht="32.4" x14ac:dyDescent="0.4">
      <c r="A410" s="87">
        <v>23</v>
      </c>
      <c r="B410" s="88" t="s">
        <v>125</v>
      </c>
      <c r="C410" s="22"/>
      <c r="D410" s="22"/>
      <c r="E410" s="22">
        <v>3877.05</v>
      </c>
      <c r="F410" s="23">
        <f t="shared" si="39"/>
        <v>3877.05</v>
      </c>
    </row>
    <row r="411" spans="1:6" s="53" customFormat="1" ht="32.4" x14ac:dyDescent="0.4">
      <c r="A411" s="87">
        <v>24</v>
      </c>
      <c r="B411" s="88" t="s">
        <v>126</v>
      </c>
      <c r="C411" s="22"/>
      <c r="D411" s="22"/>
      <c r="E411" s="22">
        <v>7.73</v>
      </c>
      <c r="F411" s="23">
        <f t="shared" si="39"/>
        <v>7.73</v>
      </c>
    </row>
    <row r="412" spans="1:6" s="53" customFormat="1" ht="32.4" x14ac:dyDescent="0.4">
      <c r="A412" s="87">
        <v>25</v>
      </c>
      <c r="B412" s="88" t="s">
        <v>127</v>
      </c>
      <c r="C412" s="22"/>
      <c r="D412" s="22"/>
      <c r="E412" s="22">
        <v>22.22</v>
      </c>
      <c r="F412" s="23">
        <f t="shared" si="39"/>
        <v>22.22</v>
      </c>
    </row>
    <row r="413" spans="1:6" s="53" customFormat="1" ht="32.4" x14ac:dyDescent="0.4">
      <c r="A413" s="87">
        <v>26</v>
      </c>
      <c r="B413" s="88" t="s">
        <v>129</v>
      </c>
      <c r="C413" s="22"/>
      <c r="D413" s="22"/>
      <c r="E413" s="22">
        <v>7.74</v>
      </c>
      <c r="F413" s="23">
        <f t="shared" si="39"/>
        <v>7.74</v>
      </c>
    </row>
    <row r="414" spans="1:6" s="53" customFormat="1" ht="32.4" x14ac:dyDescent="0.4">
      <c r="A414" s="87">
        <v>27</v>
      </c>
      <c r="B414" s="88" t="s">
        <v>130</v>
      </c>
      <c r="C414" s="22"/>
      <c r="D414" s="22"/>
      <c r="E414" s="22">
        <v>22.26</v>
      </c>
      <c r="F414" s="23">
        <f t="shared" si="39"/>
        <v>22.26</v>
      </c>
    </row>
    <row r="415" spans="1:6" s="53" customFormat="1" ht="32.4" x14ac:dyDescent="0.4">
      <c r="A415" s="87">
        <v>28</v>
      </c>
      <c r="B415" s="88" t="s">
        <v>360</v>
      </c>
      <c r="C415" s="22"/>
      <c r="D415" s="22"/>
      <c r="E415" s="22">
        <v>4600</v>
      </c>
      <c r="F415" s="23">
        <f t="shared" si="39"/>
        <v>4600</v>
      </c>
    </row>
    <row r="416" spans="1:6" s="53" customFormat="1" ht="32.4" x14ac:dyDescent="0.4">
      <c r="A416" s="87">
        <v>29</v>
      </c>
      <c r="B416" s="88" t="s">
        <v>361</v>
      </c>
      <c r="C416" s="22"/>
      <c r="D416" s="22"/>
      <c r="E416" s="22">
        <v>3920</v>
      </c>
      <c r="F416" s="23">
        <f t="shared" si="39"/>
        <v>3920</v>
      </c>
    </row>
    <row r="417" spans="1:6" s="53" customFormat="1" ht="16.2" x14ac:dyDescent="0.4">
      <c r="A417" s="99"/>
      <c r="B417" s="100"/>
      <c r="C417" s="101"/>
      <c r="D417" s="101"/>
      <c r="E417" s="20"/>
      <c r="F417" s="23"/>
    </row>
    <row r="418" spans="1:6" s="52" customFormat="1" ht="16.2" x14ac:dyDescent="0.4">
      <c r="A418" s="1"/>
      <c r="B418" s="26" t="s">
        <v>34</v>
      </c>
      <c r="C418" s="56">
        <f>C420+C431+C446+C451+C456+C474+C479</f>
        <v>3358.6000000000004</v>
      </c>
      <c r="D418" s="56">
        <f>D479+D420+D431+D446+D451+D474</f>
        <v>570.59</v>
      </c>
      <c r="E418" s="56">
        <f>E431+E479</f>
        <v>4714</v>
      </c>
      <c r="F418" s="51">
        <f>SUM(C418:E418)</f>
        <v>8643.19</v>
      </c>
    </row>
    <row r="419" spans="1:6" s="52" customFormat="1" ht="16.2" x14ac:dyDescent="0.4">
      <c r="A419" s="1"/>
      <c r="B419" s="26"/>
      <c r="C419" s="56"/>
      <c r="D419" s="56"/>
      <c r="E419" s="56"/>
      <c r="F419" s="51"/>
    </row>
    <row r="420" spans="1:6" s="52" customFormat="1" ht="16.2" x14ac:dyDescent="0.4">
      <c r="A420" s="1"/>
      <c r="B420" s="55" t="s">
        <v>252</v>
      </c>
      <c r="C420" s="56">
        <f>C421</f>
        <v>0</v>
      </c>
      <c r="D420" s="56">
        <f>D421</f>
        <v>215</v>
      </c>
      <c r="E420" s="56">
        <f t="shared" ref="E420" si="40">E421</f>
        <v>0</v>
      </c>
      <c r="F420" s="51">
        <f t="shared" ref="F420:F429" si="41">SUM(C420:E420)</f>
        <v>215</v>
      </c>
    </row>
    <row r="421" spans="1:6" s="53" customFormat="1" ht="16.2" x14ac:dyDescent="0.4">
      <c r="A421" s="2"/>
      <c r="B421" s="93" t="s">
        <v>253</v>
      </c>
      <c r="C421" s="94">
        <f>SUM(C422:C427)</f>
        <v>0</v>
      </c>
      <c r="D421" s="94">
        <f>SUM(D422:D429)</f>
        <v>215</v>
      </c>
      <c r="E421" s="94">
        <f t="shared" ref="E421" si="42">SUM(E422:E427)</f>
        <v>0</v>
      </c>
      <c r="F421" s="23">
        <f t="shared" si="41"/>
        <v>215</v>
      </c>
    </row>
    <row r="422" spans="1:6" s="53" customFormat="1" ht="16.2" x14ac:dyDescent="0.4">
      <c r="A422" s="95">
        <v>1</v>
      </c>
      <c r="B422" s="96" t="s">
        <v>254</v>
      </c>
      <c r="C422" s="94"/>
      <c r="D422" s="94">
        <v>5</v>
      </c>
      <c r="E422" s="23"/>
      <c r="F422" s="23">
        <f t="shared" si="41"/>
        <v>5</v>
      </c>
    </row>
    <row r="423" spans="1:6" s="53" customFormat="1" ht="16.2" x14ac:dyDescent="0.4">
      <c r="A423" s="95">
        <v>2</v>
      </c>
      <c r="B423" s="96" t="s">
        <v>255</v>
      </c>
      <c r="C423" s="94"/>
      <c r="D423" s="94">
        <v>25</v>
      </c>
      <c r="E423" s="23"/>
      <c r="F423" s="23">
        <f t="shared" si="41"/>
        <v>25</v>
      </c>
    </row>
    <row r="424" spans="1:6" s="53" customFormat="1" ht="16.2" x14ac:dyDescent="0.4">
      <c r="A424" s="95">
        <v>3</v>
      </c>
      <c r="B424" s="96" t="s">
        <v>256</v>
      </c>
      <c r="C424" s="94"/>
      <c r="D424" s="94">
        <v>30</v>
      </c>
      <c r="E424" s="23"/>
      <c r="F424" s="23">
        <f t="shared" si="41"/>
        <v>30</v>
      </c>
    </row>
    <row r="425" spans="1:6" s="53" customFormat="1" ht="16.2" x14ac:dyDescent="0.4">
      <c r="A425" s="95">
        <v>4</v>
      </c>
      <c r="B425" s="96" t="s">
        <v>259</v>
      </c>
      <c r="C425" s="94"/>
      <c r="D425" s="94">
        <v>50</v>
      </c>
      <c r="E425" s="23"/>
      <c r="F425" s="23">
        <f t="shared" si="41"/>
        <v>50</v>
      </c>
    </row>
    <row r="426" spans="1:6" s="53" customFormat="1" ht="16.2" x14ac:dyDescent="0.4">
      <c r="A426" s="95">
        <v>5</v>
      </c>
      <c r="B426" s="96" t="s">
        <v>260</v>
      </c>
      <c r="C426" s="94"/>
      <c r="D426" s="94">
        <v>50</v>
      </c>
      <c r="E426" s="23"/>
      <c r="F426" s="23">
        <f t="shared" si="41"/>
        <v>50</v>
      </c>
    </row>
    <row r="427" spans="1:6" s="53" customFormat="1" ht="16.2" x14ac:dyDescent="0.4">
      <c r="A427" s="95">
        <v>6</v>
      </c>
      <c r="B427" s="96" t="s">
        <v>257</v>
      </c>
      <c r="C427" s="94"/>
      <c r="D427" s="94">
        <v>30</v>
      </c>
      <c r="E427" s="23"/>
      <c r="F427" s="23">
        <f t="shared" si="41"/>
        <v>30</v>
      </c>
    </row>
    <row r="428" spans="1:6" s="53" customFormat="1" ht="16.2" x14ac:dyDescent="0.4">
      <c r="A428" s="95">
        <v>7</v>
      </c>
      <c r="B428" s="96" t="s">
        <v>258</v>
      </c>
      <c r="C428" s="94"/>
      <c r="D428" s="94">
        <v>18</v>
      </c>
      <c r="E428" s="23"/>
      <c r="F428" s="23">
        <f t="shared" si="41"/>
        <v>18</v>
      </c>
    </row>
    <row r="429" spans="1:6" s="53" customFormat="1" ht="16.2" x14ac:dyDescent="0.4">
      <c r="A429" s="95">
        <v>8</v>
      </c>
      <c r="B429" s="96" t="s">
        <v>283</v>
      </c>
      <c r="C429" s="94"/>
      <c r="D429" s="94">
        <v>7</v>
      </c>
      <c r="E429" s="23"/>
      <c r="F429" s="23">
        <f t="shared" si="41"/>
        <v>7</v>
      </c>
    </row>
    <row r="430" spans="1:6" s="53" customFormat="1" ht="16.2" x14ac:dyDescent="0.4">
      <c r="A430" s="2"/>
      <c r="B430" s="26"/>
      <c r="C430" s="22"/>
      <c r="D430" s="22"/>
      <c r="E430" s="23"/>
      <c r="F430" s="23"/>
    </row>
    <row r="431" spans="1:6" s="52" customFormat="1" ht="16.2" x14ac:dyDescent="0.4">
      <c r="A431" s="1"/>
      <c r="B431" s="55" t="s">
        <v>303</v>
      </c>
      <c r="C431" s="56"/>
      <c r="D431" s="56">
        <f>D432</f>
        <v>114.48000000000002</v>
      </c>
      <c r="E431" s="56">
        <f>E444</f>
        <v>14</v>
      </c>
      <c r="F431" s="51">
        <f t="shared" ref="F431:F444" si="43">SUM(C431:E431)</f>
        <v>128.48000000000002</v>
      </c>
    </row>
    <row r="432" spans="1:6" s="53" customFormat="1" ht="16.2" x14ac:dyDescent="0.4">
      <c r="A432" s="2"/>
      <c r="B432" s="13" t="s">
        <v>20</v>
      </c>
      <c r="C432" s="94"/>
      <c r="D432" s="94">
        <f>SUM(D433:D444)</f>
        <v>114.48000000000002</v>
      </c>
      <c r="E432" s="94"/>
      <c r="F432" s="23">
        <f t="shared" si="43"/>
        <v>114.48000000000002</v>
      </c>
    </row>
    <row r="433" spans="1:6" s="53" customFormat="1" ht="16.2" x14ac:dyDescent="0.4">
      <c r="A433" s="95">
        <v>1</v>
      </c>
      <c r="B433" s="96" t="s">
        <v>304</v>
      </c>
      <c r="C433" s="94"/>
      <c r="D433" s="94">
        <v>8.33</v>
      </c>
      <c r="E433" s="23"/>
      <c r="F433" s="23">
        <f t="shared" si="43"/>
        <v>8.33</v>
      </c>
    </row>
    <row r="434" spans="1:6" s="53" customFormat="1" ht="16.2" x14ac:dyDescent="0.4">
      <c r="A434" s="95">
        <v>2</v>
      </c>
      <c r="B434" s="96" t="s">
        <v>305</v>
      </c>
      <c r="C434" s="94"/>
      <c r="D434" s="94">
        <v>9.9</v>
      </c>
      <c r="E434" s="23"/>
      <c r="F434" s="23">
        <f t="shared" si="43"/>
        <v>9.9</v>
      </c>
    </row>
    <row r="435" spans="1:6" s="53" customFormat="1" ht="16.2" x14ac:dyDescent="0.4">
      <c r="A435" s="95">
        <v>3</v>
      </c>
      <c r="B435" s="96" t="s">
        <v>306</v>
      </c>
      <c r="C435" s="94"/>
      <c r="D435" s="94">
        <v>19.47</v>
      </c>
      <c r="E435" s="23"/>
      <c r="F435" s="23">
        <f t="shared" si="43"/>
        <v>19.47</v>
      </c>
    </row>
    <row r="436" spans="1:6" s="53" customFormat="1" ht="16.2" x14ac:dyDescent="0.4">
      <c r="A436" s="95">
        <v>4</v>
      </c>
      <c r="B436" s="96" t="s">
        <v>307</v>
      </c>
      <c r="C436" s="94"/>
      <c r="D436" s="94">
        <v>13.38</v>
      </c>
      <c r="E436" s="23"/>
      <c r="F436" s="23">
        <f t="shared" si="43"/>
        <v>13.38</v>
      </c>
    </row>
    <row r="437" spans="1:6" s="53" customFormat="1" ht="16.2" x14ac:dyDescent="0.4">
      <c r="A437" s="95">
        <v>5</v>
      </c>
      <c r="B437" s="96" t="s">
        <v>308</v>
      </c>
      <c r="C437" s="94"/>
      <c r="D437" s="94">
        <v>5</v>
      </c>
      <c r="E437" s="23"/>
      <c r="F437" s="23">
        <f t="shared" si="43"/>
        <v>5</v>
      </c>
    </row>
    <row r="438" spans="1:6" s="53" customFormat="1" ht="16.2" x14ac:dyDescent="0.4">
      <c r="A438" s="95">
        <v>6</v>
      </c>
      <c r="B438" s="96" t="s">
        <v>423</v>
      </c>
      <c r="C438" s="94"/>
      <c r="D438" s="94">
        <v>15</v>
      </c>
      <c r="E438" s="23"/>
      <c r="F438" s="23">
        <f t="shared" si="43"/>
        <v>15</v>
      </c>
    </row>
    <row r="439" spans="1:6" s="53" customFormat="1" ht="16.2" x14ac:dyDescent="0.4">
      <c r="A439" s="95">
        <v>7</v>
      </c>
      <c r="B439" s="96" t="s">
        <v>424</v>
      </c>
      <c r="C439" s="94"/>
      <c r="D439" s="94">
        <v>12</v>
      </c>
      <c r="E439" s="23"/>
      <c r="F439" s="23">
        <f t="shared" si="43"/>
        <v>12</v>
      </c>
    </row>
    <row r="440" spans="1:6" s="53" customFormat="1" ht="16.2" x14ac:dyDescent="0.4">
      <c r="A440" s="95">
        <v>8</v>
      </c>
      <c r="B440" s="96" t="s">
        <v>425</v>
      </c>
      <c r="C440" s="94"/>
      <c r="D440" s="94">
        <v>14</v>
      </c>
      <c r="E440" s="23"/>
      <c r="F440" s="23">
        <f t="shared" si="43"/>
        <v>14</v>
      </c>
    </row>
    <row r="441" spans="1:6" s="53" customFormat="1" ht="16.2" x14ac:dyDescent="0.4">
      <c r="A441" s="95">
        <v>9</v>
      </c>
      <c r="B441" s="96" t="s">
        <v>426</v>
      </c>
      <c r="C441" s="94"/>
      <c r="D441" s="94">
        <v>11</v>
      </c>
      <c r="E441" s="23"/>
      <c r="F441" s="23">
        <f t="shared" si="43"/>
        <v>11</v>
      </c>
    </row>
    <row r="442" spans="1:6" s="53" customFormat="1" ht="16.2" x14ac:dyDescent="0.4">
      <c r="A442" s="95">
        <v>10</v>
      </c>
      <c r="B442" s="96" t="s">
        <v>427</v>
      </c>
      <c r="C442" s="94"/>
      <c r="D442" s="94">
        <v>5</v>
      </c>
      <c r="E442" s="23"/>
      <c r="F442" s="23">
        <f t="shared" si="43"/>
        <v>5</v>
      </c>
    </row>
    <row r="443" spans="1:6" s="53" customFormat="1" ht="16.2" x14ac:dyDescent="0.4">
      <c r="A443" s="95">
        <v>11</v>
      </c>
      <c r="B443" s="96" t="s">
        <v>428</v>
      </c>
      <c r="C443" s="94"/>
      <c r="D443" s="94">
        <v>1.4</v>
      </c>
      <c r="E443" s="23"/>
      <c r="F443" s="23">
        <f t="shared" si="43"/>
        <v>1.4</v>
      </c>
    </row>
    <row r="444" spans="1:6" s="53" customFormat="1" ht="16.2" x14ac:dyDescent="0.4">
      <c r="A444" s="95">
        <v>12</v>
      </c>
      <c r="B444" s="96" t="s">
        <v>429</v>
      </c>
      <c r="C444" s="94"/>
      <c r="D444" s="94"/>
      <c r="E444" s="23">
        <v>14</v>
      </c>
      <c r="F444" s="23">
        <f t="shared" si="43"/>
        <v>14</v>
      </c>
    </row>
    <row r="445" spans="1:6" s="53" customFormat="1" ht="16.2" x14ac:dyDescent="0.4">
      <c r="A445" s="95"/>
      <c r="B445" s="96"/>
      <c r="C445" s="94"/>
      <c r="D445" s="94"/>
      <c r="E445" s="23"/>
      <c r="F445" s="23"/>
    </row>
    <row r="446" spans="1:6" s="52" customFormat="1" ht="32.4" x14ac:dyDescent="0.4">
      <c r="A446" s="1"/>
      <c r="B446" s="55" t="s">
        <v>336</v>
      </c>
      <c r="C446" s="56">
        <f>C447</f>
        <v>0</v>
      </c>
      <c r="D446" s="56">
        <f>D448+D449</f>
        <v>13.7</v>
      </c>
      <c r="E446" s="56">
        <f t="shared" ref="E446" si="44">E447</f>
        <v>0</v>
      </c>
      <c r="F446" s="51">
        <f t="shared" ref="F446:F449" si="45">SUM(C446:E446)</f>
        <v>13.7</v>
      </c>
    </row>
    <row r="447" spans="1:6" s="53" customFormat="1" ht="16.2" x14ac:dyDescent="0.4">
      <c r="A447" s="2"/>
      <c r="B447" s="13" t="s">
        <v>20</v>
      </c>
      <c r="C447" s="94"/>
      <c r="D447" s="94"/>
      <c r="E447" s="94"/>
      <c r="F447" s="23">
        <f t="shared" si="45"/>
        <v>0</v>
      </c>
    </row>
    <row r="448" spans="1:6" s="53" customFormat="1" ht="16.2" x14ac:dyDescent="0.4">
      <c r="A448" s="95">
        <v>1</v>
      </c>
      <c r="B448" s="96" t="s">
        <v>337</v>
      </c>
      <c r="C448" s="94"/>
      <c r="D448" s="94">
        <v>5.5</v>
      </c>
      <c r="E448" s="23"/>
      <c r="F448" s="23">
        <f t="shared" si="45"/>
        <v>5.5</v>
      </c>
    </row>
    <row r="449" spans="1:6" s="53" customFormat="1" ht="16.2" x14ac:dyDescent="0.4">
      <c r="A449" s="95">
        <v>2</v>
      </c>
      <c r="B449" s="96" t="s">
        <v>422</v>
      </c>
      <c r="C449" s="94"/>
      <c r="D449" s="94">
        <v>8.1999999999999993</v>
      </c>
      <c r="E449" s="23"/>
      <c r="F449" s="23">
        <f t="shared" si="45"/>
        <v>8.1999999999999993</v>
      </c>
    </row>
    <row r="450" spans="1:6" s="53" customFormat="1" ht="16.2" x14ac:dyDescent="0.4">
      <c r="A450" s="95"/>
      <c r="B450" s="96"/>
      <c r="C450" s="94"/>
      <c r="D450" s="94"/>
      <c r="E450" s="23"/>
      <c r="F450" s="23"/>
    </row>
    <row r="451" spans="1:6" s="52" customFormat="1" ht="16.2" x14ac:dyDescent="0.4">
      <c r="A451" s="1"/>
      <c r="B451" s="55" t="s">
        <v>351</v>
      </c>
      <c r="C451" s="56">
        <f>C454</f>
        <v>150</v>
      </c>
      <c r="D451" s="56">
        <f>D452</f>
        <v>208.41</v>
      </c>
      <c r="E451" s="56">
        <f t="shared" ref="E451" si="46">E452</f>
        <v>0</v>
      </c>
      <c r="F451" s="51">
        <f t="shared" ref="F451:F472" si="47">SUM(C451:E451)</f>
        <v>358.40999999999997</v>
      </c>
    </row>
    <row r="452" spans="1:6" s="53" customFormat="1" ht="16.2" x14ac:dyDescent="0.4">
      <c r="A452" s="2"/>
      <c r="B452" s="13" t="s">
        <v>20</v>
      </c>
      <c r="C452" s="94"/>
      <c r="D452" s="94">
        <f>D453</f>
        <v>208.41</v>
      </c>
      <c r="E452" s="94"/>
      <c r="F452" s="23">
        <f t="shared" si="47"/>
        <v>208.41</v>
      </c>
    </row>
    <row r="453" spans="1:6" s="53" customFormat="1" ht="16.2" x14ac:dyDescent="0.4">
      <c r="A453" s="95">
        <v>1</v>
      </c>
      <c r="B453" s="96" t="s">
        <v>352</v>
      </c>
      <c r="C453" s="94"/>
      <c r="D453" s="94">
        <v>208.41</v>
      </c>
      <c r="E453" s="23"/>
      <c r="F453" s="23">
        <f t="shared" si="47"/>
        <v>208.41</v>
      </c>
    </row>
    <row r="454" spans="1:6" s="53" customFormat="1" ht="16.2" x14ac:dyDescent="0.4">
      <c r="A454" s="95">
        <v>2</v>
      </c>
      <c r="B454" s="96" t="s">
        <v>45</v>
      </c>
      <c r="C454" s="94">
        <v>150</v>
      </c>
      <c r="D454" s="94"/>
      <c r="E454" s="23"/>
      <c r="F454" s="23">
        <f t="shared" si="47"/>
        <v>150</v>
      </c>
    </row>
    <row r="455" spans="1:6" s="53" customFormat="1" ht="16.2" x14ac:dyDescent="0.4">
      <c r="A455" s="95"/>
      <c r="B455" s="96"/>
      <c r="C455" s="94"/>
      <c r="D455" s="94"/>
      <c r="E455" s="23"/>
      <c r="F455" s="23"/>
    </row>
    <row r="456" spans="1:6" s="52" customFormat="1" ht="16.2" x14ac:dyDescent="0.4">
      <c r="A456" s="1"/>
      <c r="B456" s="55" t="s">
        <v>439</v>
      </c>
      <c r="C456" s="56">
        <f>C457</f>
        <v>3208.6000000000004</v>
      </c>
      <c r="D456" s="56"/>
      <c r="E456" s="56"/>
      <c r="F456" s="51">
        <f t="shared" si="47"/>
        <v>3208.6000000000004</v>
      </c>
    </row>
    <row r="457" spans="1:6" s="53" customFormat="1" ht="16.2" x14ac:dyDescent="0.4">
      <c r="A457" s="2"/>
      <c r="B457" s="13" t="s">
        <v>20</v>
      </c>
      <c r="C457" s="111">
        <f>SUM(C458:C472)</f>
        <v>3208.6000000000004</v>
      </c>
      <c r="D457" s="111"/>
      <c r="E457" s="111"/>
      <c r="F457" s="51">
        <f t="shared" si="47"/>
        <v>3208.6000000000004</v>
      </c>
    </row>
    <row r="458" spans="1:6" s="53" customFormat="1" ht="16.2" x14ac:dyDescent="0.4">
      <c r="A458" s="95">
        <v>1</v>
      </c>
      <c r="B458" s="96" t="s">
        <v>440</v>
      </c>
      <c r="C458" s="94">
        <v>220</v>
      </c>
      <c r="D458" s="94"/>
      <c r="E458" s="23"/>
      <c r="F458" s="23">
        <f t="shared" si="47"/>
        <v>220</v>
      </c>
    </row>
    <row r="459" spans="1:6" s="53" customFormat="1" ht="16.2" x14ac:dyDescent="0.4">
      <c r="A459" s="95">
        <v>2</v>
      </c>
      <c r="B459" s="96" t="s">
        <v>441</v>
      </c>
      <c r="C459" s="94">
        <v>320</v>
      </c>
      <c r="D459" s="94"/>
      <c r="E459" s="23"/>
      <c r="F459" s="23">
        <f t="shared" si="47"/>
        <v>320</v>
      </c>
    </row>
    <row r="460" spans="1:6" s="53" customFormat="1" ht="16.2" x14ac:dyDescent="0.4">
      <c r="A460" s="95">
        <v>3</v>
      </c>
      <c r="B460" s="96" t="s">
        <v>442</v>
      </c>
      <c r="C460" s="94">
        <v>291</v>
      </c>
      <c r="D460" s="94"/>
      <c r="E460" s="23"/>
      <c r="F460" s="23">
        <f t="shared" si="47"/>
        <v>291</v>
      </c>
    </row>
    <row r="461" spans="1:6" s="53" customFormat="1" ht="32.4" x14ac:dyDescent="0.4">
      <c r="A461" s="95">
        <v>4</v>
      </c>
      <c r="B461" s="12" t="s">
        <v>443</v>
      </c>
      <c r="C461" s="94">
        <v>180</v>
      </c>
      <c r="D461" s="94"/>
      <c r="E461" s="23"/>
      <c r="F461" s="23">
        <f t="shared" si="47"/>
        <v>180</v>
      </c>
    </row>
    <row r="462" spans="1:6" s="53" customFormat="1" ht="16.2" x14ac:dyDescent="0.4">
      <c r="A462" s="95">
        <v>5</v>
      </c>
      <c r="B462" s="96" t="s">
        <v>444</v>
      </c>
      <c r="C462" s="94">
        <v>16</v>
      </c>
      <c r="D462" s="94"/>
      <c r="E462" s="23"/>
      <c r="F462" s="23">
        <f t="shared" si="47"/>
        <v>16</v>
      </c>
    </row>
    <row r="463" spans="1:6" s="53" customFormat="1" ht="16.2" x14ac:dyDescent="0.4">
      <c r="A463" s="95">
        <v>6</v>
      </c>
      <c r="B463" s="96" t="s">
        <v>445</v>
      </c>
      <c r="C463" s="94">
        <v>150</v>
      </c>
      <c r="D463" s="94"/>
      <c r="E463" s="23"/>
      <c r="F463" s="23">
        <f t="shared" si="47"/>
        <v>150</v>
      </c>
    </row>
    <row r="464" spans="1:6" s="53" customFormat="1" ht="16.2" x14ac:dyDescent="0.4">
      <c r="A464" s="95">
        <v>7</v>
      </c>
      <c r="B464" s="96" t="s">
        <v>446</v>
      </c>
      <c r="C464" s="94">
        <v>50</v>
      </c>
      <c r="D464" s="94"/>
      <c r="E464" s="23"/>
      <c r="F464" s="23">
        <f t="shared" si="47"/>
        <v>50</v>
      </c>
    </row>
    <row r="465" spans="1:6" s="53" customFormat="1" ht="16.2" x14ac:dyDescent="0.4">
      <c r="A465" s="95">
        <v>8</v>
      </c>
      <c r="B465" s="96" t="s">
        <v>459</v>
      </c>
      <c r="C465" s="94">
        <v>100</v>
      </c>
      <c r="D465" s="94"/>
      <c r="E465" s="23"/>
      <c r="F465" s="23">
        <f t="shared" si="47"/>
        <v>100</v>
      </c>
    </row>
    <row r="466" spans="1:6" s="53" customFormat="1" ht="16.2" x14ac:dyDescent="0.4">
      <c r="A466" s="95">
        <v>9</v>
      </c>
      <c r="B466" s="96" t="s">
        <v>448</v>
      </c>
      <c r="C466" s="94">
        <v>750</v>
      </c>
      <c r="D466" s="94"/>
      <c r="E466" s="23"/>
      <c r="F466" s="23">
        <f t="shared" si="47"/>
        <v>750</v>
      </c>
    </row>
    <row r="467" spans="1:6" s="53" customFormat="1" ht="16.2" x14ac:dyDescent="0.4">
      <c r="A467" s="95">
        <v>10</v>
      </c>
      <c r="B467" s="96" t="s">
        <v>449</v>
      </c>
      <c r="C467" s="94">
        <v>80</v>
      </c>
      <c r="D467" s="94"/>
      <c r="E467" s="23"/>
      <c r="F467" s="23">
        <f t="shared" si="47"/>
        <v>80</v>
      </c>
    </row>
    <row r="468" spans="1:6" s="53" customFormat="1" ht="16.2" x14ac:dyDescent="0.4">
      <c r="A468" s="95">
        <v>11</v>
      </c>
      <c r="B468" s="96" t="s">
        <v>447</v>
      </c>
      <c r="C468" s="94">
        <v>307.8</v>
      </c>
      <c r="D468" s="94"/>
      <c r="E468" s="23"/>
      <c r="F468" s="23">
        <f t="shared" si="47"/>
        <v>307.8</v>
      </c>
    </row>
    <row r="469" spans="1:6" s="53" customFormat="1" ht="16.2" x14ac:dyDescent="0.4">
      <c r="A469" s="95">
        <v>12</v>
      </c>
      <c r="B469" s="96" t="s">
        <v>460</v>
      </c>
      <c r="C469" s="94">
        <v>293.8</v>
      </c>
      <c r="D469" s="94"/>
      <c r="E469" s="23"/>
      <c r="F469" s="23">
        <f t="shared" si="47"/>
        <v>293.8</v>
      </c>
    </row>
    <row r="470" spans="1:6" s="53" customFormat="1" ht="16.2" x14ac:dyDescent="0.4">
      <c r="A470" s="95">
        <v>13</v>
      </c>
      <c r="B470" s="96" t="s">
        <v>461</v>
      </c>
      <c r="C470" s="94">
        <v>60</v>
      </c>
      <c r="D470" s="94"/>
      <c r="E470" s="23"/>
      <c r="F470" s="23">
        <f t="shared" si="47"/>
        <v>60</v>
      </c>
    </row>
    <row r="471" spans="1:6" s="53" customFormat="1" ht="16.2" x14ac:dyDescent="0.4">
      <c r="A471" s="95">
        <v>14</v>
      </c>
      <c r="B471" s="96" t="s">
        <v>462</v>
      </c>
      <c r="C471" s="94">
        <v>70</v>
      </c>
      <c r="D471" s="94"/>
      <c r="E471" s="23"/>
      <c r="F471" s="23">
        <f t="shared" si="47"/>
        <v>70</v>
      </c>
    </row>
    <row r="472" spans="1:6" s="53" customFormat="1" ht="16.2" x14ac:dyDescent="0.4">
      <c r="A472" s="95">
        <v>15</v>
      </c>
      <c r="B472" s="96" t="s">
        <v>463</v>
      </c>
      <c r="C472" s="94">
        <v>320</v>
      </c>
      <c r="D472" s="94"/>
      <c r="E472" s="23"/>
      <c r="F472" s="23">
        <f t="shared" si="47"/>
        <v>320</v>
      </c>
    </row>
    <row r="473" spans="1:6" s="53" customFormat="1" ht="16.2" x14ac:dyDescent="0.4">
      <c r="A473" s="95"/>
      <c r="B473" s="96"/>
      <c r="C473" s="94"/>
      <c r="D473" s="94"/>
      <c r="E473" s="23"/>
      <c r="F473" s="23"/>
    </row>
    <row r="474" spans="1:6" s="52" customFormat="1" ht="16.2" x14ac:dyDescent="0.4">
      <c r="A474" s="1"/>
      <c r="B474" s="55" t="s">
        <v>377</v>
      </c>
      <c r="C474" s="56">
        <f>C475</f>
        <v>0</v>
      </c>
      <c r="D474" s="56">
        <f>D475</f>
        <v>19</v>
      </c>
      <c r="E474" s="56">
        <f t="shared" ref="E474" si="48">E475</f>
        <v>0</v>
      </c>
      <c r="F474" s="51">
        <f t="shared" ref="F474:F477" si="49">SUM(C474:E474)</f>
        <v>19</v>
      </c>
    </row>
    <row r="475" spans="1:6" s="53" customFormat="1" ht="16.2" x14ac:dyDescent="0.4">
      <c r="A475" s="2"/>
      <c r="B475" s="13" t="s">
        <v>20</v>
      </c>
      <c r="C475" s="94"/>
      <c r="D475" s="94">
        <f>SUM(D476:D477)</f>
        <v>19</v>
      </c>
      <c r="E475" s="94"/>
      <c r="F475" s="23">
        <f t="shared" si="49"/>
        <v>19</v>
      </c>
    </row>
    <row r="476" spans="1:6" s="53" customFormat="1" ht="16.2" x14ac:dyDescent="0.4">
      <c r="A476" s="95">
        <v>1</v>
      </c>
      <c r="B476" s="96" t="s">
        <v>378</v>
      </c>
      <c r="C476" s="94"/>
      <c r="D476" s="94">
        <v>8</v>
      </c>
      <c r="E476" s="23"/>
      <c r="F476" s="23">
        <f t="shared" si="49"/>
        <v>8</v>
      </c>
    </row>
    <row r="477" spans="1:6" s="53" customFormat="1" ht="16.2" x14ac:dyDescent="0.4">
      <c r="A477" s="95">
        <v>2</v>
      </c>
      <c r="B477" s="96" t="s">
        <v>438</v>
      </c>
      <c r="C477" s="94"/>
      <c r="D477" s="94">
        <v>11</v>
      </c>
      <c r="E477" s="23"/>
      <c r="F477" s="23">
        <f t="shared" si="49"/>
        <v>11</v>
      </c>
    </row>
    <row r="478" spans="1:6" s="53" customFormat="1" ht="16.2" x14ac:dyDescent="0.4">
      <c r="A478" s="95"/>
      <c r="B478" s="96"/>
      <c r="C478" s="94"/>
      <c r="D478" s="94"/>
      <c r="E478" s="23"/>
      <c r="F478" s="23"/>
    </row>
    <row r="479" spans="1:6" s="52" customFormat="1" ht="16.2" x14ac:dyDescent="0.4">
      <c r="A479" s="1"/>
      <c r="B479" s="10" t="s">
        <v>9</v>
      </c>
      <c r="C479" s="69"/>
      <c r="D479" s="69">
        <f t="shared" ref="D479" si="50">D482</f>
        <v>0</v>
      </c>
      <c r="E479" s="69">
        <f>E482+E480</f>
        <v>4700</v>
      </c>
      <c r="F479" s="69">
        <f t="shared" si="39"/>
        <v>4700</v>
      </c>
    </row>
    <row r="480" spans="1:6" s="53" customFormat="1" ht="16.2" x14ac:dyDescent="0.4">
      <c r="A480" s="5" t="s">
        <v>5</v>
      </c>
      <c r="B480" s="13" t="s">
        <v>20</v>
      </c>
      <c r="C480" s="58">
        <f>SUM(C484:C484)</f>
        <v>0</v>
      </c>
      <c r="D480" s="58"/>
      <c r="E480" s="58">
        <f>E481</f>
        <v>1239.48</v>
      </c>
      <c r="F480" s="51">
        <f t="shared" ref="F480" si="51">SUM(C480:E480)</f>
        <v>1239.48</v>
      </c>
    </row>
    <row r="481" spans="1:8" s="53" customFormat="1" ht="16.2" x14ac:dyDescent="0.4">
      <c r="A481" s="2">
        <v>1</v>
      </c>
      <c r="B481" s="15" t="s">
        <v>35</v>
      </c>
      <c r="C481" s="23"/>
      <c r="D481" s="23"/>
      <c r="E481" s="23">
        <v>1239.48</v>
      </c>
      <c r="F481" s="23">
        <f>SUM(C481:E481)</f>
        <v>1239.48</v>
      </c>
    </row>
    <row r="482" spans="1:8" s="53" customFormat="1" ht="16.2" x14ac:dyDescent="0.4">
      <c r="A482" s="1" t="s">
        <v>4</v>
      </c>
      <c r="B482" s="10" t="s">
        <v>21</v>
      </c>
      <c r="C482" s="23"/>
      <c r="D482" s="23">
        <f>SUM(D483:D483)</f>
        <v>0</v>
      </c>
      <c r="E482" s="23">
        <f>SUM(E483:E484)</f>
        <v>3460.52</v>
      </c>
      <c r="F482" s="23">
        <f t="shared" si="39"/>
        <v>3460.52</v>
      </c>
    </row>
    <row r="483" spans="1:8" s="53" customFormat="1" ht="16.2" x14ac:dyDescent="0.4">
      <c r="A483" s="2">
        <v>1</v>
      </c>
      <c r="B483" s="15" t="s">
        <v>36</v>
      </c>
      <c r="C483" s="23"/>
      <c r="D483" s="23"/>
      <c r="E483" s="23">
        <v>66.64</v>
      </c>
      <c r="F483" s="23">
        <f t="shared" si="39"/>
        <v>66.64</v>
      </c>
    </row>
    <row r="484" spans="1:8" s="53" customFormat="1" ht="16.2" x14ac:dyDescent="0.4">
      <c r="A484" s="2">
        <v>2</v>
      </c>
      <c r="B484" s="15" t="s">
        <v>262</v>
      </c>
      <c r="C484" s="23"/>
      <c r="D484" s="23"/>
      <c r="E484" s="23">
        <v>3393.88</v>
      </c>
      <c r="F484" s="23">
        <f t="shared" si="39"/>
        <v>3393.88</v>
      </c>
    </row>
    <row r="485" spans="1:8" s="53" customFormat="1" ht="16.2" x14ac:dyDescent="0.4">
      <c r="A485" s="2"/>
      <c r="B485" s="15"/>
      <c r="C485" s="23"/>
      <c r="D485" s="23"/>
      <c r="E485" s="23"/>
      <c r="F485" s="23">
        <f t="shared" si="39"/>
        <v>0</v>
      </c>
    </row>
    <row r="486" spans="1:8" s="52" customFormat="1" ht="16.2" x14ac:dyDescent="0.4">
      <c r="A486" s="1"/>
      <c r="B486" s="25" t="s">
        <v>37</v>
      </c>
      <c r="C486" s="69">
        <f>C488</f>
        <v>17614.760000000002</v>
      </c>
      <c r="D486" s="69">
        <f t="shared" ref="D486:E486" si="52">D488</f>
        <v>0</v>
      </c>
      <c r="E486" s="69">
        <f t="shared" si="52"/>
        <v>0</v>
      </c>
      <c r="F486" s="69">
        <f t="shared" si="39"/>
        <v>17614.760000000002</v>
      </c>
    </row>
    <row r="487" spans="1:8" s="53" customFormat="1" ht="16.2" x14ac:dyDescent="0.4">
      <c r="A487" s="2"/>
      <c r="B487" s="25"/>
      <c r="C487" s="23"/>
      <c r="D487" s="23"/>
      <c r="E487" s="23"/>
      <c r="F487" s="23">
        <f t="shared" si="39"/>
        <v>0</v>
      </c>
    </row>
    <row r="488" spans="1:8" s="52" customFormat="1" ht="32.4" x14ac:dyDescent="0.4">
      <c r="A488" s="1"/>
      <c r="B488" s="55" t="s">
        <v>38</v>
      </c>
      <c r="C488" s="56">
        <f>C489</f>
        <v>17614.760000000002</v>
      </c>
      <c r="D488" s="72">
        <f t="shared" ref="D488:E488" si="53">SUM(D490:D492)</f>
        <v>0</v>
      </c>
      <c r="E488" s="72">
        <f t="shared" si="53"/>
        <v>0</v>
      </c>
      <c r="F488" s="51">
        <f t="shared" si="39"/>
        <v>17614.760000000002</v>
      </c>
      <c r="H488" s="52" t="s">
        <v>71</v>
      </c>
    </row>
    <row r="489" spans="1:8" s="53" customFormat="1" ht="16.2" x14ac:dyDescent="0.4">
      <c r="A489" s="1" t="s">
        <v>4</v>
      </c>
      <c r="B489" s="10" t="s">
        <v>21</v>
      </c>
      <c r="C489" s="51">
        <f>C490+C493+C494+C495+C497+C496+C498+C499+C500+C501+C502+C503+C504+C505+C506+C507+C508+C509+C510+C511+C512+C513+C492+C514+C515+C516+C517+C518+C519+C520</f>
        <v>17614.760000000002</v>
      </c>
      <c r="D489" s="51">
        <f>SUM(D490:D490)</f>
        <v>0</v>
      </c>
      <c r="E489" s="51">
        <f>SUM(E490:E491)</f>
        <v>0</v>
      </c>
      <c r="F489" s="51">
        <f t="shared" ref="F489" si="54">SUM(C489:E489)</f>
        <v>17614.760000000002</v>
      </c>
    </row>
    <row r="490" spans="1:8" s="53" customFormat="1" ht="32.4" x14ac:dyDescent="0.4">
      <c r="A490" s="6">
        <v>1</v>
      </c>
      <c r="B490" s="16" t="s">
        <v>39</v>
      </c>
      <c r="C490" s="120">
        <v>10853.93</v>
      </c>
      <c r="D490" s="22"/>
      <c r="E490" s="23"/>
      <c r="F490" s="120">
        <f t="shared" si="39"/>
        <v>10853.93</v>
      </c>
    </row>
    <row r="491" spans="1:8" s="53" customFormat="1" ht="32.4" x14ac:dyDescent="0.4">
      <c r="A491" s="6">
        <v>2</v>
      </c>
      <c r="B491" s="16" t="s">
        <v>40</v>
      </c>
      <c r="C491" s="121"/>
      <c r="D491" s="22"/>
      <c r="E491" s="23"/>
      <c r="F491" s="121"/>
    </row>
    <row r="492" spans="1:8" s="53" customFormat="1" ht="16.2" x14ac:dyDescent="0.4">
      <c r="A492" s="6">
        <v>3</v>
      </c>
      <c r="B492" s="16" t="s">
        <v>80</v>
      </c>
      <c r="C492" s="90"/>
      <c r="D492" s="22"/>
      <c r="E492" s="23"/>
      <c r="F492" s="23">
        <f t="shared" si="39"/>
        <v>0</v>
      </c>
    </row>
    <row r="493" spans="1:8" s="53" customFormat="1" ht="32.4" x14ac:dyDescent="0.4">
      <c r="A493" s="6">
        <v>4</v>
      </c>
      <c r="B493" s="16" t="s">
        <v>145</v>
      </c>
      <c r="C493" s="90">
        <v>1279.52</v>
      </c>
      <c r="D493" s="22"/>
      <c r="E493" s="23"/>
      <c r="F493" s="23">
        <f t="shared" si="39"/>
        <v>1279.52</v>
      </c>
    </row>
    <row r="494" spans="1:8" s="53" customFormat="1" ht="32.4" x14ac:dyDescent="0.4">
      <c r="A494" s="6">
        <v>5</v>
      </c>
      <c r="B494" s="16" t="s">
        <v>146</v>
      </c>
      <c r="C494" s="90">
        <v>401</v>
      </c>
      <c r="D494" s="22"/>
      <c r="E494" s="23"/>
      <c r="F494" s="23">
        <f t="shared" si="39"/>
        <v>401</v>
      </c>
    </row>
    <row r="495" spans="1:8" s="53" customFormat="1" ht="16.2" x14ac:dyDescent="0.4">
      <c r="A495" s="6">
        <v>6</v>
      </c>
      <c r="B495" s="16" t="s">
        <v>153</v>
      </c>
      <c r="C495" s="90">
        <v>63.08</v>
      </c>
      <c r="D495" s="22"/>
      <c r="E495" s="23"/>
      <c r="F495" s="23">
        <f t="shared" si="39"/>
        <v>63.08</v>
      </c>
    </row>
    <row r="496" spans="1:8" s="53" customFormat="1" ht="32.4" x14ac:dyDescent="0.4">
      <c r="A496" s="6">
        <v>7</v>
      </c>
      <c r="B496" s="16" t="s">
        <v>154</v>
      </c>
      <c r="C496" s="90">
        <v>845.23</v>
      </c>
      <c r="D496" s="22"/>
      <c r="E496" s="23"/>
      <c r="F496" s="23">
        <f t="shared" si="39"/>
        <v>845.23</v>
      </c>
    </row>
    <row r="497" spans="1:6" s="53" customFormat="1" ht="16.2" x14ac:dyDescent="0.4">
      <c r="A497" s="6">
        <v>8</v>
      </c>
      <c r="B497" s="16" t="s">
        <v>338</v>
      </c>
      <c r="C497" s="90">
        <v>445</v>
      </c>
      <c r="D497" s="22"/>
      <c r="E497" s="23"/>
      <c r="F497" s="23">
        <f t="shared" si="39"/>
        <v>445</v>
      </c>
    </row>
    <row r="498" spans="1:6" s="53" customFormat="1" ht="16.2" x14ac:dyDescent="0.4">
      <c r="A498" s="6">
        <v>9</v>
      </c>
      <c r="B498" s="16" t="s">
        <v>147</v>
      </c>
      <c r="C498" s="90">
        <v>1712</v>
      </c>
      <c r="D498" s="22"/>
      <c r="E498" s="23"/>
      <c r="F498" s="23">
        <f t="shared" si="39"/>
        <v>1712</v>
      </c>
    </row>
    <row r="499" spans="1:6" s="53" customFormat="1" ht="16.2" x14ac:dyDescent="0.4">
      <c r="A499" s="6">
        <v>10</v>
      </c>
      <c r="B499" s="16" t="s">
        <v>339</v>
      </c>
      <c r="C499" s="90">
        <v>12</v>
      </c>
      <c r="D499" s="22"/>
      <c r="E499" s="23"/>
      <c r="F499" s="23">
        <f t="shared" si="39"/>
        <v>12</v>
      </c>
    </row>
    <row r="500" spans="1:6" s="53" customFormat="1" ht="16.2" x14ac:dyDescent="0.4">
      <c r="A500" s="6">
        <v>11</v>
      </c>
      <c r="B500" s="16" t="s">
        <v>89</v>
      </c>
      <c r="C500" s="90">
        <v>14</v>
      </c>
      <c r="D500" s="22"/>
      <c r="E500" s="23"/>
      <c r="F500" s="23">
        <f t="shared" si="39"/>
        <v>14</v>
      </c>
    </row>
    <row r="501" spans="1:6" s="53" customFormat="1" ht="16.2" x14ac:dyDescent="0.4">
      <c r="A501" s="6">
        <v>12</v>
      </c>
      <c r="B501" s="16" t="s">
        <v>340</v>
      </c>
      <c r="C501" s="90">
        <v>253</v>
      </c>
      <c r="D501" s="22"/>
      <c r="E501" s="23"/>
      <c r="F501" s="23">
        <f t="shared" si="39"/>
        <v>253</v>
      </c>
    </row>
    <row r="502" spans="1:6" s="53" customFormat="1" ht="16.2" x14ac:dyDescent="0.4">
      <c r="A502" s="6">
        <v>13</v>
      </c>
      <c r="B502" s="16" t="s">
        <v>341</v>
      </c>
      <c r="C502" s="90">
        <v>210</v>
      </c>
      <c r="D502" s="22"/>
      <c r="E502" s="23"/>
      <c r="F502" s="23">
        <f t="shared" si="39"/>
        <v>210</v>
      </c>
    </row>
    <row r="503" spans="1:6" s="53" customFormat="1" ht="16.2" x14ac:dyDescent="0.4">
      <c r="A503" s="6">
        <v>14</v>
      </c>
      <c r="B503" s="16" t="s">
        <v>342</v>
      </c>
      <c r="C503" s="90">
        <v>110</v>
      </c>
      <c r="D503" s="22"/>
      <c r="E503" s="23"/>
      <c r="F503" s="23">
        <f t="shared" si="39"/>
        <v>110</v>
      </c>
    </row>
    <row r="504" spans="1:6" s="53" customFormat="1" ht="16.2" x14ac:dyDescent="0.4">
      <c r="A504" s="6">
        <v>15</v>
      </c>
      <c r="B504" s="16" t="s">
        <v>343</v>
      </c>
      <c r="C504" s="90">
        <v>11</v>
      </c>
      <c r="D504" s="22"/>
      <c r="E504" s="23"/>
      <c r="F504" s="23">
        <f t="shared" si="39"/>
        <v>11</v>
      </c>
    </row>
    <row r="505" spans="1:6" s="53" customFormat="1" ht="32.4" x14ac:dyDescent="0.4">
      <c r="A505" s="6">
        <v>16</v>
      </c>
      <c r="B505" s="16" t="s">
        <v>344</v>
      </c>
      <c r="C505" s="90">
        <v>20</v>
      </c>
      <c r="D505" s="22"/>
      <c r="E505" s="23"/>
      <c r="F505" s="23">
        <f t="shared" si="39"/>
        <v>20</v>
      </c>
    </row>
    <row r="506" spans="1:6" s="53" customFormat="1" ht="16.2" x14ac:dyDescent="0.4">
      <c r="A506" s="6">
        <v>17</v>
      </c>
      <c r="B506" s="16" t="s">
        <v>345</v>
      </c>
      <c r="C506" s="90">
        <v>22</v>
      </c>
      <c r="D506" s="22"/>
      <c r="E506" s="23"/>
      <c r="F506" s="23">
        <f t="shared" si="39"/>
        <v>22</v>
      </c>
    </row>
    <row r="507" spans="1:6" s="53" customFormat="1" ht="16.2" x14ac:dyDescent="0.4">
      <c r="A507" s="6">
        <v>18</v>
      </c>
      <c r="B507" s="16" t="s">
        <v>346</v>
      </c>
      <c r="C507" s="90">
        <v>23</v>
      </c>
      <c r="D507" s="22"/>
      <c r="E507" s="23"/>
      <c r="F507" s="23">
        <f t="shared" si="39"/>
        <v>23</v>
      </c>
    </row>
    <row r="508" spans="1:6" s="53" customFormat="1" ht="16.2" x14ac:dyDescent="0.4">
      <c r="A508" s="6">
        <v>19</v>
      </c>
      <c r="B508" s="16" t="s">
        <v>347</v>
      </c>
      <c r="C508" s="90">
        <v>8</v>
      </c>
      <c r="D508" s="22"/>
      <c r="E508" s="23"/>
      <c r="F508" s="23">
        <f t="shared" si="39"/>
        <v>8</v>
      </c>
    </row>
    <row r="509" spans="1:6" s="53" customFormat="1" ht="32.4" x14ac:dyDescent="0.4">
      <c r="A509" s="6">
        <v>20</v>
      </c>
      <c r="B509" s="16" t="s">
        <v>348</v>
      </c>
      <c r="C509" s="90">
        <v>37</v>
      </c>
      <c r="D509" s="22"/>
      <c r="E509" s="23"/>
      <c r="F509" s="23">
        <f t="shared" si="39"/>
        <v>37</v>
      </c>
    </row>
    <row r="510" spans="1:6" s="53" customFormat="1" ht="16.2" x14ac:dyDescent="0.4">
      <c r="A510" s="6">
        <v>21</v>
      </c>
      <c r="B510" s="16" t="s">
        <v>464</v>
      </c>
      <c r="C510" s="90">
        <v>14</v>
      </c>
      <c r="D510" s="22"/>
      <c r="E510" s="23"/>
      <c r="F510" s="23">
        <f t="shared" si="39"/>
        <v>14</v>
      </c>
    </row>
    <row r="511" spans="1:6" s="53" customFormat="1" ht="16.2" x14ac:dyDescent="0.4">
      <c r="A511" s="6">
        <v>22</v>
      </c>
      <c r="B511" s="16" t="s">
        <v>465</v>
      </c>
      <c r="C511" s="90">
        <v>25</v>
      </c>
      <c r="D511" s="22"/>
      <c r="E511" s="23"/>
      <c r="F511" s="23">
        <f t="shared" si="39"/>
        <v>25</v>
      </c>
    </row>
    <row r="512" spans="1:6" s="53" customFormat="1" ht="16.2" x14ac:dyDescent="0.4">
      <c r="A512" s="6">
        <v>23</v>
      </c>
      <c r="B512" s="16" t="s">
        <v>89</v>
      </c>
      <c r="C512" s="90">
        <v>29</v>
      </c>
      <c r="D512" s="22"/>
      <c r="E512" s="23"/>
      <c r="F512" s="23">
        <f t="shared" si="39"/>
        <v>29</v>
      </c>
    </row>
    <row r="513" spans="1:6" s="53" customFormat="1" ht="16.2" x14ac:dyDescent="0.4">
      <c r="A513" s="6">
        <v>24</v>
      </c>
      <c r="B513" s="16" t="s">
        <v>466</v>
      </c>
      <c r="C513" s="90">
        <v>1000</v>
      </c>
      <c r="D513" s="22"/>
      <c r="E513" s="23"/>
      <c r="F513" s="23">
        <f t="shared" si="39"/>
        <v>1000</v>
      </c>
    </row>
    <row r="514" spans="1:6" s="53" customFormat="1" ht="16.2" x14ac:dyDescent="0.4">
      <c r="A514" s="6">
        <v>25</v>
      </c>
      <c r="B514" s="16" t="s">
        <v>478</v>
      </c>
      <c r="C514" s="90">
        <v>50</v>
      </c>
      <c r="D514" s="22"/>
      <c r="E514" s="23"/>
      <c r="F514" s="23">
        <f t="shared" si="39"/>
        <v>50</v>
      </c>
    </row>
    <row r="515" spans="1:6" s="53" customFormat="1" ht="16.2" x14ac:dyDescent="0.4">
      <c r="A515" s="6">
        <v>26</v>
      </c>
      <c r="B515" s="16" t="s">
        <v>479</v>
      </c>
      <c r="C515" s="90">
        <v>16</v>
      </c>
      <c r="D515" s="22"/>
      <c r="E515" s="23"/>
      <c r="F515" s="23">
        <f t="shared" si="39"/>
        <v>16</v>
      </c>
    </row>
    <row r="516" spans="1:6" s="53" customFormat="1" ht="16.2" x14ac:dyDescent="0.4">
      <c r="A516" s="6">
        <v>27</v>
      </c>
      <c r="B516" s="16" t="s">
        <v>480</v>
      </c>
      <c r="C516" s="90">
        <v>58</v>
      </c>
      <c r="D516" s="22"/>
      <c r="E516" s="23"/>
      <c r="F516" s="23">
        <f t="shared" si="39"/>
        <v>58</v>
      </c>
    </row>
    <row r="517" spans="1:6" s="53" customFormat="1" ht="16.2" x14ac:dyDescent="0.4">
      <c r="A517" s="6">
        <v>28</v>
      </c>
      <c r="B517" s="16" t="s">
        <v>481</v>
      </c>
      <c r="C517" s="90">
        <v>35</v>
      </c>
      <c r="D517" s="22"/>
      <c r="E517" s="23"/>
      <c r="F517" s="23">
        <f t="shared" si="39"/>
        <v>35</v>
      </c>
    </row>
    <row r="518" spans="1:6" s="53" customFormat="1" ht="16.2" x14ac:dyDescent="0.4">
      <c r="A518" s="6">
        <v>29</v>
      </c>
      <c r="B518" s="16" t="s">
        <v>482</v>
      </c>
      <c r="C518" s="90">
        <v>38</v>
      </c>
      <c r="D518" s="22"/>
      <c r="E518" s="23"/>
      <c r="F518" s="23">
        <f t="shared" si="39"/>
        <v>38</v>
      </c>
    </row>
    <row r="519" spans="1:6" s="53" customFormat="1" ht="16.2" x14ac:dyDescent="0.4">
      <c r="A519" s="6">
        <v>30</v>
      </c>
      <c r="B519" s="16" t="s">
        <v>483</v>
      </c>
      <c r="C519" s="90">
        <v>15</v>
      </c>
      <c r="D519" s="22"/>
      <c r="E519" s="23"/>
      <c r="F519" s="23">
        <f t="shared" si="39"/>
        <v>15</v>
      </c>
    </row>
    <row r="520" spans="1:6" s="53" customFormat="1" ht="16.2" x14ac:dyDescent="0.4">
      <c r="A520" s="6">
        <v>31</v>
      </c>
      <c r="B520" s="16" t="s">
        <v>484</v>
      </c>
      <c r="C520" s="90">
        <v>15</v>
      </c>
      <c r="D520" s="22"/>
      <c r="E520" s="23"/>
      <c r="F520" s="23">
        <f t="shared" si="39"/>
        <v>15</v>
      </c>
    </row>
    <row r="521" spans="1:6" s="53" customFormat="1" ht="16.2" x14ac:dyDescent="0.4">
      <c r="A521" s="6"/>
      <c r="B521" s="17"/>
      <c r="C521" s="21"/>
      <c r="D521" s="21"/>
      <c r="E521" s="23"/>
      <c r="F521" s="23"/>
    </row>
    <row r="522" spans="1:6" s="52" customFormat="1" ht="16.2" x14ac:dyDescent="0.4">
      <c r="A522" s="1"/>
      <c r="B522" s="25" t="s">
        <v>41</v>
      </c>
      <c r="C522" s="51">
        <f>C524</f>
        <v>10145</v>
      </c>
      <c r="D522" s="51"/>
      <c r="E522" s="51"/>
      <c r="F522" s="51">
        <f t="shared" si="39"/>
        <v>10145</v>
      </c>
    </row>
    <row r="523" spans="1:6" s="53" customFormat="1" ht="16.2" x14ac:dyDescent="0.4">
      <c r="A523" s="2"/>
      <c r="B523" s="25"/>
      <c r="C523" s="23"/>
      <c r="D523" s="23"/>
      <c r="E523" s="23"/>
      <c r="F523" s="23">
        <f t="shared" si="39"/>
        <v>0</v>
      </c>
    </row>
    <row r="524" spans="1:6" s="52" customFormat="1" ht="16.2" x14ac:dyDescent="0.4">
      <c r="A524" s="1"/>
      <c r="B524" s="10" t="s">
        <v>9</v>
      </c>
      <c r="C524" s="51">
        <f>C526</f>
        <v>10145</v>
      </c>
      <c r="D524" s="51"/>
      <c r="E524" s="51"/>
      <c r="F524" s="51">
        <f t="shared" si="39"/>
        <v>10145</v>
      </c>
    </row>
    <row r="525" spans="1:6" s="52" customFormat="1" ht="16.2" x14ac:dyDescent="0.4">
      <c r="A525" s="1"/>
      <c r="B525" s="10"/>
      <c r="C525" s="51"/>
      <c r="D525" s="51"/>
      <c r="E525" s="51"/>
      <c r="F525" s="51"/>
    </row>
    <row r="526" spans="1:6" s="53" customFormat="1" ht="16.2" x14ac:dyDescent="0.4">
      <c r="A526" s="1" t="s">
        <v>57</v>
      </c>
      <c r="B526" s="61" t="s">
        <v>56</v>
      </c>
      <c r="C526" s="56">
        <f>SUM(C527:C544)</f>
        <v>10145</v>
      </c>
      <c r="D526" s="56"/>
      <c r="E526" s="51"/>
      <c r="F526" s="51">
        <f t="shared" ref="F526" si="55">SUM(C526:E526)</f>
        <v>10145</v>
      </c>
    </row>
    <row r="527" spans="1:6" s="53" customFormat="1" ht="32.4" x14ac:dyDescent="0.4">
      <c r="A527" s="9">
        <v>1</v>
      </c>
      <c r="B527" s="16" t="s">
        <v>90</v>
      </c>
      <c r="C527" s="90">
        <v>1120.3499999999999</v>
      </c>
      <c r="D527" s="22"/>
      <c r="E527" s="23"/>
      <c r="F527" s="23">
        <f t="shared" si="39"/>
        <v>1120.3499999999999</v>
      </c>
    </row>
    <row r="528" spans="1:6" s="53" customFormat="1" ht="32.4" x14ac:dyDescent="0.4">
      <c r="A528" s="9">
        <v>2</v>
      </c>
      <c r="B528" s="16" t="s">
        <v>91</v>
      </c>
      <c r="C528" s="21">
        <v>91</v>
      </c>
      <c r="D528" s="21"/>
      <c r="E528" s="23"/>
      <c r="F528" s="23">
        <f t="shared" si="39"/>
        <v>91</v>
      </c>
    </row>
    <row r="529" spans="1:6" s="53" customFormat="1" ht="32.4" x14ac:dyDescent="0.4">
      <c r="A529" s="9">
        <v>3</v>
      </c>
      <c r="B529" s="16" t="s">
        <v>92</v>
      </c>
      <c r="C529" s="21">
        <v>297.5</v>
      </c>
      <c r="D529" s="22"/>
      <c r="E529" s="23"/>
      <c r="F529" s="23">
        <f t="shared" ref="F529:F591" si="56">SUM(C529:E529)</f>
        <v>297.5</v>
      </c>
    </row>
    <row r="530" spans="1:6" s="53" customFormat="1" ht="48.6" x14ac:dyDescent="0.4">
      <c r="A530" s="9">
        <v>4</v>
      </c>
      <c r="B530" s="16" t="s">
        <v>93</v>
      </c>
      <c r="C530" s="90">
        <v>17.850000000000001</v>
      </c>
      <c r="D530" s="22"/>
      <c r="E530" s="23"/>
      <c r="F530" s="23">
        <f t="shared" si="56"/>
        <v>17.850000000000001</v>
      </c>
    </row>
    <row r="531" spans="1:6" s="53" customFormat="1" ht="32.4" x14ac:dyDescent="0.4">
      <c r="A531" s="9">
        <v>5</v>
      </c>
      <c r="B531" s="16" t="s">
        <v>94</v>
      </c>
      <c r="C531" s="90">
        <v>190.4</v>
      </c>
      <c r="D531" s="22"/>
      <c r="E531" s="23"/>
      <c r="F531" s="23">
        <f t="shared" si="56"/>
        <v>190.4</v>
      </c>
    </row>
    <row r="532" spans="1:6" s="53" customFormat="1" ht="16.2" x14ac:dyDescent="0.4">
      <c r="A532" s="9">
        <v>6</v>
      </c>
      <c r="B532" s="16" t="s">
        <v>95</v>
      </c>
      <c r="C532" s="90">
        <v>600</v>
      </c>
      <c r="D532" s="22"/>
      <c r="E532" s="23"/>
      <c r="F532" s="23">
        <f t="shared" si="56"/>
        <v>600</v>
      </c>
    </row>
    <row r="533" spans="1:6" s="53" customFormat="1" ht="16.2" x14ac:dyDescent="0.4">
      <c r="A533" s="9">
        <v>7</v>
      </c>
      <c r="B533" s="16" t="s">
        <v>96</v>
      </c>
      <c r="C533" s="90">
        <v>1490</v>
      </c>
      <c r="D533" s="22"/>
      <c r="E533" s="23"/>
      <c r="F533" s="23">
        <f t="shared" si="56"/>
        <v>1490</v>
      </c>
    </row>
    <row r="534" spans="1:6" s="53" customFormat="1" ht="32.4" x14ac:dyDescent="0.4">
      <c r="A534" s="9">
        <v>8</v>
      </c>
      <c r="B534" s="16" t="s">
        <v>97</v>
      </c>
      <c r="C534" s="90">
        <v>77.349999999999994</v>
      </c>
      <c r="D534" s="22"/>
      <c r="E534" s="23"/>
      <c r="F534" s="23">
        <f t="shared" si="56"/>
        <v>77.349999999999994</v>
      </c>
    </row>
    <row r="535" spans="1:6" s="53" customFormat="1" ht="16.2" x14ac:dyDescent="0.4">
      <c r="A535" s="9">
        <v>9</v>
      </c>
      <c r="B535" s="16" t="s">
        <v>98</v>
      </c>
      <c r="C535" s="90">
        <v>23.8</v>
      </c>
      <c r="D535" s="22"/>
      <c r="E535" s="23"/>
      <c r="F535" s="23">
        <f t="shared" si="56"/>
        <v>23.8</v>
      </c>
    </row>
    <row r="536" spans="1:6" s="53" customFormat="1" ht="16.2" x14ac:dyDescent="0.4">
      <c r="A536" s="9">
        <v>10</v>
      </c>
      <c r="B536" s="16" t="s">
        <v>99</v>
      </c>
      <c r="C536" s="21">
        <v>178.5</v>
      </c>
      <c r="D536" s="21"/>
      <c r="E536" s="23"/>
      <c r="F536" s="23">
        <f t="shared" si="56"/>
        <v>178.5</v>
      </c>
    </row>
    <row r="537" spans="1:6" s="53" customFormat="1" ht="16.2" x14ac:dyDescent="0.4">
      <c r="A537" s="9">
        <v>11</v>
      </c>
      <c r="B537" s="16" t="s">
        <v>100</v>
      </c>
      <c r="C537" s="21">
        <v>41.65</v>
      </c>
      <c r="D537" s="22"/>
      <c r="E537" s="23"/>
      <c r="F537" s="23">
        <f t="shared" si="56"/>
        <v>41.65</v>
      </c>
    </row>
    <row r="538" spans="1:6" s="53" customFormat="1" ht="16.2" x14ac:dyDescent="0.4">
      <c r="A538" s="9">
        <v>12</v>
      </c>
      <c r="B538" s="16" t="s">
        <v>101</v>
      </c>
      <c r="C538" s="90">
        <v>47.6</v>
      </c>
      <c r="D538" s="22"/>
      <c r="E538" s="23"/>
      <c r="F538" s="23">
        <f t="shared" si="56"/>
        <v>47.6</v>
      </c>
    </row>
    <row r="539" spans="1:6" s="53" customFormat="1" ht="16.2" x14ac:dyDescent="0.4">
      <c r="A539" s="9">
        <v>13</v>
      </c>
      <c r="B539" s="16" t="s">
        <v>102</v>
      </c>
      <c r="C539" s="90">
        <v>119</v>
      </c>
      <c r="D539" s="22"/>
      <c r="E539" s="23"/>
      <c r="F539" s="23">
        <f t="shared" si="56"/>
        <v>119</v>
      </c>
    </row>
    <row r="540" spans="1:6" s="53" customFormat="1" ht="16.2" x14ac:dyDescent="0.4">
      <c r="A540" s="9">
        <v>14</v>
      </c>
      <c r="B540" s="16" t="s">
        <v>103</v>
      </c>
      <c r="C540" s="90">
        <v>25</v>
      </c>
      <c r="D540" s="22"/>
      <c r="E540" s="23"/>
      <c r="F540" s="23">
        <f t="shared" si="56"/>
        <v>25</v>
      </c>
    </row>
    <row r="541" spans="1:6" s="53" customFormat="1" ht="48.6" x14ac:dyDescent="0.4">
      <c r="A541" s="9">
        <v>15</v>
      </c>
      <c r="B541" s="16" t="s">
        <v>104</v>
      </c>
      <c r="C541" s="90">
        <v>4580</v>
      </c>
      <c r="D541" s="22"/>
      <c r="E541" s="23"/>
      <c r="F541" s="90">
        <f t="shared" si="56"/>
        <v>4580</v>
      </c>
    </row>
    <row r="542" spans="1:6" s="53" customFormat="1" ht="48.6" x14ac:dyDescent="0.4">
      <c r="A542" s="7">
        <v>16</v>
      </c>
      <c r="B542" s="91" t="s">
        <v>148</v>
      </c>
      <c r="C542" s="90">
        <v>120</v>
      </c>
      <c r="D542" s="22"/>
      <c r="E542" s="23"/>
      <c r="F542" s="90">
        <f t="shared" si="56"/>
        <v>120</v>
      </c>
    </row>
    <row r="543" spans="1:6" s="53" customFormat="1" ht="32.4" x14ac:dyDescent="0.4">
      <c r="A543" s="7">
        <v>17</v>
      </c>
      <c r="B543" s="91" t="s">
        <v>263</v>
      </c>
      <c r="C543" s="90">
        <v>1000</v>
      </c>
      <c r="D543" s="22"/>
      <c r="E543" s="23"/>
      <c r="F543" s="90">
        <f t="shared" si="56"/>
        <v>1000</v>
      </c>
    </row>
    <row r="544" spans="1:6" s="53" customFormat="1" ht="32.4" x14ac:dyDescent="0.4">
      <c r="A544" s="7">
        <v>18</v>
      </c>
      <c r="B544" s="91" t="s">
        <v>149</v>
      </c>
      <c r="C544" s="90">
        <v>125</v>
      </c>
      <c r="D544" s="22"/>
      <c r="E544" s="23"/>
      <c r="F544" s="90">
        <f t="shared" si="56"/>
        <v>125</v>
      </c>
    </row>
    <row r="545" spans="1:6" s="53" customFormat="1" ht="16.2" x14ac:dyDescent="0.4">
      <c r="A545" s="7"/>
      <c r="B545" s="18"/>
      <c r="C545" s="22"/>
      <c r="D545" s="22"/>
      <c r="E545" s="23"/>
      <c r="F545" s="23"/>
    </row>
    <row r="546" spans="1:6" s="52" customFormat="1" ht="16.2" x14ac:dyDescent="0.4">
      <c r="A546" s="1"/>
      <c r="B546" s="25" t="s">
        <v>42</v>
      </c>
      <c r="C546" s="69">
        <f>C548</f>
        <v>4467.1100000000006</v>
      </c>
      <c r="D546" s="69">
        <f t="shared" ref="D546:E546" si="57">D548</f>
        <v>0</v>
      </c>
      <c r="E546" s="69">
        <f t="shared" si="57"/>
        <v>0</v>
      </c>
      <c r="F546" s="51">
        <f t="shared" si="56"/>
        <v>4467.1100000000006</v>
      </c>
    </row>
    <row r="547" spans="1:6" s="53" customFormat="1" ht="16.2" x14ac:dyDescent="0.4">
      <c r="A547" s="2"/>
      <c r="B547" s="25"/>
      <c r="C547" s="23"/>
      <c r="D547" s="23"/>
      <c r="E547" s="23"/>
      <c r="F547" s="23">
        <f t="shared" si="56"/>
        <v>0</v>
      </c>
    </row>
    <row r="548" spans="1:6" s="52" customFormat="1" ht="16.2" x14ac:dyDescent="0.4">
      <c r="A548" s="1"/>
      <c r="B548" s="10" t="s">
        <v>9</v>
      </c>
      <c r="C548" s="69">
        <f>C549</f>
        <v>4467.1100000000006</v>
      </c>
      <c r="D548" s="69">
        <f t="shared" ref="D548:E548" si="58">D549</f>
        <v>0</v>
      </c>
      <c r="E548" s="69">
        <f t="shared" si="58"/>
        <v>0</v>
      </c>
      <c r="F548" s="69">
        <f t="shared" si="56"/>
        <v>4467.1100000000006</v>
      </c>
    </row>
    <row r="549" spans="1:6" s="53" customFormat="1" ht="16.2" x14ac:dyDescent="0.4">
      <c r="A549" s="8" t="s">
        <v>4</v>
      </c>
      <c r="B549" s="27" t="s">
        <v>43</v>
      </c>
      <c r="C549" s="51">
        <f>C550+C551+C552+C553+C554+C555</f>
        <v>4467.1100000000006</v>
      </c>
      <c r="D549" s="51"/>
      <c r="E549" s="51"/>
      <c r="F549" s="51">
        <f>C549+D549+E549</f>
        <v>4467.1100000000006</v>
      </c>
    </row>
    <row r="550" spans="1:6" s="53" customFormat="1" ht="16.2" x14ac:dyDescent="0.4">
      <c r="A550" s="9">
        <v>1</v>
      </c>
      <c r="B550" s="11" t="s">
        <v>68</v>
      </c>
      <c r="C550" s="22">
        <v>320.11</v>
      </c>
      <c r="D550" s="22"/>
      <c r="E550" s="23"/>
      <c r="F550" s="23">
        <f t="shared" si="56"/>
        <v>320.11</v>
      </c>
    </row>
    <row r="551" spans="1:6" s="53" customFormat="1" ht="16.2" x14ac:dyDescent="0.4">
      <c r="A551" s="9">
        <v>2</v>
      </c>
      <c r="B551" s="11" t="s">
        <v>107</v>
      </c>
      <c r="C551" s="22">
        <v>200</v>
      </c>
      <c r="D551" s="22"/>
      <c r="E551" s="23"/>
      <c r="F551" s="23">
        <f t="shared" si="56"/>
        <v>200</v>
      </c>
    </row>
    <row r="552" spans="1:6" s="53" customFormat="1" ht="16.2" x14ac:dyDescent="0.4">
      <c r="A552" s="9">
        <v>3</v>
      </c>
      <c r="B552" s="11" t="s">
        <v>108</v>
      </c>
      <c r="C552" s="22">
        <v>257</v>
      </c>
      <c r="D552" s="22"/>
      <c r="E552" s="23"/>
      <c r="F552" s="23">
        <f t="shared" si="56"/>
        <v>257</v>
      </c>
    </row>
    <row r="553" spans="1:6" s="53" customFormat="1" ht="16.2" x14ac:dyDescent="0.4">
      <c r="A553" s="9">
        <v>4</v>
      </c>
      <c r="B553" s="11" t="s">
        <v>109</v>
      </c>
      <c r="C553" s="22">
        <v>80</v>
      </c>
      <c r="D553" s="22"/>
      <c r="E553" s="23"/>
      <c r="F553" s="23">
        <f t="shared" si="56"/>
        <v>80</v>
      </c>
    </row>
    <row r="554" spans="1:6" s="53" customFormat="1" ht="32.4" x14ac:dyDescent="0.4">
      <c r="A554" s="9">
        <v>5</v>
      </c>
      <c r="B554" s="11" t="s">
        <v>142</v>
      </c>
      <c r="C554" s="22">
        <v>260</v>
      </c>
      <c r="D554" s="22"/>
      <c r="E554" s="23"/>
      <c r="F554" s="23">
        <f t="shared" si="56"/>
        <v>260</v>
      </c>
    </row>
    <row r="555" spans="1:6" s="53" customFormat="1" ht="16.2" x14ac:dyDescent="0.4">
      <c r="A555" s="9">
        <v>6</v>
      </c>
      <c r="B555" s="78" t="s">
        <v>151</v>
      </c>
      <c r="C555" s="23">
        <v>3350</v>
      </c>
      <c r="D555" s="23"/>
      <c r="E555" s="23"/>
      <c r="F555" s="23">
        <f t="shared" si="56"/>
        <v>3350</v>
      </c>
    </row>
    <row r="556" spans="1:6" s="53" customFormat="1" ht="16.2" x14ac:dyDescent="0.4">
      <c r="A556" s="9"/>
      <c r="B556" s="78"/>
      <c r="C556" s="23"/>
      <c r="D556" s="23"/>
      <c r="E556" s="23"/>
      <c r="F556" s="23"/>
    </row>
    <row r="557" spans="1:6" s="52" customFormat="1" ht="16.2" x14ac:dyDescent="0.4">
      <c r="A557" s="8"/>
      <c r="B557" s="25" t="s">
        <v>44</v>
      </c>
      <c r="C557" s="51">
        <f>C559</f>
        <v>1889.44</v>
      </c>
      <c r="D557" s="51">
        <f t="shared" ref="D557:E557" si="59">D559</f>
        <v>1200</v>
      </c>
      <c r="E557" s="51">
        <f t="shared" si="59"/>
        <v>0</v>
      </c>
      <c r="F557" s="51">
        <f t="shared" si="56"/>
        <v>3089.44</v>
      </c>
    </row>
    <row r="558" spans="1:6" s="53" customFormat="1" ht="16.2" x14ac:dyDescent="0.4">
      <c r="A558" s="9"/>
      <c r="B558" s="25"/>
      <c r="C558" s="23"/>
      <c r="D558" s="23"/>
      <c r="E558" s="23"/>
      <c r="F558" s="23">
        <f t="shared" si="56"/>
        <v>0</v>
      </c>
    </row>
    <row r="559" spans="1:6" s="52" customFormat="1" ht="16.2" x14ac:dyDescent="0.4">
      <c r="A559" s="1"/>
      <c r="B559" s="10" t="s">
        <v>9</v>
      </c>
      <c r="C559" s="51">
        <f>C560</f>
        <v>1889.44</v>
      </c>
      <c r="D559" s="51">
        <f>D561</f>
        <v>1200</v>
      </c>
      <c r="E559" s="51">
        <f>E560</f>
        <v>0</v>
      </c>
      <c r="F559" s="51">
        <f t="shared" si="56"/>
        <v>3089.44</v>
      </c>
    </row>
    <row r="560" spans="1:6" s="52" customFormat="1" ht="32.4" x14ac:dyDescent="0.4">
      <c r="A560" s="2">
        <v>1</v>
      </c>
      <c r="B560" s="104" t="s">
        <v>375</v>
      </c>
      <c r="C560" s="23">
        <v>1889.44</v>
      </c>
      <c r="D560" s="23"/>
      <c r="E560" s="23"/>
      <c r="F560" s="51">
        <f t="shared" si="56"/>
        <v>1889.44</v>
      </c>
    </row>
    <row r="561" spans="1:7" s="53" customFormat="1" ht="32.4" x14ac:dyDescent="0.4">
      <c r="A561" s="2">
        <v>2</v>
      </c>
      <c r="B561" s="11" t="s">
        <v>249</v>
      </c>
      <c r="C561" s="22">
        <f>SUM(C562:C563)</f>
        <v>0</v>
      </c>
      <c r="D561" s="22">
        <f t="shared" ref="D561:E561" si="60">SUM(D562:D563)</f>
        <v>1200</v>
      </c>
      <c r="E561" s="22">
        <f t="shared" si="60"/>
        <v>0</v>
      </c>
      <c r="F561" s="23">
        <f t="shared" si="56"/>
        <v>1200</v>
      </c>
    </row>
    <row r="562" spans="1:7" s="53" customFormat="1" ht="16.2" x14ac:dyDescent="0.4">
      <c r="A562" s="77" t="s">
        <v>374</v>
      </c>
      <c r="B562" s="78" t="s">
        <v>45</v>
      </c>
      <c r="C562" s="23"/>
      <c r="D562" s="23">
        <v>1200</v>
      </c>
      <c r="E562" s="23"/>
      <c r="F562" s="23">
        <f t="shared" si="56"/>
        <v>1200</v>
      </c>
    </row>
    <row r="563" spans="1:7" s="53" customFormat="1" ht="16.2" x14ac:dyDescent="0.4">
      <c r="A563" s="2"/>
      <c r="B563" s="15"/>
      <c r="C563" s="23"/>
      <c r="D563" s="23"/>
      <c r="E563" s="23"/>
      <c r="F563" s="23">
        <f t="shared" si="56"/>
        <v>0</v>
      </c>
    </row>
    <row r="564" spans="1:7" s="52" customFormat="1" ht="16.2" x14ac:dyDescent="0.4">
      <c r="A564" s="1"/>
      <c r="B564" s="25" t="s">
        <v>46</v>
      </c>
      <c r="C564" s="69">
        <f>C566</f>
        <v>0</v>
      </c>
      <c r="D564" s="69">
        <f t="shared" ref="D564:E564" si="61">D566</f>
        <v>0</v>
      </c>
      <c r="E564" s="69">
        <f t="shared" si="61"/>
        <v>4679.3600000000006</v>
      </c>
      <c r="F564" s="69">
        <f t="shared" si="56"/>
        <v>4679.3600000000006</v>
      </c>
    </row>
    <row r="565" spans="1:7" s="53" customFormat="1" ht="16.2" x14ac:dyDescent="0.4">
      <c r="A565" s="2"/>
      <c r="B565" s="25"/>
      <c r="C565" s="23"/>
      <c r="D565" s="23"/>
      <c r="E565" s="23"/>
      <c r="F565" s="23">
        <f t="shared" si="56"/>
        <v>0</v>
      </c>
    </row>
    <row r="566" spans="1:7" s="52" customFormat="1" ht="16.2" x14ac:dyDescent="0.4">
      <c r="A566" s="59"/>
      <c r="B566" s="10" t="s">
        <v>9</v>
      </c>
      <c r="C566" s="69">
        <f>SUM(C567:C584)</f>
        <v>0</v>
      </c>
      <c r="D566" s="69"/>
      <c r="E566" s="69">
        <f>E571+E568</f>
        <v>4679.3600000000006</v>
      </c>
      <c r="F566" s="69">
        <f t="shared" si="56"/>
        <v>4679.3600000000006</v>
      </c>
    </row>
    <row r="567" spans="1:7" s="53" customFormat="1" ht="16.2" x14ac:dyDescent="0.4">
      <c r="A567" s="2"/>
      <c r="B567" s="92"/>
      <c r="C567" s="21"/>
      <c r="D567" s="21"/>
      <c r="E567" s="23"/>
      <c r="F567" s="23"/>
      <c r="G567" s="81"/>
    </row>
    <row r="568" spans="1:7" s="53" customFormat="1" ht="16.2" x14ac:dyDescent="0.4">
      <c r="A568" s="8" t="s">
        <v>5</v>
      </c>
      <c r="B568" s="27" t="s">
        <v>20</v>
      </c>
      <c r="C568" s="21"/>
      <c r="D568" s="21"/>
      <c r="E568" s="69">
        <f>E569</f>
        <v>2560.61</v>
      </c>
      <c r="F568" s="69">
        <f>F569</f>
        <v>2560.61</v>
      </c>
      <c r="G568" s="81"/>
    </row>
    <row r="569" spans="1:7" s="53" customFormat="1" ht="16.2" x14ac:dyDescent="0.4">
      <c r="A569" s="2">
        <v>1</v>
      </c>
      <c r="B569" s="92" t="s">
        <v>362</v>
      </c>
      <c r="C569" s="21"/>
      <c r="D569" s="21"/>
      <c r="E569" s="23">
        <v>2560.61</v>
      </c>
      <c r="F569" s="23">
        <f t="shared" ref="F569" si="62">SUM(C569:E569)</f>
        <v>2560.61</v>
      </c>
      <c r="G569" s="81"/>
    </row>
    <row r="570" spans="1:7" s="53" customFormat="1" ht="16.2" x14ac:dyDescent="0.4">
      <c r="A570" s="2"/>
      <c r="B570" s="92"/>
      <c r="C570" s="21"/>
      <c r="D570" s="21"/>
      <c r="E570" s="23"/>
      <c r="F570" s="23"/>
      <c r="G570" s="81"/>
    </row>
    <row r="571" spans="1:7" s="53" customFormat="1" ht="16.2" x14ac:dyDescent="0.4">
      <c r="A571" s="8" t="s">
        <v>4</v>
      </c>
      <c r="B571" s="27" t="s">
        <v>43</v>
      </c>
      <c r="C571" s="21"/>
      <c r="D571" s="21"/>
      <c r="E571" s="69">
        <f>SUM(E572:E584)</f>
        <v>2118.75</v>
      </c>
      <c r="F571" s="69">
        <f>SUM(F572:F584)</f>
        <v>2118.75</v>
      </c>
      <c r="G571" s="81"/>
    </row>
    <row r="572" spans="1:7" s="53" customFormat="1" ht="32.4" x14ac:dyDescent="0.4">
      <c r="A572" s="2">
        <v>1</v>
      </c>
      <c r="B572" s="92" t="s">
        <v>47</v>
      </c>
      <c r="C572" s="21"/>
      <c r="D572" s="21"/>
      <c r="E572" s="23">
        <v>20</v>
      </c>
      <c r="F572" s="23">
        <f t="shared" si="56"/>
        <v>20</v>
      </c>
      <c r="G572" s="81"/>
    </row>
    <row r="573" spans="1:7" s="53" customFormat="1" ht="32.4" x14ac:dyDescent="0.4">
      <c r="A573" s="2">
        <v>2</v>
      </c>
      <c r="B573" s="92" t="s">
        <v>48</v>
      </c>
      <c r="C573" s="21"/>
      <c r="D573" s="21"/>
      <c r="E573" s="23">
        <v>326</v>
      </c>
      <c r="F573" s="23">
        <f t="shared" si="56"/>
        <v>326</v>
      </c>
      <c r="G573" s="81"/>
    </row>
    <row r="574" spans="1:7" s="53" customFormat="1" ht="32.4" x14ac:dyDescent="0.4">
      <c r="A574" s="2">
        <v>3</v>
      </c>
      <c r="B574" s="92" t="s">
        <v>49</v>
      </c>
      <c r="C574" s="21"/>
      <c r="D574" s="21"/>
      <c r="E574" s="23">
        <v>200</v>
      </c>
      <c r="F574" s="23">
        <f t="shared" si="56"/>
        <v>200</v>
      </c>
      <c r="G574" s="81"/>
    </row>
    <row r="575" spans="1:7" s="53" customFormat="1" ht="32.4" x14ac:dyDescent="0.4">
      <c r="A575" s="2">
        <v>4</v>
      </c>
      <c r="B575" s="92" t="s">
        <v>50</v>
      </c>
      <c r="C575" s="21"/>
      <c r="D575" s="21"/>
      <c r="E575" s="23">
        <v>208</v>
      </c>
      <c r="F575" s="23">
        <f t="shared" si="56"/>
        <v>208</v>
      </c>
      <c r="G575" s="81"/>
    </row>
    <row r="576" spans="1:7" s="53" customFormat="1" ht="16.2" x14ac:dyDescent="0.4">
      <c r="A576" s="2">
        <v>5</v>
      </c>
      <c r="B576" s="92" t="s">
        <v>136</v>
      </c>
      <c r="C576" s="21"/>
      <c r="D576" s="21"/>
      <c r="E576" s="23">
        <v>21</v>
      </c>
      <c r="F576" s="23">
        <f t="shared" si="56"/>
        <v>21</v>
      </c>
      <c r="G576" s="81"/>
    </row>
    <row r="577" spans="1:7" s="53" customFormat="1" ht="32.4" x14ac:dyDescent="0.4">
      <c r="A577" s="2">
        <v>6</v>
      </c>
      <c r="B577" s="92" t="s">
        <v>51</v>
      </c>
      <c r="C577" s="21"/>
      <c r="D577" s="21"/>
      <c r="E577" s="23">
        <v>340</v>
      </c>
      <c r="F577" s="23">
        <f t="shared" si="56"/>
        <v>340</v>
      </c>
      <c r="G577" s="81"/>
    </row>
    <row r="578" spans="1:7" s="53" customFormat="1" ht="16.2" x14ac:dyDescent="0.4">
      <c r="A578" s="2">
        <v>7</v>
      </c>
      <c r="B578" s="92" t="s">
        <v>137</v>
      </c>
      <c r="C578" s="21"/>
      <c r="D578" s="21"/>
      <c r="E578" s="23">
        <v>386.75</v>
      </c>
      <c r="F578" s="23">
        <f t="shared" si="56"/>
        <v>386.75</v>
      </c>
      <c r="G578" s="81"/>
    </row>
    <row r="579" spans="1:7" s="53" customFormat="1" ht="32.4" x14ac:dyDescent="0.4">
      <c r="A579" s="2">
        <v>8</v>
      </c>
      <c r="B579" s="92" t="s">
        <v>138</v>
      </c>
      <c r="C579" s="21"/>
      <c r="D579" s="21"/>
      <c r="E579" s="23">
        <v>85</v>
      </c>
      <c r="F579" s="23">
        <f t="shared" si="56"/>
        <v>85</v>
      </c>
      <c r="G579" s="81"/>
    </row>
    <row r="580" spans="1:7" s="53" customFormat="1" ht="16.2" x14ac:dyDescent="0.4">
      <c r="A580" s="2">
        <v>9</v>
      </c>
      <c r="B580" s="92" t="s">
        <v>139</v>
      </c>
      <c r="C580" s="21"/>
      <c r="D580" s="21"/>
      <c r="E580" s="23">
        <v>300</v>
      </c>
      <c r="F580" s="23">
        <f t="shared" ref="F580:F582" si="63">SUM(C580:E580)</f>
        <v>300</v>
      </c>
      <c r="G580" s="81"/>
    </row>
    <row r="581" spans="1:7" s="53" customFormat="1" ht="32.4" x14ac:dyDescent="0.4">
      <c r="A581" s="2">
        <v>10</v>
      </c>
      <c r="B581" s="92" t="s">
        <v>140</v>
      </c>
      <c r="C581" s="21"/>
      <c r="D581" s="21"/>
      <c r="E581" s="23">
        <v>50</v>
      </c>
      <c r="F581" s="23">
        <f t="shared" si="63"/>
        <v>50</v>
      </c>
      <c r="G581" s="81"/>
    </row>
    <row r="582" spans="1:7" s="53" customFormat="1" ht="16.2" x14ac:dyDescent="0.4">
      <c r="A582" s="2">
        <v>11</v>
      </c>
      <c r="B582" s="92" t="s">
        <v>141</v>
      </c>
      <c r="C582" s="21"/>
      <c r="D582" s="21"/>
      <c r="E582" s="23">
        <v>45</v>
      </c>
      <c r="F582" s="23">
        <f t="shared" si="63"/>
        <v>45</v>
      </c>
      <c r="G582" s="81"/>
    </row>
    <row r="583" spans="1:7" s="53" customFormat="1" ht="16.2" x14ac:dyDescent="0.4">
      <c r="A583" s="2">
        <v>12</v>
      </c>
      <c r="B583" s="92" t="s">
        <v>69</v>
      </c>
      <c r="C583" s="21"/>
      <c r="D583" s="21"/>
      <c r="E583" s="23">
        <v>12</v>
      </c>
      <c r="F583" s="23">
        <f t="shared" si="56"/>
        <v>12</v>
      </c>
      <c r="G583" s="81"/>
    </row>
    <row r="584" spans="1:7" s="53" customFormat="1" ht="16.2" x14ac:dyDescent="0.4">
      <c r="A584" s="2">
        <v>13</v>
      </c>
      <c r="B584" s="92" t="s">
        <v>61</v>
      </c>
      <c r="C584" s="21"/>
      <c r="D584" s="21"/>
      <c r="E584" s="23">
        <v>125</v>
      </c>
      <c r="F584" s="23">
        <f t="shared" si="56"/>
        <v>125</v>
      </c>
      <c r="G584" s="81"/>
    </row>
    <row r="585" spans="1:7" s="53" customFormat="1" ht="16.2" x14ac:dyDescent="0.4">
      <c r="A585" s="2"/>
      <c r="B585" s="19"/>
      <c r="C585" s="24"/>
      <c r="D585" s="24"/>
      <c r="E585" s="23"/>
      <c r="F585" s="23">
        <f t="shared" si="56"/>
        <v>0</v>
      </c>
    </row>
    <row r="586" spans="1:7" s="52" customFormat="1" ht="16.2" x14ac:dyDescent="0.4">
      <c r="A586" s="1"/>
      <c r="B586" s="25" t="s">
        <v>52</v>
      </c>
      <c r="C586" s="51">
        <f>C588</f>
        <v>0</v>
      </c>
      <c r="D586" s="51">
        <f t="shared" ref="D586:E586" si="64">D588</f>
        <v>0</v>
      </c>
      <c r="E586" s="51">
        <f t="shared" si="64"/>
        <v>2398.5100000000002</v>
      </c>
      <c r="F586" s="51">
        <f t="shared" si="56"/>
        <v>2398.5100000000002</v>
      </c>
    </row>
    <row r="587" spans="1:7" s="53" customFormat="1" ht="16.2" x14ac:dyDescent="0.4">
      <c r="A587" s="2"/>
      <c r="B587" s="25"/>
      <c r="C587" s="23"/>
      <c r="D587" s="23"/>
      <c r="E587" s="23"/>
      <c r="F587" s="23">
        <f t="shared" si="56"/>
        <v>0</v>
      </c>
    </row>
    <row r="588" spans="1:7" s="52" customFormat="1" ht="16.2" x14ac:dyDescent="0.4">
      <c r="A588" s="59"/>
      <c r="B588" s="10" t="s">
        <v>9</v>
      </c>
      <c r="C588" s="51">
        <f>C589</f>
        <v>0</v>
      </c>
      <c r="D588" s="51">
        <f t="shared" ref="D588:E588" si="65">D589</f>
        <v>0</v>
      </c>
      <c r="E588" s="51">
        <f t="shared" si="65"/>
        <v>2398.5100000000002</v>
      </c>
      <c r="F588" s="51">
        <f t="shared" si="56"/>
        <v>2398.5100000000002</v>
      </c>
    </row>
    <row r="589" spans="1:7" s="53" customFormat="1" ht="16.2" x14ac:dyDescent="0.4">
      <c r="A589" s="8" t="s">
        <v>4</v>
      </c>
      <c r="B589" s="27" t="s">
        <v>43</v>
      </c>
      <c r="C589" s="23">
        <f>SUM(C590:C590)</f>
        <v>0</v>
      </c>
      <c r="D589" s="23">
        <f>SUM(D590:D590)</f>
        <v>0</v>
      </c>
      <c r="E589" s="23">
        <f>SUM(E590:E591)</f>
        <v>2398.5100000000002</v>
      </c>
      <c r="F589" s="23">
        <f t="shared" si="56"/>
        <v>2398.5100000000002</v>
      </c>
    </row>
    <row r="590" spans="1:7" s="53" customFormat="1" ht="32.4" x14ac:dyDescent="0.4">
      <c r="A590" s="2">
        <v>1</v>
      </c>
      <c r="B590" s="92" t="s">
        <v>53</v>
      </c>
      <c r="C590" s="21"/>
      <c r="D590" s="21"/>
      <c r="E590" s="23">
        <v>388.51</v>
      </c>
      <c r="F590" s="23">
        <f t="shared" si="56"/>
        <v>388.51</v>
      </c>
    </row>
    <row r="591" spans="1:7" s="53" customFormat="1" ht="32.4" x14ac:dyDescent="0.4">
      <c r="A591" s="2">
        <v>2</v>
      </c>
      <c r="B591" s="92" t="s">
        <v>62</v>
      </c>
      <c r="C591" s="21"/>
      <c r="D591" s="21"/>
      <c r="E591" s="23">
        <v>2010</v>
      </c>
      <c r="F591" s="23">
        <f t="shared" si="56"/>
        <v>2010</v>
      </c>
    </row>
    <row r="592" spans="1:7" s="53" customFormat="1" ht="16.2" x14ac:dyDescent="0.4">
      <c r="A592" s="62"/>
      <c r="B592" s="63"/>
      <c r="C592" s="64"/>
      <c r="D592" s="64"/>
      <c r="E592" s="65"/>
      <c r="F592" s="65"/>
    </row>
    <row r="593" spans="1:9" x14ac:dyDescent="0.4">
      <c r="A593" s="37"/>
      <c r="B593" s="39"/>
      <c r="C593" s="47"/>
      <c r="D593" s="47"/>
      <c r="E593" s="47"/>
      <c r="F593" s="38"/>
    </row>
    <row r="594" spans="1:9" ht="18" x14ac:dyDescent="0.4">
      <c r="A594" s="37"/>
      <c r="B594" s="105"/>
      <c r="C594" s="117" t="s">
        <v>430</v>
      </c>
      <c r="D594" s="117"/>
      <c r="E594" s="117"/>
      <c r="F594" s="105"/>
      <c r="G594" s="105"/>
      <c r="H594" s="105"/>
      <c r="I594" s="105"/>
    </row>
    <row r="595" spans="1:9" ht="18" x14ac:dyDescent="0.4">
      <c r="A595" s="37"/>
      <c r="B595" s="106" t="s">
        <v>431</v>
      </c>
      <c r="C595" s="110" t="s">
        <v>435</v>
      </c>
      <c r="D595" s="110"/>
      <c r="E595" s="110"/>
      <c r="F595" s="109"/>
      <c r="G595" s="109"/>
      <c r="H595" s="109"/>
      <c r="I595" s="109"/>
    </row>
    <row r="596" spans="1:9" ht="18" x14ac:dyDescent="0.4">
      <c r="A596" s="37"/>
      <c r="B596" s="119" t="s">
        <v>432</v>
      </c>
      <c r="C596" s="119"/>
      <c r="D596" s="119"/>
      <c r="E596" s="106"/>
    </row>
    <row r="597" spans="1:9" ht="18" x14ac:dyDescent="0.4">
      <c r="B597" s="106" t="s">
        <v>434</v>
      </c>
      <c r="C597" s="118" t="s">
        <v>433</v>
      </c>
      <c r="D597" s="118"/>
      <c r="E597" s="118"/>
      <c r="F597" s="107"/>
      <c r="G597" s="108"/>
      <c r="H597" s="108"/>
      <c r="I597" s="108"/>
    </row>
  </sheetData>
  <mergeCells count="7">
    <mergeCell ref="D2:F2"/>
    <mergeCell ref="A4:G4"/>
    <mergeCell ref="C594:E594"/>
    <mergeCell ref="C597:E597"/>
    <mergeCell ref="B596:D596"/>
    <mergeCell ref="C490:C491"/>
    <mergeCell ref="F490:F491"/>
  </mergeCells>
  <pageMargins left="0.19685039370078741" right="0.11811023622047245" top="0.19685039370078741" bottom="0.39370078740157483" header="0" footer="0"/>
  <pageSetup paperSize="9" scale="80" orientation="portrait" horizontalDpi="1200" verticalDpi="1200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Varianta finala</vt:lpstr>
      <vt:lpstr>'Varianta finala'!_Hlk153963775</vt:lpstr>
      <vt:lpstr>'Varianta finala'!Print_Titles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2024-10-15T10:43:40Z</cp:lastPrinted>
  <dcterms:created xsi:type="dcterms:W3CDTF">2023-01-25T12:30:24Z</dcterms:created>
  <dcterms:modified xsi:type="dcterms:W3CDTF">2024-10-15T10:45:44Z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