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MARTIE BVC INITIAL 2025\"/>
    </mc:Choice>
  </mc:AlternateContent>
  <xr:revisionPtr revIDLastSave="0" documentId="13_ncr:1_{71B4F568-AD3A-4E8A-95AA-C287CDE4348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K19" i="6"/>
  <c r="I19" i="6"/>
  <c r="K49" i="6" l="1"/>
  <c r="I49" i="6"/>
  <c r="K52" i="6"/>
  <c r="B51" i="6" l="1"/>
  <c r="B52" i="6" s="1"/>
  <c r="B53" i="6" s="1"/>
  <c r="B54" i="6" s="1"/>
  <c r="B55" i="6" s="1"/>
  <c r="K51" i="6"/>
  <c r="I53" i="6"/>
  <c r="H53" i="6"/>
  <c r="G53" i="6"/>
  <c r="H33" i="6"/>
  <c r="I33" i="6"/>
  <c r="J33" i="6"/>
  <c r="G33" i="6"/>
  <c r="H28" i="6"/>
  <c r="I28" i="6"/>
  <c r="J28" i="6"/>
  <c r="G28" i="6"/>
  <c r="H23" i="6"/>
  <c r="J18" i="6"/>
  <c r="J20" i="6"/>
  <c r="J23" i="6"/>
  <c r="J38" i="6"/>
  <c r="J44" i="6"/>
  <c r="J49" i="6"/>
  <c r="J53" i="6"/>
  <c r="J64" i="6"/>
  <c r="K28" i="6" l="1"/>
  <c r="J22" i="6"/>
  <c r="J19" i="6" s="1"/>
  <c r="H44" i="6"/>
  <c r="H18" i="6"/>
  <c r="I18" i="6"/>
  <c r="G18" i="6"/>
  <c r="H64" i="6"/>
  <c r="I64" i="6"/>
  <c r="G64" i="6"/>
  <c r="H49" i="6"/>
  <c r="G49" i="6"/>
  <c r="I23" i="6"/>
  <c r="G23" i="6"/>
  <c r="H20" i="6"/>
  <c r="I20" i="6"/>
  <c r="G20" i="6"/>
  <c r="H38" i="6"/>
  <c r="I38" i="6"/>
  <c r="G38" i="6"/>
  <c r="I44" i="6"/>
  <c r="G44" i="6"/>
  <c r="K61" i="6"/>
  <c r="K29" i="6"/>
  <c r="K30" i="6"/>
  <c r="K18" i="6" l="1"/>
  <c r="H22" i="6"/>
  <c r="H19" i="6" s="1"/>
  <c r="K23" i="6"/>
  <c r="I22" i="6"/>
  <c r="G22" i="6"/>
  <c r="K33" i="6"/>
  <c r="K63" i="6" l="1"/>
  <c r="K64" i="6"/>
  <c r="K65" i="6"/>
  <c r="K66" i="6"/>
  <c r="K50" i="6"/>
  <c r="K54" i="6"/>
  <c r="K55" i="6"/>
  <c r="K56" i="6"/>
  <c r="K57" i="6"/>
  <c r="K58" i="6"/>
  <c r="K59" i="6"/>
  <c r="K60" i="6"/>
  <c r="K62" i="6"/>
  <c r="K31" i="6"/>
  <c r="K32" i="6"/>
  <c r="K15" i="6"/>
  <c r="K16" i="6"/>
  <c r="K17" i="6"/>
  <c r="K21" i="6"/>
  <c r="K24" i="6"/>
  <c r="K25" i="6"/>
  <c r="K26" i="6"/>
  <c r="K27" i="6"/>
  <c r="K14" i="6"/>
  <c r="K53" i="6" l="1"/>
  <c r="K20" i="6"/>
  <c r="K45" i="6"/>
  <c r="K46" i="6"/>
  <c r="K47" i="6"/>
  <c r="K48" i="6"/>
  <c r="K39" i="6"/>
  <c r="K40" i="6"/>
  <c r="K41" i="6"/>
  <c r="K42" i="6"/>
  <c r="K43" i="6"/>
  <c r="K44" i="6" l="1"/>
  <c r="K38" i="6"/>
  <c r="K34" i="6"/>
  <c r="K35" i="6"/>
  <c r="K36" i="6"/>
  <c r="K37" i="6"/>
  <c r="K22" i="6" l="1"/>
  <c r="B15" i="6"/>
  <c r="B16" i="6" s="1"/>
  <c r="E22" i="6"/>
  <c r="E49" i="6"/>
  <c r="E53" i="6"/>
  <c r="F49" i="6"/>
  <c r="F53" i="6"/>
  <c r="F22" i="6"/>
  <c r="F44" i="6"/>
  <c r="F38" i="6"/>
  <c r="F33" i="6"/>
  <c r="F28" i="6"/>
  <c r="F23" i="6"/>
  <c r="E44" i="6"/>
  <c r="E38" i="6"/>
  <c r="E33" i="6"/>
  <c r="E28" i="6"/>
  <c r="E23" i="6"/>
  <c r="F18" i="6"/>
  <c r="E18" i="6"/>
  <c r="B17" i="6" l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F19" i="6"/>
  <c r="E19" i="6"/>
  <c r="B45" i="6" l="1"/>
  <c r="B46" i="6" s="1"/>
  <c r="B47" i="6" s="1"/>
  <c r="B48" i="6" s="1"/>
  <c r="B49" i="6" s="1"/>
  <c r="B50" i="6" s="1"/>
  <c r="B56" i="6" s="1"/>
  <c r="B57" i="6" s="1"/>
  <c r="B58" i="6" s="1"/>
  <c r="B59" i="6" l="1"/>
  <c r="B60" i="6" s="1"/>
  <c r="B61" i="6" s="1"/>
  <c r="B62" i="6" s="1"/>
  <c r="B63" i="6" s="1"/>
  <c r="B64" i="6" s="1"/>
  <c r="B65" i="6" s="1"/>
  <c r="B66" i="6" s="1"/>
</calcChain>
</file>

<file path=xl/sharedStrings.xml><?xml version="1.0" encoding="utf-8"?>
<sst xmlns="http://schemas.openxmlformats.org/spreadsheetml/2006/main" count="103" uniqueCount="66">
  <si>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</si>
  <si>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</si>
  <si>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</si>
  <si>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</si>
  <si>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</si>
  <si>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</si>
  <si>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</si>
  <si>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</si>
  <si>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</si>
  <si>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</si>
  <si>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</si>
  <si>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</si>
  <si>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</si>
  <si>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</si>
  <si>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</si>
  <si>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</si>
  <si>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</si>
  <si>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</si>
  <si>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</si>
  <si>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</si>
  <si>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</si>
  <si>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</si>
  <si>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</si>
  <si>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</si>
  <si>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</si>
  <si>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</si>
  <si>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</si>
  <si>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</si>
  <si>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</si>
  <si>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</si>
  <si>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</si>
  <si>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</si>
  <si>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</si>
  <si>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</si>
  <si>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</si>
  <si>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</si>
  <si>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</si>
  <si>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</si>
  <si>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</si>
  <si>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</si>
  <si>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</si>
  <si>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</si>
  <si>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</si>
  <si>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</si>
  <si>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</si>
  <si>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</si>
  <si>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</si>
  <si>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</si>
  <si>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PREȘEDINTE</t>
  </si>
  <si>
    <t>ALIN TIȘE</t>
  </si>
  <si>
    <t xml:space="preserve">    BUGETUL  INSTITUŢIILOR  PUBLICE ŞI ACTIVITĂŢILOR FINANŢATE INTEGRAL SAU PARŢIAL  DIN VENITURI PROPRII PE ANUL 2025</t>
  </si>
  <si>
    <t xml:space="preserve"> BUGET LOCAL 2025</t>
  </si>
  <si>
    <t>EXCEDENT 31.12.2024</t>
  </si>
  <si>
    <t>VENITURI PROPRII ESTIMATE 2025</t>
  </si>
  <si>
    <t>TOTAL  BVC  2025</t>
  </si>
  <si>
    <t>Proiecte cu finanțare din sumele reprezentând asistență financiară nerambursabilă aferentă PNRR</t>
  </si>
  <si>
    <t>PROIECTE FEN / PNRR</t>
  </si>
  <si>
    <t>Excedent 31.12.2024</t>
  </si>
  <si>
    <t xml:space="preserve">Proiecte cu finanțare din FEN/PNRR </t>
  </si>
  <si>
    <t>Centrul Școlar pentru Educație Incluzivă</t>
  </si>
  <si>
    <t>Liceul Special pentru Deficienţi de Vedere</t>
  </si>
  <si>
    <t>la Hotărârea nr.    /2025</t>
  </si>
  <si>
    <t>Contrasemnează:</t>
  </si>
  <si>
    <t>SECRETAR GENERAL AL JUDEȚULUI</t>
  </si>
  <si>
    <t>SIMONA GACI</t>
  </si>
  <si>
    <t xml:space="preserve">      ANEXA NR.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</si>
</sst>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sz val="12"/>
      <color indexed="10"/>
      <name val="Monserat"/>
      <charset val="238"/>
    </font>
    <font>
      <sz val="12"/>
      <color rgb="FF00B050"/>
      <name val="Monserat"/>
      <charset val="238"/>
    </font>
    <font>
      <sz val="12"/>
      <name val="Nonse"/>
      <charset val="238"/>
    </font>
    <font>
      <sz val="12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3" fillId="0" borderId="1" xfId="1" applyFont="1" applyBorder="1" applyAlignment="1">
      <alignment wrapText="1"/>
    </xf>
    <xf numFmtId="0" fontId="7" fillId="0" borderId="0" xfId="0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8" fillId="0" borderId="0" xfId="0" applyFont="1"/>
    <xf numFmtId="0" fontId="9" fillId="0" borderId="1" xfId="1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tabSelected="1" workbookViewId="0">
      <selection activeCell="O9" sqref="O9"/>
    </sheetView>
  </sheetViews>
  <sheetFormatPr defaultColWidth="9.109375" defaultRowHeight="15"/>
  <cols>
    <col min="1" max="1" width="5.5546875" style="2" customWidth="1"/>
    <col min="2" max="2" width="4.88671875" style="2" customWidth="1"/>
    <col min="3" max="3" width="48" style="2" customWidth="1"/>
    <col min="4" max="4" width="9.5546875" style="2" customWidth="1"/>
    <col min="5" max="5" width="13.88671875" style="2" hidden="1" customWidth="1"/>
    <col min="6" max="6" width="13.109375" style="2" hidden="1" customWidth="1"/>
    <col min="7" max="7" width="12.6640625" style="2" customWidth="1"/>
    <col min="8" max="8" width="18.109375" style="2" customWidth="1"/>
    <col min="9" max="9" width="13.44140625" style="2" customWidth="1"/>
    <col min="10" max="10" width="15.5546875" style="2" customWidth="1"/>
    <col min="11" max="11" width="24.33203125" style="2" customWidth="1"/>
    <col min="12" max="12" width="4.109375" style="2" customWidth="1"/>
    <col min="13" max="13" width="16.109375" style="2" customWidth="1"/>
    <col min="14" max="14" width="7.109375" style="2" customWidth="1"/>
    <col min="15" max="15" width="13" style="2" customWidth="1"/>
    <col min="16" max="16" width="6.5546875" style="2" customWidth="1"/>
    <col min="17" max="16384" width="9.109375" style="2"/>
  </cols>
  <sheetData>
    <row r="1" spans="2:18" ht="15.6">
      <c r="B1" s="43" t="s">
        <v>0</v>
      </c>
      <c r="C1" s="43"/>
      <c r="F1" s="33"/>
      <c r="G1" s="33"/>
      <c r="H1" s="3"/>
      <c r="I1" s="33" t="s">
        <v>65</v>
      </c>
      <c r="J1" s="33"/>
      <c r="K1" s="33"/>
    </row>
    <row r="2" spans="2:18" ht="15.6">
      <c r="B2" s="43" t="s">
        <v>1</v>
      </c>
      <c r="C2" s="43"/>
      <c r="E2" s="4"/>
      <c r="F2" s="5" t="s">
        <v>18</v>
      </c>
      <c r="G2" s="45"/>
      <c r="H2" s="45"/>
      <c r="I2" s="5"/>
      <c r="J2" s="45" t="s">
        <v>61</v>
      </c>
      <c r="K2" s="45"/>
    </row>
    <row r="3" spans="2:18" ht="15.6">
      <c r="B3" s="43" t="s">
        <v>2</v>
      </c>
      <c r="C3" s="43"/>
      <c r="D3" s="7"/>
      <c r="E3" s="7"/>
      <c r="F3" s="7"/>
      <c r="G3" s="7"/>
      <c r="H3" s="7"/>
      <c r="I3" s="7"/>
      <c r="J3" s="33"/>
      <c r="K3" s="33"/>
    </row>
    <row r="4" spans="2:18" ht="15.6">
      <c r="B4" s="1"/>
      <c r="C4" s="1"/>
      <c r="D4" s="7"/>
      <c r="E4" s="7"/>
      <c r="F4" s="7"/>
      <c r="G4" s="7"/>
      <c r="H4" s="7"/>
      <c r="I4" s="7"/>
      <c r="J4" s="33"/>
      <c r="K4" s="33"/>
    </row>
    <row r="5" spans="2:18" ht="15.6">
      <c r="B5" s="1"/>
      <c r="C5" s="1"/>
      <c r="D5" s="7"/>
      <c r="E5" s="7"/>
      <c r="F5" s="7"/>
      <c r="G5" s="7"/>
      <c r="H5" s="7"/>
      <c r="I5" s="7"/>
      <c r="J5" s="3"/>
      <c r="K5" s="3"/>
    </row>
    <row r="6" spans="2:18" ht="15.6">
      <c r="B6" s="1"/>
      <c r="C6" s="1"/>
      <c r="D6" s="7"/>
      <c r="E6" s="7"/>
      <c r="F6" s="7"/>
      <c r="G6" s="7"/>
      <c r="H6" s="7"/>
      <c r="I6" s="7"/>
      <c r="J6" s="3"/>
      <c r="K6" s="3"/>
    </row>
    <row r="7" spans="2:18" ht="33" customHeight="1">
      <c r="B7" s="8"/>
      <c r="C7" s="44" t="s">
        <v>50</v>
      </c>
      <c r="D7" s="44"/>
      <c r="E7" s="44"/>
      <c r="F7" s="44"/>
      <c r="G7" s="44"/>
      <c r="H7" s="44"/>
      <c r="I7" s="44"/>
      <c r="J7" s="44"/>
      <c r="K7" s="44"/>
    </row>
    <row r="8" spans="2:18" ht="15.75" customHeight="1">
      <c r="B8" s="8"/>
      <c r="C8" s="46"/>
      <c r="D8" s="46"/>
      <c r="E8" s="46"/>
      <c r="F8" s="46"/>
      <c r="G8" s="46"/>
      <c r="H8" s="46"/>
      <c r="I8" s="46"/>
      <c r="J8" s="46"/>
      <c r="K8" s="46"/>
    </row>
    <row r="9" spans="2:18" ht="15.6">
      <c r="B9" s="9"/>
      <c r="C9" s="10"/>
      <c r="D9" s="9"/>
      <c r="F9" s="11"/>
      <c r="G9" s="11"/>
      <c r="H9" s="11"/>
      <c r="I9" s="9"/>
      <c r="J9" s="9"/>
      <c r="K9" s="11" t="s">
        <v>3</v>
      </c>
    </row>
    <row r="10" spans="2:18" ht="14.25" customHeight="1">
      <c r="B10" s="34" t="s">
        <v>4</v>
      </c>
      <c r="C10" s="37" t="s">
        <v>5</v>
      </c>
      <c r="D10" s="37" t="s">
        <v>6</v>
      </c>
      <c r="E10" s="40" t="s">
        <v>20</v>
      </c>
      <c r="F10" s="40" t="s">
        <v>13</v>
      </c>
      <c r="G10" s="40" t="s">
        <v>51</v>
      </c>
      <c r="H10" s="40" t="s">
        <v>52</v>
      </c>
      <c r="I10" s="40" t="s">
        <v>53</v>
      </c>
      <c r="J10" s="40" t="s">
        <v>56</v>
      </c>
      <c r="K10" s="40" t="s">
        <v>54</v>
      </c>
    </row>
    <row r="11" spans="2:18" ht="14.25" customHeight="1">
      <c r="B11" s="35"/>
      <c r="C11" s="38"/>
      <c r="D11" s="38"/>
      <c r="E11" s="41"/>
      <c r="F11" s="41"/>
      <c r="G11" s="41"/>
      <c r="H11" s="41"/>
      <c r="I11" s="41"/>
      <c r="J11" s="41"/>
      <c r="K11" s="41"/>
    </row>
    <row r="12" spans="2:18" ht="14.25" customHeight="1">
      <c r="B12" s="35"/>
      <c r="C12" s="38"/>
      <c r="D12" s="38"/>
      <c r="E12" s="41"/>
      <c r="F12" s="41"/>
      <c r="G12" s="41"/>
      <c r="H12" s="41"/>
      <c r="I12" s="41"/>
      <c r="J12" s="41"/>
      <c r="K12" s="41"/>
    </row>
    <row r="13" spans="2:18" ht="23.25" customHeight="1">
      <c r="B13" s="36"/>
      <c r="C13" s="39"/>
      <c r="D13" s="39"/>
      <c r="E13" s="42"/>
      <c r="F13" s="42"/>
      <c r="G13" s="42"/>
      <c r="H13" s="42"/>
      <c r="I13" s="42"/>
      <c r="J13" s="42"/>
      <c r="K13" s="42"/>
      <c r="R13" s="31"/>
    </row>
    <row r="14" spans="2:18" ht="14.25" customHeight="1">
      <c r="B14" s="12">
        <v>1</v>
      </c>
      <c r="C14" s="12" t="s">
        <v>21</v>
      </c>
      <c r="D14" s="12"/>
      <c r="E14" s="13">
        <v>18558</v>
      </c>
      <c r="F14" s="13">
        <v>0</v>
      </c>
      <c r="G14" s="14">
        <v>78821.53</v>
      </c>
      <c r="H14" s="14">
        <v>0</v>
      </c>
      <c r="I14" s="14">
        <v>0</v>
      </c>
      <c r="J14" s="14">
        <v>0</v>
      </c>
      <c r="K14" s="14">
        <f t="shared" ref="K14:K43" si="0">G14+H14+I14+J14</f>
        <v>78821.53</v>
      </c>
    </row>
    <row r="15" spans="2:18" ht="15.75" customHeight="1">
      <c r="B15" s="12">
        <f t="shared" ref="B15:B66" si="1">B14+1</f>
        <v>2</v>
      </c>
      <c r="C15" s="12" t="s">
        <v>14</v>
      </c>
      <c r="D15" s="12"/>
      <c r="E15" s="13">
        <v>0</v>
      </c>
      <c r="F15" s="14">
        <v>161219.17000000001</v>
      </c>
      <c r="G15" s="14">
        <v>0</v>
      </c>
      <c r="H15" s="14">
        <v>0</v>
      </c>
      <c r="I15" s="14">
        <v>687992.86</v>
      </c>
      <c r="J15" s="14">
        <v>0</v>
      </c>
      <c r="K15" s="14">
        <f t="shared" si="0"/>
        <v>687992.86</v>
      </c>
    </row>
    <row r="16" spans="2:18" ht="15.75" customHeight="1">
      <c r="B16" s="12">
        <f t="shared" si="1"/>
        <v>3</v>
      </c>
      <c r="C16" s="12" t="s">
        <v>57</v>
      </c>
      <c r="D16" s="12"/>
      <c r="E16" s="13"/>
      <c r="F16" s="14"/>
      <c r="G16" s="14">
        <v>0</v>
      </c>
      <c r="H16" s="14">
        <v>97680.16</v>
      </c>
      <c r="I16" s="14">
        <v>0</v>
      </c>
      <c r="J16" s="14">
        <v>0</v>
      </c>
      <c r="K16" s="14">
        <f t="shared" si="0"/>
        <v>97680.16</v>
      </c>
    </row>
    <row r="17" spans="2:17" ht="18" customHeight="1">
      <c r="B17" s="12">
        <f t="shared" si="1"/>
        <v>4</v>
      </c>
      <c r="C17" s="15" t="s">
        <v>58</v>
      </c>
      <c r="D17" s="12"/>
      <c r="E17" s="13"/>
      <c r="F17" s="14"/>
      <c r="G17" s="14">
        <v>0</v>
      </c>
      <c r="H17" s="14">
        <v>0</v>
      </c>
      <c r="I17" s="14">
        <v>0</v>
      </c>
      <c r="J17" s="14">
        <v>5877.41</v>
      </c>
      <c r="K17" s="14">
        <f t="shared" si="0"/>
        <v>5877.41</v>
      </c>
    </row>
    <row r="18" spans="2:17" ht="15.6" customHeight="1">
      <c r="B18" s="12">
        <f t="shared" si="1"/>
        <v>5</v>
      </c>
      <c r="C18" s="16" t="s">
        <v>7</v>
      </c>
      <c r="D18" s="12"/>
      <c r="E18" s="14">
        <f>E14+E15</f>
        <v>18558</v>
      </c>
      <c r="F18" s="17">
        <f>F14+F15</f>
        <v>161219.17000000001</v>
      </c>
      <c r="G18" s="14">
        <f>G14+G15+G16+G17</f>
        <v>78821.53</v>
      </c>
      <c r="H18" s="14">
        <f t="shared" ref="H18:J18" si="2">H14+H15+H16+H17</f>
        <v>97680.16</v>
      </c>
      <c r="I18" s="14">
        <f t="shared" si="2"/>
        <v>687992.86</v>
      </c>
      <c r="J18" s="14">
        <f t="shared" si="2"/>
        <v>5877.41</v>
      </c>
      <c r="K18" s="14">
        <f>G18+H18+I18+J18</f>
        <v>870371.96000000008</v>
      </c>
    </row>
    <row r="19" spans="2:17" ht="15.6">
      <c r="B19" s="12">
        <f t="shared" si="1"/>
        <v>6</v>
      </c>
      <c r="C19" s="16" t="s">
        <v>36</v>
      </c>
      <c r="D19" s="16" t="s">
        <v>17</v>
      </c>
      <c r="E19" s="14" t="e">
        <f>#REF!+E49+E53+#REF!+#REF!+E22</f>
        <v>#REF!</v>
      </c>
      <c r="F19" s="14" t="e">
        <f>#REF!+F49+F53+#REF!+#REF!+F22</f>
        <v>#REF!</v>
      </c>
      <c r="G19" s="14">
        <f>G20+G22+G49+G53+G64</f>
        <v>78821.53</v>
      </c>
      <c r="H19" s="14">
        <f>H20+H22+H49+H53+H64</f>
        <v>97680.16</v>
      </c>
      <c r="I19" s="14">
        <f>I20+I22+I49+I53+I64</f>
        <v>687992.86</v>
      </c>
      <c r="J19" s="14">
        <f>J20+J22+J49+J53+J64</f>
        <v>5877.41</v>
      </c>
      <c r="K19" s="14">
        <f>G19+H19+I19+J19</f>
        <v>870371.96000000008</v>
      </c>
      <c r="M19" s="18"/>
    </row>
    <row r="20" spans="2:17" ht="15.6">
      <c r="B20" s="12">
        <f t="shared" si="1"/>
        <v>7</v>
      </c>
      <c r="C20" s="16" t="s">
        <v>41</v>
      </c>
      <c r="D20" s="16" t="s">
        <v>38</v>
      </c>
      <c r="E20" s="14"/>
      <c r="F20" s="14"/>
      <c r="G20" s="14">
        <f>G21</f>
        <v>8124.14</v>
      </c>
      <c r="H20" s="14">
        <f t="shared" ref="H20:J20" si="3">H21</f>
        <v>0</v>
      </c>
      <c r="I20" s="14">
        <f t="shared" si="3"/>
        <v>0</v>
      </c>
      <c r="J20" s="14">
        <f t="shared" si="3"/>
        <v>0</v>
      </c>
      <c r="K20" s="14">
        <f t="shared" si="0"/>
        <v>8124.14</v>
      </c>
      <c r="M20" s="18"/>
    </row>
    <row r="21" spans="2:17" ht="15.6">
      <c r="B21" s="12">
        <f t="shared" si="1"/>
        <v>8</v>
      </c>
      <c r="C21" s="12" t="s">
        <v>39</v>
      </c>
      <c r="D21" s="12" t="s">
        <v>38</v>
      </c>
      <c r="E21" s="14"/>
      <c r="F21" s="14"/>
      <c r="G21" s="13">
        <v>8124.14</v>
      </c>
      <c r="H21" s="13">
        <v>0</v>
      </c>
      <c r="I21" s="13">
        <v>0</v>
      </c>
      <c r="J21" s="13"/>
      <c r="K21" s="13">
        <f t="shared" si="0"/>
        <v>8124.14</v>
      </c>
      <c r="M21" s="18"/>
    </row>
    <row r="22" spans="2:17" ht="15.6">
      <c r="B22" s="12">
        <f t="shared" si="1"/>
        <v>9</v>
      </c>
      <c r="C22" s="16" t="s">
        <v>34</v>
      </c>
      <c r="D22" s="16" t="s">
        <v>25</v>
      </c>
      <c r="E22" s="14" t="e">
        <f>#REF!+#REF!+#REF!</f>
        <v>#REF!</v>
      </c>
      <c r="F22" s="14" t="e">
        <f>#REF!+#REF!+#REF!</f>
        <v>#REF!</v>
      </c>
      <c r="G22" s="14">
        <f>G23+G28+G33+G38+G44</f>
        <v>4000</v>
      </c>
      <c r="H22" s="14">
        <f>H23+H28+H33+H38+H44</f>
        <v>93289.67</v>
      </c>
      <c r="I22" s="14">
        <f>I23+I28+I33+I38+I44</f>
        <v>676407.36</v>
      </c>
      <c r="J22" s="14">
        <f>J23+J28+J33+J38+J44</f>
        <v>5877.41</v>
      </c>
      <c r="K22" s="14">
        <f t="shared" si="0"/>
        <v>779574.44000000006</v>
      </c>
      <c r="M22" s="18"/>
    </row>
    <row r="23" spans="2:17" ht="15.6">
      <c r="B23" s="12">
        <f t="shared" si="1"/>
        <v>10</v>
      </c>
      <c r="C23" s="16" t="s">
        <v>26</v>
      </c>
      <c r="D23" s="16" t="s">
        <v>25</v>
      </c>
      <c r="E23" s="14">
        <f>E24+E25+E27</f>
        <v>850</v>
      </c>
      <c r="F23" s="14">
        <f>F24+F25+F27</f>
        <v>37776.799999999996</v>
      </c>
      <c r="G23" s="14">
        <f>G24+G25+G26+G27</f>
        <v>800</v>
      </c>
      <c r="H23" s="14">
        <f>H24+H25+H26+H27</f>
        <v>18022.939999999999</v>
      </c>
      <c r="I23" s="14">
        <f t="shared" ref="I23:J23" si="4">I24+I25+I26+I27</f>
        <v>125805</v>
      </c>
      <c r="J23" s="14">
        <f t="shared" si="4"/>
        <v>0</v>
      </c>
      <c r="K23" s="14">
        <f>G23+H23+I23+J23</f>
        <v>144627.94</v>
      </c>
      <c r="M23" s="18"/>
      <c r="O23" s="18"/>
    </row>
    <row r="24" spans="2:17">
      <c r="B24" s="12">
        <f t="shared" si="1"/>
        <v>11</v>
      </c>
      <c r="C24" s="12" t="s">
        <v>27</v>
      </c>
      <c r="D24" s="12">
        <v>10</v>
      </c>
      <c r="E24" s="13">
        <v>0</v>
      </c>
      <c r="F24" s="13">
        <v>14900</v>
      </c>
      <c r="G24" s="13"/>
      <c r="H24" s="13">
        <v>0</v>
      </c>
      <c r="I24" s="13">
        <v>102393</v>
      </c>
      <c r="J24" s="13"/>
      <c r="K24" s="13">
        <f t="shared" si="0"/>
        <v>102393</v>
      </c>
      <c r="M24" s="18"/>
      <c r="O24" s="18"/>
      <c r="Q24" s="20"/>
    </row>
    <row r="25" spans="2:17">
      <c r="B25" s="12">
        <f t="shared" si="1"/>
        <v>12</v>
      </c>
      <c r="C25" s="12" t="s">
        <v>28</v>
      </c>
      <c r="D25" s="12">
        <v>20</v>
      </c>
      <c r="E25" s="13">
        <v>0</v>
      </c>
      <c r="F25" s="13">
        <v>21339.21</v>
      </c>
      <c r="G25" s="13"/>
      <c r="H25" s="13">
        <v>17522.939999999999</v>
      </c>
      <c r="I25" s="13">
        <v>23182</v>
      </c>
      <c r="J25" s="21"/>
      <c r="K25" s="13">
        <f t="shared" si="0"/>
        <v>40704.94</v>
      </c>
      <c r="M25" s="18"/>
      <c r="O25" s="18"/>
      <c r="Q25" s="20"/>
    </row>
    <row r="26" spans="2:17" ht="30">
      <c r="B26" s="12">
        <f t="shared" si="1"/>
        <v>13</v>
      </c>
      <c r="C26" s="15" t="s">
        <v>40</v>
      </c>
      <c r="D26" s="22">
        <v>59</v>
      </c>
      <c r="E26" s="13"/>
      <c r="F26" s="13"/>
      <c r="G26" s="13"/>
      <c r="H26" s="13">
        <v>0</v>
      </c>
      <c r="I26" s="13">
        <v>230</v>
      </c>
      <c r="J26" s="13"/>
      <c r="K26" s="13">
        <f t="shared" si="0"/>
        <v>230</v>
      </c>
      <c r="M26" s="18"/>
      <c r="O26" s="18"/>
      <c r="Q26" s="20"/>
    </row>
    <row r="27" spans="2:17">
      <c r="B27" s="12">
        <f t="shared" si="1"/>
        <v>14</v>
      </c>
      <c r="C27" s="12" t="s">
        <v>29</v>
      </c>
      <c r="D27" s="12">
        <v>70</v>
      </c>
      <c r="E27" s="13">
        <v>850</v>
      </c>
      <c r="F27" s="13">
        <v>1537.59</v>
      </c>
      <c r="G27" s="13">
        <v>800</v>
      </c>
      <c r="H27" s="13">
        <v>500</v>
      </c>
      <c r="I27" s="13">
        <v>0</v>
      </c>
      <c r="J27" s="13"/>
      <c r="K27" s="13">
        <f t="shared" si="0"/>
        <v>1300</v>
      </c>
      <c r="M27" s="18"/>
      <c r="N27" s="18"/>
      <c r="O27" s="19"/>
      <c r="Q27" s="20"/>
    </row>
    <row r="28" spans="2:17" ht="15.6">
      <c r="B28" s="12">
        <f t="shared" si="1"/>
        <v>15</v>
      </c>
      <c r="C28" s="16" t="s">
        <v>30</v>
      </c>
      <c r="D28" s="16" t="s">
        <v>25</v>
      </c>
      <c r="E28" s="14">
        <f>E30+E32+E29</f>
        <v>1000</v>
      </c>
      <c r="F28" s="14">
        <f>F29+F30+F32</f>
        <v>60337</v>
      </c>
      <c r="G28" s="14">
        <f>G29+G30+G31+G32</f>
        <v>800</v>
      </c>
      <c r="H28" s="14">
        <f t="shared" ref="H28:J28" si="5">H29+H30+H31+H32</f>
        <v>64143.040000000001</v>
      </c>
      <c r="I28" s="14">
        <f t="shared" si="5"/>
        <v>219428.96</v>
      </c>
      <c r="J28" s="14">
        <f t="shared" si="5"/>
        <v>0</v>
      </c>
      <c r="K28" s="14">
        <f>G28+H28+I28+J28</f>
        <v>284372</v>
      </c>
      <c r="M28" s="18"/>
      <c r="N28" s="18"/>
      <c r="O28" s="18"/>
      <c r="Q28" s="20"/>
    </row>
    <row r="29" spans="2:17">
      <c r="B29" s="12">
        <f t="shared" si="1"/>
        <v>16</v>
      </c>
      <c r="C29" s="12" t="s">
        <v>27</v>
      </c>
      <c r="D29" s="12">
        <v>10</v>
      </c>
      <c r="E29" s="13">
        <v>0</v>
      </c>
      <c r="F29" s="13">
        <v>32079</v>
      </c>
      <c r="G29" s="13"/>
      <c r="H29" s="21">
        <v>800</v>
      </c>
      <c r="I29" s="21">
        <v>159200</v>
      </c>
      <c r="J29" s="21"/>
      <c r="K29" s="21">
        <f t="shared" si="0"/>
        <v>160000</v>
      </c>
      <c r="M29" s="18"/>
      <c r="N29" s="18"/>
      <c r="O29" s="18"/>
      <c r="Q29" s="23"/>
    </row>
    <row r="30" spans="2:17">
      <c r="B30" s="12">
        <f t="shared" si="1"/>
        <v>17</v>
      </c>
      <c r="C30" s="12" t="s">
        <v>28</v>
      </c>
      <c r="D30" s="12">
        <v>20</v>
      </c>
      <c r="E30" s="13">
        <v>217</v>
      </c>
      <c r="F30" s="13">
        <v>22439</v>
      </c>
      <c r="G30" s="13"/>
      <c r="H30" s="21">
        <v>53261.65</v>
      </c>
      <c r="I30" s="21">
        <v>58728.959999999999</v>
      </c>
      <c r="J30" s="21"/>
      <c r="K30" s="21">
        <f t="shared" si="0"/>
        <v>111990.61</v>
      </c>
      <c r="M30" s="18"/>
      <c r="N30" s="18"/>
      <c r="O30" s="18"/>
      <c r="Q30" s="20"/>
    </row>
    <row r="31" spans="2:17" ht="30">
      <c r="B31" s="12">
        <f t="shared" si="1"/>
        <v>18</v>
      </c>
      <c r="C31" s="15" t="s">
        <v>40</v>
      </c>
      <c r="D31" s="22">
        <v>59</v>
      </c>
      <c r="E31" s="13"/>
      <c r="F31" s="13"/>
      <c r="G31" s="13"/>
      <c r="H31" s="13"/>
      <c r="I31" s="13">
        <v>1500</v>
      </c>
      <c r="J31" s="13"/>
      <c r="K31" s="13">
        <f t="shared" si="0"/>
        <v>1500</v>
      </c>
      <c r="M31" s="18"/>
      <c r="N31" s="18"/>
      <c r="O31" s="18"/>
      <c r="Q31" s="20"/>
    </row>
    <row r="32" spans="2:17">
      <c r="B32" s="12">
        <f t="shared" si="1"/>
        <v>19</v>
      </c>
      <c r="C32" s="12" t="s">
        <v>29</v>
      </c>
      <c r="D32" s="12">
        <v>70</v>
      </c>
      <c r="E32" s="13">
        <v>783</v>
      </c>
      <c r="F32" s="13">
        <v>5819</v>
      </c>
      <c r="G32" s="13">
        <v>800</v>
      </c>
      <c r="H32" s="13">
        <v>10081.39</v>
      </c>
      <c r="I32" s="13">
        <v>0</v>
      </c>
      <c r="J32" s="13"/>
      <c r="K32" s="13">
        <f t="shared" si="0"/>
        <v>10881.39</v>
      </c>
      <c r="M32" s="18"/>
      <c r="O32" s="24"/>
    </row>
    <row r="33" spans="2:15" ht="30" customHeight="1">
      <c r="B33" s="12">
        <f t="shared" si="1"/>
        <v>20</v>
      </c>
      <c r="C33" s="25" t="s">
        <v>31</v>
      </c>
      <c r="D33" s="16" t="s">
        <v>25</v>
      </c>
      <c r="E33" s="14">
        <f>E35+E37+E34</f>
        <v>850</v>
      </c>
      <c r="F33" s="14">
        <f>F34+F35+F37</f>
        <v>15952.33</v>
      </c>
      <c r="G33" s="14">
        <f>G34+G35+G36+G37</f>
        <v>800</v>
      </c>
      <c r="H33" s="14">
        <f t="shared" ref="H33:J33" si="6">H34+H35+H36+H37</f>
        <v>1904.08</v>
      </c>
      <c r="I33" s="14">
        <f t="shared" si="6"/>
        <v>100937.07</v>
      </c>
      <c r="J33" s="14">
        <f t="shared" si="6"/>
        <v>0</v>
      </c>
      <c r="K33" s="14">
        <f t="shared" si="0"/>
        <v>103641.15000000001</v>
      </c>
      <c r="M33" s="18"/>
    </row>
    <row r="34" spans="2:15">
      <c r="B34" s="12">
        <f t="shared" si="1"/>
        <v>21</v>
      </c>
      <c r="C34" s="12" t="s">
        <v>27</v>
      </c>
      <c r="D34" s="12">
        <v>10</v>
      </c>
      <c r="E34" s="13">
        <v>0</v>
      </c>
      <c r="F34" s="13">
        <v>10800</v>
      </c>
      <c r="G34" s="13"/>
      <c r="H34" s="13"/>
      <c r="I34" s="13">
        <v>77448.820000000007</v>
      </c>
      <c r="J34" s="13"/>
      <c r="K34" s="13">
        <f t="shared" si="0"/>
        <v>77448.820000000007</v>
      </c>
      <c r="O34" s="18"/>
    </row>
    <row r="35" spans="2:15">
      <c r="B35" s="12">
        <f t="shared" si="1"/>
        <v>22</v>
      </c>
      <c r="C35" s="12" t="s">
        <v>28</v>
      </c>
      <c r="D35" s="12">
        <v>20</v>
      </c>
      <c r="E35" s="13">
        <v>0</v>
      </c>
      <c r="F35" s="13">
        <v>4356</v>
      </c>
      <c r="G35" s="13"/>
      <c r="H35" s="13">
        <v>1505.08</v>
      </c>
      <c r="I35" s="13">
        <v>22968.25</v>
      </c>
      <c r="J35" s="13"/>
      <c r="K35" s="13">
        <f t="shared" si="0"/>
        <v>24473.33</v>
      </c>
      <c r="O35" s="18"/>
    </row>
    <row r="36" spans="2:15" ht="30">
      <c r="B36" s="12">
        <f t="shared" si="1"/>
        <v>23</v>
      </c>
      <c r="C36" s="15" t="s">
        <v>40</v>
      </c>
      <c r="D36" s="22">
        <v>59</v>
      </c>
      <c r="E36" s="13"/>
      <c r="F36" s="13"/>
      <c r="G36" s="13"/>
      <c r="H36" s="13"/>
      <c r="I36" s="13">
        <v>520</v>
      </c>
      <c r="J36" s="13"/>
      <c r="K36" s="13">
        <f t="shared" si="0"/>
        <v>520</v>
      </c>
      <c r="O36" s="18"/>
    </row>
    <row r="37" spans="2:15">
      <c r="B37" s="12">
        <f t="shared" si="1"/>
        <v>24</v>
      </c>
      <c r="C37" s="12" t="s">
        <v>29</v>
      </c>
      <c r="D37" s="12">
        <v>70</v>
      </c>
      <c r="E37" s="13">
        <v>850</v>
      </c>
      <c r="F37" s="13">
        <v>796.33</v>
      </c>
      <c r="G37" s="13">
        <v>800</v>
      </c>
      <c r="H37" s="13">
        <v>399</v>
      </c>
      <c r="I37" s="13">
        <v>0</v>
      </c>
      <c r="J37" s="21"/>
      <c r="K37" s="13">
        <f t="shared" si="0"/>
        <v>1199</v>
      </c>
      <c r="O37" s="24"/>
    </row>
    <row r="38" spans="2:15" ht="15.6">
      <c r="B38" s="12">
        <f t="shared" si="1"/>
        <v>25</v>
      </c>
      <c r="C38" s="16" t="s">
        <v>32</v>
      </c>
      <c r="D38" s="16" t="s">
        <v>25</v>
      </c>
      <c r="E38" s="14">
        <f>E40+E43+E39</f>
        <v>850</v>
      </c>
      <c r="F38" s="14">
        <f>F39+F40+F43</f>
        <v>33005.589999999997</v>
      </c>
      <c r="G38" s="14">
        <f>G39+G40+G41+G42+G43</f>
        <v>800</v>
      </c>
      <c r="H38" s="14">
        <f t="shared" ref="H38:J38" si="7">H39+H40+H41+H42+H43</f>
        <v>7588.7</v>
      </c>
      <c r="I38" s="14">
        <f t="shared" si="7"/>
        <v>204696.24</v>
      </c>
      <c r="J38" s="14">
        <f t="shared" si="7"/>
        <v>5877.41</v>
      </c>
      <c r="K38" s="14">
        <f t="shared" si="0"/>
        <v>218962.35</v>
      </c>
    </row>
    <row r="39" spans="2:15">
      <c r="B39" s="12">
        <f t="shared" si="1"/>
        <v>26</v>
      </c>
      <c r="C39" s="12" t="s">
        <v>27</v>
      </c>
      <c r="D39" s="12">
        <v>10</v>
      </c>
      <c r="E39" s="13">
        <v>0</v>
      </c>
      <c r="F39" s="13">
        <v>16365</v>
      </c>
      <c r="G39" s="13"/>
      <c r="H39" s="13"/>
      <c r="I39" s="13">
        <v>148096.74</v>
      </c>
      <c r="J39" s="13"/>
      <c r="K39" s="13">
        <f t="shared" si="0"/>
        <v>148096.74</v>
      </c>
    </row>
    <row r="40" spans="2:15">
      <c r="B40" s="12">
        <f t="shared" si="1"/>
        <v>27</v>
      </c>
      <c r="C40" s="12" t="s">
        <v>28</v>
      </c>
      <c r="D40" s="12">
        <v>20</v>
      </c>
      <c r="E40" s="13">
        <v>0</v>
      </c>
      <c r="F40" s="13">
        <v>13320.59</v>
      </c>
      <c r="G40" s="13"/>
      <c r="H40" s="13">
        <v>5095.5</v>
      </c>
      <c r="I40" s="13">
        <v>55233.5</v>
      </c>
      <c r="J40" s="13"/>
      <c r="K40" s="13">
        <f t="shared" si="0"/>
        <v>60329</v>
      </c>
    </row>
    <row r="41" spans="2:15" ht="30">
      <c r="B41" s="12">
        <f t="shared" si="1"/>
        <v>28</v>
      </c>
      <c r="C41" s="15" t="s">
        <v>40</v>
      </c>
      <c r="D41" s="22">
        <v>59</v>
      </c>
      <c r="E41" s="13"/>
      <c r="F41" s="13"/>
      <c r="G41" s="13"/>
      <c r="H41" s="13"/>
      <c r="I41" s="13">
        <v>1045</v>
      </c>
      <c r="J41" s="13"/>
      <c r="K41" s="13">
        <f t="shared" si="0"/>
        <v>1045</v>
      </c>
    </row>
    <row r="42" spans="2:15" ht="45">
      <c r="B42" s="12">
        <f t="shared" si="1"/>
        <v>29</v>
      </c>
      <c r="C42" s="15" t="s">
        <v>55</v>
      </c>
      <c r="D42" s="22">
        <v>60</v>
      </c>
      <c r="E42" s="13"/>
      <c r="F42" s="13"/>
      <c r="G42" s="13"/>
      <c r="H42" s="13"/>
      <c r="I42" s="13">
        <v>0</v>
      </c>
      <c r="J42" s="13">
        <v>5877.41</v>
      </c>
      <c r="K42" s="13">
        <f t="shared" si="0"/>
        <v>5877.41</v>
      </c>
      <c r="M42" s="26"/>
    </row>
    <row r="43" spans="2:15">
      <c r="B43" s="12">
        <f t="shared" si="1"/>
        <v>30</v>
      </c>
      <c r="C43" s="12" t="s">
        <v>29</v>
      </c>
      <c r="D43" s="12">
        <v>70</v>
      </c>
      <c r="E43" s="13">
        <v>850</v>
      </c>
      <c r="F43" s="13">
        <v>3320</v>
      </c>
      <c r="G43" s="13">
        <v>800</v>
      </c>
      <c r="H43" s="13">
        <v>2493.1999999999998</v>
      </c>
      <c r="I43" s="13">
        <v>321</v>
      </c>
      <c r="J43" s="13"/>
      <c r="K43" s="13">
        <f t="shared" si="0"/>
        <v>3614.2</v>
      </c>
      <c r="O43" s="24"/>
    </row>
    <row r="44" spans="2:15" ht="15.6">
      <c r="B44" s="12">
        <f t="shared" si="1"/>
        <v>31</v>
      </c>
      <c r="C44" s="16" t="s">
        <v>33</v>
      </c>
      <c r="D44" s="16" t="s">
        <v>25</v>
      </c>
      <c r="E44" s="14">
        <f>E46+E48+E45</f>
        <v>750</v>
      </c>
      <c r="F44" s="14">
        <f>F45+F46+F48</f>
        <v>8383</v>
      </c>
      <c r="G44" s="14">
        <f>G45+G46+G47+G48</f>
        <v>800</v>
      </c>
      <c r="H44" s="14">
        <f>H45+H46+H47+H48</f>
        <v>1630.9099999999999</v>
      </c>
      <c r="I44" s="14">
        <f t="shared" ref="I44:K44" si="8">I45+I46+I47+I48</f>
        <v>25540.09</v>
      </c>
      <c r="J44" s="14">
        <f t="shared" si="8"/>
        <v>0</v>
      </c>
      <c r="K44" s="14">
        <f t="shared" si="8"/>
        <v>27971</v>
      </c>
    </row>
    <row r="45" spans="2:15">
      <c r="B45" s="12">
        <f t="shared" si="1"/>
        <v>32</v>
      </c>
      <c r="C45" s="12" t="s">
        <v>27</v>
      </c>
      <c r="D45" s="12">
        <v>10</v>
      </c>
      <c r="E45" s="13">
        <v>0</v>
      </c>
      <c r="F45" s="13">
        <v>4283</v>
      </c>
      <c r="G45" s="13"/>
      <c r="H45" s="13">
        <v>500</v>
      </c>
      <c r="I45" s="13">
        <v>19184</v>
      </c>
      <c r="J45" s="13"/>
      <c r="K45" s="13">
        <f>G45+H45+I45+J45</f>
        <v>19684</v>
      </c>
      <c r="M45" s="18"/>
    </row>
    <row r="46" spans="2:15">
      <c r="B46" s="12">
        <f t="shared" si="1"/>
        <v>33</v>
      </c>
      <c r="C46" s="12" t="s">
        <v>28</v>
      </c>
      <c r="D46" s="12">
        <v>20</v>
      </c>
      <c r="E46" s="13">
        <v>0</v>
      </c>
      <c r="F46" s="13">
        <v>2600</v>
      </c>
      <c r="G46" s="13"/>
      <c r="H46" s="13">
        <v>657.91</v>
      </c>
      <c r="I46" s="13">
        <v>6075.09</v>
      </c>
      <c r="J46" s="13"/>
      <c r="K46" s="13">
        <f>G46+H46+I46+J46</f>
        <v>6733</v>
      </c>
    </row>
    <row r="47" spans="2:15" ht="30">
      <c r="B47" s="12">
        <f t="shared" si="1"/>
        <v>34</v>
      </c>
      <c r="C47" s="15" t="s">
        <v>40</v>
      </c>
      <c r="D47" s="22">
        <v>59</v>
      </c>
      <c r="E47" s="13"/>
      <c r="F47" s="13"/>
      <c r="G47" s="13"/>
      <c r="H47" s="13">
        <v>0</v>
      </c>
      <c r="I47" s="13">
        <v>281</v>
      </c>
      <c r="J47" s="13"/>
      <c r="K47" s="13">
        <f>G47+H47+I47+J47</f>
        <v>281</v>
      </c>
      <c r="M47" s="18"/>
    </row>
    <row r="48" spans="2:15">
      <c r="B48" s="12">
        <f t="shared" si="1"/>
        <v>35</v>
      </c>
      <c r="C48" s="12" t="s">
        <v>29</v>
      </c>
      <c r="D48" s="12">
        <v>70</v>
      </c>
      <c r="E48" s="13">
        <v>750</v>
      </c>
      <c r="F48" s="13">
        <v>1500</v>
      </c>
      <c r="G48" s="13">
        <v>800</v>
      </c>
      <c r="H48" s="13">
        <v>473</v>
      </c>
      <c r="I48" s="13">
        <v>0</v>
      </c>
      <c r="J48" s="13"/>
      <c r="K48" s="13">
        <f>G48+H48+I48+J48</f>
        <v>1273</v>
      </c>
      <c r="O48" s="24"/>
    </row>
    <row r="49" spans="2:15" ht="15.6">
      <c r="B49" s="12">
        <f t="shared" si="1"/>
        <v>36</v>
      </c>
      <c r="C49" s="16" t="s">
        <v>42</v>
      </c>
      <c r="D49" s="16" t="s">
        <v>16</v>
      </c>
      <c r="E49" s="14" t="e">
        <f>#REF!+E50+#REF!</f>
        <v>#REF!</v>
      </c>
      <c r="F49" s="14" t="e">
        <f>#REF!+F50+#REF!+#REF!</f>
        <v>#REF!</v>
      </c>
      <c r="G49" s="14">
        <f>G50</f>
        <v>0</v>
      </c>
      <c r="H49" s="14">
        <f t="shared" ref="H49:J49" si="9">H50</f>
        <v>52.72</v>
      </c>
      <c r="I49" s="14">
        <f>I50+I51+I52</f>
        <v>2.1</v>
      </c>
      <c r="J49" s="14">
        <f t="shared" si="9"/>
        <v>0</v>
      </c>
      <c r="K49" s="14">
        <f>K50+K51+K52</f>
        <v>54.82</v>
      </c>
    </row>
    <row r="50" spans="2:15">
      <c r="B50" s="12">
        <f t="shared" si="1"/>
        <v>37</v>
      </c>
      <c r="C50" s="12" t="s">
        <v>19</v>
      </c>
      <c r="D50" s="12" t="s">
        <v>16</v>
      </c>
      <c r="E50" s="13">
        <v>0</v>
      </c>
      <c r="F50" s="13">
        <v>55</v>
      </c>
      <c r="G50" s="13">
        <v>0</v>
      </c>
      <c r="H50" s="13">
        <v>52.72</v>
      </c>
      <c r="I50" s="13">
        <v>0</v>
      </c>
      <c r="J50" s="13">
        <v>0</v>
      </c>
      <c r="K50" s="13">
        <f t="shared" ref="K50:K66" si="10">G50+H50+I50+J50</f>
        <v>52.72</v>
      </c>
    </row>
    <row r="51" spans="2:15">
      <c r="B51" s="12">
        <f t="shared" si="1"/>
        <v>38</v>
      </c>
      <c r="C51" s="12" t="s">
        <v>59</v>
      </c>
      <c r="D51" s="12" t="s">
        <v>16</v>
      </c>
      <c r="E51" s="13"/>
      <c r="F51" s="13"/>
      <c r="G51" s="13">
        <v>0</v>
      </c>
      <c r="H51" s="13">
        <v>0</v>
      </c>
      <c r="I51" s="13">
        <v>0.6</v>
      </c>
      <c r="J51" s="13">
        <v>0</v>
      </c>
      <c r="K51" s="13">
        <f t="shared" si="10"/>
        <v>0.6</v>
      </c>
    </row>
    <row r="52" spans="2:15">
      <c r="B52" s="12">
        <f t="shared" si="1"/>
        <v>39</v>
      </c>
      <c r="C52" s="32" t="s">
        <v>60</v>
      </c>
      <c r="D52" s="12" t="s">
        <v>16</v>
      </c>
      <c r="E52" s="13"/>
      <c r="F52" s="13"/>
      <c r="G52" s="13">
        <v>0</v>
      </c>
      <c r="H52" s="13">
        <v>0</v>
      </c>
      <c r="I52" s="13">
        <v>1.5</v>
      </c>
      <c r="J52" s="13">
        <v>0</v>
      </c>
      <c r="K52" s="13">
        <f t="shared" si="10"/>
        <v>1.5</v>
      </c>
    </row>
    <row r="53" spans="2:15" ht="31.2">
      <c r="B53" s="12">
        <f t="shared" si="1"/>
        <v>40</v>
      </c>
      <c r="C53" s="25" t="s">
        <v>43</v>
      </c>
      <c r="D53" s="27" t="s">
        <v>15</v>
      </c>
      <c r="E53" s="14" t="e">
        <f>E54+E55+E56+E57+#REF!+E58+E59+E61+E62+E60</f>
        <v>#REF!</v>
      </c>
      <c r="F53" s="14" t="e">
        <f>F54+F55+F56+F57+#REF!+F58+F59+F60+F61+F62</f>
        <v>#REF!</v>
      </c>
      <c r="G53" s="14">
        <f>G54+G55+G56+G57+G58+G59+G60+G61+G62+G63</f>
        <v>59697.39</v>
      </c>
      <c r="H53" s="14">
        <f>H54+H55+H56+H57+H58+H59+H60+H61+H62+H63</f>
        <v>2881.77</v>
      </c>
      <c r="I53" s="14">
        <f>I54+I55+I56+I57+I58+I59+I60+I61+I62+I63</f>
        <v>5583.4</v>
      </c>
      <c r="J53" s="14">
        <f t="shared" ref="J53" si="11">J54+J55+J56+J57+J58+J59+J60+J61+J62+J63</f>
        <v>0</v>
      </c>
      <c r="K53" s="14">
        <f t="shared" si="10"/>
        <v>68162.559999999998</v>
      </c>
    </row>
    <row r="54" spans="2:15">
      <c r="B54" s="12">
        <f t="shared" si="1"/>
        <v>41</v>
      </c>
      <c r="C54" s="12" t="s">
        <v>8</v>
      </c>
      <c r="D54" s="28" t="s">
        <v>15</v>
      </c>
      <c r="E54" s="13">
        <v>5999</v>
      </c>
      <c r="F54" s="13">
        <v>257.42</v>
      </c>
      <c r="G54" s="13">
        <v>20518</v>
      </c>
      <c r="H54" s="13">
        <v>828.09</v>
      </c>
      <c r="I54" s="13">
        <v>1400</v>
      </c>
      <c r="J54" s="13"/>
      <c r="K54" s="13">
        <f t="shared" si="10"/>
        <v>22746.09</v>
      </c>
    </row>
    <row r="55" spans="2:15">
      <c r="B55" s="12">
        <f t="shared" si="1"/>
        <v>42</v>
      </c>
      <c r="C55" s="12" t="s">
        <v>9</v>
      </c>
      <c r="D55" s="12" t="s">
        <v>15</v>
      </c>
      <c r="E55" s="13">
        <v>1331</v>
      </c>
      <c r="F55" s="13">
        <v>154</v>
      </c>
      <c r="G55" s="13">
        <v>4809</v>
      </c>
      <c r="H55" s="13">
        <v>109.67</v>
      </c>
      <c r="I55" s="13">
        <v>240</v>
      </c>
      <c r="J55" s="13"/>
      <c r="K55" s="13">
        <f t="shared" si="10"/>
        <v>5158.67</v>
      </c>
    </row>
    <row r="56" spans="2:15">
      <c r="B56" s="12">
        <f t="shared" si="1"/>
        <v>43</v>
      </c>
      <c r="C56" s="12" t="s">
        <v>10</v>
      </c>
      <c r="D56" s="12" t="s">
        <v>15</v>
      </c>
      <c r="E56" s="13">
        <v>784</v>
      </c>
      <c r="F56" s="13">
        <v>94</v>
      </c>
      <c r="G56" s="13">
        <v>4104</v>
      </c>
      <c r="H56" s="13">
        <v>706.74</v>
      </c>
      <c r="I56" s="13">
        <v>250</v>
      </c>
      <c r="J56" s="13"/>
      <c r="K56" s="13">
        <f t="shared" si="10"/>
        <v>5060.74</v>
      </c>
    </row>
    <row r="57" spans="2:15">
      <c r="B57" s="12">
        <f t="shared" si="1"/>
        <v>44</v>
      </c>
      <c r="C57" s="12" t="s">
        <v>11</v>
      </c>
      <c r="D57" s="12" t="s">
        <v>15</v>
      </c>
      <c r="E57" s="13">
        <v>1369</v>
      </c>
      <c r="F57" s="13">
        <v>180</v>
      </c>
      <c r="G57" s="13">
        <v>6680</v>
      </c>
      <c r="H57" s="13">
        <v>399.02</v>
      </c>
      <c r="I57" s="13">
        <v>2769.4</v>
      </c>
      <c r="J57" s="13"/>
      <c r="K57" s="13">
        <f t="shared" si="10"/>
        <v>9848.42</v>
      </c>
    </row>
    <row r="58" spans="2:15">
      <c r="B58" s="12">
        <f t="shared" si="1"/>
        <v>45</v>
      </c>
      <c r="C58" s="12" t="s">
        <v>12</v>
      </c>
      <c r="D58" s="12" t="s">
        <v>15</v>
      </c>
      <c r="E58" s="13">
        <v>395</v>
      </c>
      <c r="F58" s="13">
        <v>50</v>
      </c>
      <c r="G58" s="13">
        <v>1831</v>
      </c>
      <c r="H58" s="13">
        <v>36.5</v>
      </c>
      <c r="I58" s="13">
        <v>75</v>
      </c>
      <c r="J58" s="13"/>
      <c r="K58" s="13">
        <f t="shared" si="10"/>
        <v>1942.5</v>
      </c>
    </row>
    <row r="59" spans="2:15" ht="30">
      <c r="B59" s="12">
        <f t="shared" si="1"/>
        <v>46</v>
      </c>
      <c r="C59" s="15" t="s">
        <v>23</v>
      </c>
      <c r="D59" s="12" t="s">
        <v>15</v>
      </c>
      <c r="E59" s="13">
        <v>920</v>
      </c>
      <c r="F59" s="13">
        <v>50</v>
      </c>
      <c r="G59" s="13">
        <v>3765.1</v>
      </c>
      <c r="H59" s="13">
        <v>49.15</v>
      </c>
      <c r="I59" s="13">
        <v>89</v>
      </c>
      <c r="J59" s="13"/>
      <c r="K59" s="13">
        <f t="shared" si="10"/>
        <v>3903.25</v>
      </c>
      <c r="M59" s="19"/>
      <c r="O59" s="18"/>
    </row>
    <row r="60" spans="2:15">
      <c r="B60" s="12">
        <f t="shared" si="1"/>
        <v>47</v>
      </c>
      <c r="C60" s="12" t="s">
        <v>37</v>
      </c>
      <c r="D60" s="12" t="s">
        <v>15</v>
      </c>
      <c r="E60" s="13">
        <v>845</v>
      </c>
      <c r="F60" s="13">
        <v>315</v>
      </c>
      <c r="G60" s="13">
        <v>3740</v>
      </c>
      <c r="H60" s="13">
        <v>599.88</v>
      </c>
      <c r="I60" s="13">
        <v>550</v>
      </c>
      <c r="J60" s="13"/>
      <c r="K60" s="13">
        <f t="shared" si="10"/>
        <v>4889.88</v>
      </c>
    </row>
    <row r="61" spans="2:15">
      <c r="B61" s="12">
        <f t="shared" si="1"/>
        <v>48</v>
      </c>
      <c r="C61" s="12" t="s">
        <v>22</v>
      </c>
      <c r="D61" s="12" t="s">
        <v>15</v>
      </c>
      <c r="E61" s="13">
        <v>677</v>
      </c>
      <c r="F61" s="13">
        <v>68</v>
      </c>
      <c r="G61" s="13">
        <v>1935</v>
      </c>
      <c r="H61" s="13">
        <v>67.239999999999995</v>
      </c>
      <c r="I61" s="13">
        <v>50</v>
      </c>
      <c r="J61" s="13"/>
      <c r="K61" s="13">
        <f t="shared" si="10"/>
        <v>2052.2399999999998</v>
      </c>
    </row>
    <row r="62" spans="2:15">
      <c r="B62" s="12">
        <f t="shared" si="1"/>
        <v>49</v>
      </c>
      <c r="C62" s="12" t="s">
        <v>24</v>
      </c>
      <c r="D62" s="12" t="s">
        <v>15</v>
      </c>
      <c r="E62" s="13">
        <v>206</v>
      </c>
      <c r="F62" s="13">
        <v>12</v>
      </c>
      <c r="G62" s="13">
        <v>866</v>
      </c>
      <c r="H62" s="13">
        <v>0</v>
      </c>
      <c r="I62" s="13">
        <v>40</v>
      </c>
      <c r="J62" s="13"/>
      <c r="K62" s="13">
        <f t="shared" si="10"/>
        <v>906</v>
      </c>
    </row>
    <row r="63" spans="2:15">
      <c r="B63" s="12">
        <f t="shared" si="1"/>
        <v>50</v>
      </c>
      <c r="C63" s="12" t="s">
        <v>35</v>
      </c>
      <c r="D63" s="12" t="s">
        <v>15</v>
      </c>
      <c r="E63" s="13"/>
      <c r="F63" s="13"/>
      <c r="G63" s="13">
        <v>11449.29</v>
      </c>
      <c r="H63" s="13">
        <v>85.48</v>
      </c>
      <c r="I63" s="13">
        <v>120</v>
      </c>
      <c r="J63" s="13"/>
      <c r="K63" s="13">
        <f t="shared" si="10"/>
        <v>11654.77</v>
      </c>
    </row>
    <row r="64" spans="2:15" ht="15.6">
      <c r="B64" s="12">
        <f t="shared" si="1"/>
        <v>51</v>
      </c>
      <c r="C64" s="25" t="s">
        <v>44</v>
      </c>
      <c r="D64" s="16" t="s">
        <v>45</v>
      </c>
      <c r="E64" s="13"/>
      <c r="F64" s="13"/>
      <c r="G64" s="14">
        <f>G65+G66</f>
        <v>7000</v>
      </c>
      <c r="H64" s="14">
        <f t="shared" ref="H64:J64" si="12">H65+H66</f>
        <v>1456</v>
      </c>
      <c r="I64" s="14">
        <f t="shared" si="12"/>
        <v>6000</v>
      </c>
      <c r="J64" s="14">
        <f t="shared" si="12"/>
        <v>0</v>
      </c>
      <c r="K64" s="14">
        <f t="shared" si="10"/>
        <v>14456</v>
      </c>
    </row>
    <row r="65" spans="2:12">
      <c r="B65" s="12">
        <f t="shared" si="1"/>
        <v>52</v>
      </c>
      <c r="C65" s="12" t="s">
        <v>28</v>
      </c>
      <c r="D65" s="12" t="s">
        <v>46</v>
      </c>
      <c r="E65" s="13"/>
      <c r="F65" s="13"/>
      <c r="G65" s="13">
        <v>7000</v>
      </c>
      <c r="H65" s="13">
        <v>0</v>
      </c>
      <c r="I65" s="13">
        <v>4456</v>
      </c>
      <c r="J65" s="13"/>
      <c r="K65" s="13">
        <f t="shared" si="10"/>
        <v>11456</v>
      </c>
    </row>
    <row r="66" spans="2:12">
      <c r="B66" s="12">
        <f t="shared" si="1"/>
        <v>53</v>
      </c>
      <c r="C66" s="12" t="s">
        <v>29</v>
      </c>
      <c r="D66" s="12" t="s">
        <v>47</v>
      </c>
      <c r="E66" s="13"/>
      <c r="F66" s="13"/>
      <c r="G66" s="13">
        <v>0</v>
      </c>
      <c r="H66" s="13">
        <v>1456</v>
      </c>
      <c r="I66" s="13">
        <v>1544</v>
      </c>
      <c r="J66" s="13"/>
      <c r="K66" s="13">
        <f t="shared" si="10"/>
        <v>3000</v>
      </c>
    </row>
    <row r="67" spans="2:12">
      <c r="B67" s="8"/>
      <c r="C67" s="8"/>
      <c r="D67" s="8"/>
      <c r="E67" s="18"/>
      <c r="F67" s="18"/>
      <c r="G67" s="18"/>
      <c r="H67" s="18"/>
      <c r="I67" s="18"/>
      <c r="J67" s="18"/>
      <c r="K67" s="18"/>
    </row>
    <row r="68" spans="2:12" ht="15.6">
      <c r="B68" s="8"/>
      <c r="C68" s="6" t="s">
        <v>48</v>
      </c>
      <c r="D68" s="45"/>
      <c r="E68" s="45"/>
      <c r="G68" s="18"/>
      <c r="H68" s="18"/>
      <c r="I68" s="29"/>
      <c r="J68" s="45" t="s">
        <v>62</v>
      </c>
      <c r="K68" s="45"/>
    </row>
    <row r="69" spans="2:12" ht="15.6">
      <c r="B69" s="30"/>
      <c r="C69" s="5"/>
      <c r="D69" s="43"/>
      <c r="E69" s="43"/>
      <c r="F69" s="43"/>
      <c r="G69" s="7"/>
      <c r="H69" s="7"/>
      <c r="I69" s="7"/>
      <c r="J69" s="43" t="s">
        <v>63</v>
      </c>
      <c r="K69" s="43"/>
      <c r="L69" s="43"/>
    </row>
    <row r="70" spans="2:12" ht="15.6">
      <c r="B70" s="30"/>
      <c r="C70" s="6" t="s">
        <v>49</v>
      </c>
      <c r="D70" s="45"/>
      <c r="E70" s="45"/>
      <c r="H70" s="7"/>
      <c r="I70" s="7"/>
      <c r="J70" s="45" t="s">
        <v>64</v>
      </c>
      <c r="K70" s="45"/>
    </row>
    <row r="71" spans="2:12" ht="15.6">
      <c r="B71" s="8"/>
      <c r="C71" s="8"/>
      <c r="D71" s="8"/>
      <c r="G71" s="7"/>
      <c r="H71" s="7"/>
      <c r="I71" s="7"/>
      <c r="J71" s="8"/>
    </row>
    <row r="72" spans="2:12" ht="15.6">
      <c r="B72" s="8"/>
      <c r="C72" s="1"/>
      <c r="D72" s="6"/>
      <c r="G72" s="6"/>
      <c r="H72" s="6"/>
      <c r="I72" s="6"/>
      <c r="J72" s="45"/>
      <c r="K72" s="45"/>
    </row>
    <row r="73" spans="2:12" ht="15.6">
      <c r="C73" s="47"/>
      <c r="D73" s="47"/>
    </row>
    <row r="74" spans="2:12" ht="15.6">
      <c r="C74" s="1"/>
      <c r="D74" s="6"/>
    </row>
  </sheetData>
  <mergeCells count="29">
    <mergeCell ref="J2:K2"/>
    <mergeCell ref="C8:K8"/>
    <mergeCell ref="D70:E70"/>
    <mergeCell ref="C73:D73"/>
    <mergeCell ref="F10:F13"/>
    <mergeCell ref="G10:G13"/>
    <mergeCell ref="J10:J13"/>
    <mergeCell ref="D68:E68"/>
    <mergeCell ref="D69:F69"/>
    <mergeCell ref="J68:K68"/>
    <mergeCell ref="J69:L69"/>
    <mergeCell ref="J70:K70"/>
    <mergeCell ref="J72:K72"/>
    <mergeCell ref="I1:K1"/>
    <mergeCell ref="B10:B13"/>
    <mergeCell ref="C10:C13"/>
    <mergeCell ref="D10:D13"/>
    <mergeCell ref="E10:E13"/>
    <mergeCell ref="B1:C1"/>
    <mergeCell ref="F1:G1"/>
    <mergeCell ref="B2:C2"/>
    <mergeCell ref="B3:C3"/>
    <mergeCell ref="I10:I13"/>
    <mergeCell ref="C7:K7"/>
    <mergeCell ref="K10:K13"/>
    <mergeCell ref="H10:H13"/>
    <mergeCell ref="J3:K3"/>
    <mergeCell ref="J4:K4"/>
    <mergeCell ref="G2:H2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2022-01-12T09:47:02Z</cp:lastPrinted>
  <dcterms:created xsi:type="dcterms:W3CDTF">2009-05-18T06:15:42Z</dcterms:created>
  <dcterms:modified xsi:type="dcterms:W3CDTF">2025-03-06T14:12:02Z</dcterms:modified>
</cp:coreProperties>
</file>