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5\SEDINTA RECTIFICARE IULIE 2025\"/>
    </mc:Choice>
  </mc:AlternateContent>
  <xr:revisionPtr revIDLastSave="0" documentId="13_ncr:1_{CAD27508-0174-4E87-9C37-04CA6537043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2" i="2" l="1"/>
  <c r="F243" i="2"/>
  <c r="F72" i="2"/>
  <c r="G72" i="2" s="1"/>
  <c r="B69" i="2"/>
  <c r="B70" i="2"/>
  <c r="B71" i="2"/>
  <c r="B72" i="2"/>
  <c r="B73" i="2" s="1"/>
  <c r="B74" i="2" s="1"/>
  <c r="B75" i="2" s="1"/>
  <c r="B76" i="2" s="1"/>
  <c r="B77" i="2" s="1"/>
  <c r="F59" i="2"/>
  <c r="F74" i="2"/>
  <c r="G79" i="2"/>
  <c r="G251" i="2"/>
  <c r="F53" i="2" l="1"/>
  <c r="F70" i="2"/>
  <c r="F66" i="2"/>
  <c r="G173" i="2"/>
  <c r="G174" i="2"/>
  <c r="G66" i="2" l="1"/>
  <c r="F82" i="2"/>
  <c r="F81" i="2" s="1"/>
  <c r="F61" i="2"/>
  <c r="G61" i="2" s="1"/>
  <c r="G70" i="2"/>
  <c r="F68" i="2"/>
  <c r="G68" i="2" s="1"/>
  <c r="F67" i="2"/>
  <c r="G67" i="2" s="1"/>
  <c r="F57" i="2"/>
  <c r="F268" i="2"/>
  <c r="F267" i="2" s="1"/>
  <c r="G267" i="2" s="1"/>
  <c r="F260" i="2"/>
  <c r="F252" i="2"/>
  <c r="G243" i="2"/>
  <c r="F201" i="2"/>
  <c r="F200" i="2" s="1"/>
  <c r="G200" i="2" s="1"/>
  <c r="F195" i="2"/>
  <c r="F194" i="2" s="1"/>
  <c r="F160" i="2"/>
  <c r="F159" i="2" s="1"/>
  <c r="F131" i="2"/>
  <c r="G131" i="2" s="1"/>
  <c r="F127" i="2"/>
  <c r="G127" i="2" s="1"/>
  <c r="F102" i="2"/>
  <c r="G102" i="2" s="1"/>
  <c r="F90" i="2"/>
  <c r="G90" i="2" s="1"/>
  <c r="G74" i="2"/>
  <c r="G170" i="2"/>
  <c r="G52" i="2"/>
  <c r="G51" i="2"/>
  <c r="G32" i="2"/>
  <c r="G12" i="2"/>
  <c r="G83" i="2"/>
  <c r="G84" i="2"/>
  <c r="G85" i="2"/>
  <c r="G86" i="2"/>
  <c r="G87" i="2"/>
  <c r="G88" i="2"/>
  <c r="G89" i="2"/>
  <c r="G91" i="2"/>
  <c r="G92" i="2"/>
  <c r="G93" i="2"/>
  <c r="G94" i="2"/>
  <c r="G95" i="2"/>
  <c r="G96" i="2"/>
  <c r="G97" i="2"/>
  <c r="G98" i="2"/>
  <c r="G99" i="2"/>
  <c r="G100" i="2"/>
  <c r="G103" i="2"/>
  <c r="G104" i="2"/>
  <c r="G105" i="2"/>
  <c r="G106" i="2"/>
  <c r="G107" i="2"/>
  <c r="G108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8" i="2"/>
  <c r="G129" i="2"/>
  <c r="G130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61" i="2"/>
  <c r="G162" i="2"/>
  <c r="G163" i="2"/>
  <c r="G164" i="2"/>
  <c r="G165" i="2"/>
  <c r="G166" i="2"/>
  <c r="G167" i="2"/>
  <c r="G168" i="2"/>
  <c r="G169" i="2"/>
  <c r="G171" i="2"/>
  <c r="G172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5" i="2"/>
  <c r="G196" i="2"/>
  <c r="G197" i="2"/>
  <c r="G198" i="2"/>
  <c r="G199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4" i="2"/>
  <c r="G245" i="2"/>
  <c r="G246" i="2"/>
  <c r="G247" i="2"/>
  <c r="G248" i="2"/>
  <c r="G249" i="2"/>
  <c r="G250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6" i="2"/>
  <c r="G269" i="2"/>
  <c r="G270" i="2"/>
  <c r="G271" i="2"/>
  <c r="G272" i="2"/>
  <c r="G273" i="2"/>
  <c r="G274" i="2"/>
  <c r="G275" i="2"/>
  <c r="G276" i="2"/>
  <c r="G277" i="2"/>
  <c r="G278" i="2"/>
  <c r="G279" i="2"/>
  <c r="G54" i="2"/>
  <c r="G56" i="2"/>
  <c r="G58" i="2"/>
  <c r="G59" i="2"/>
  <c r="G60" i="2"/>
  <c r="G62" i="2"/>
  <c r="G63" i="2"/>
  <c r="G64" i="2"/>
  <c r="G65" i="2"/>
  <c r="G69" i="2"/>
  <c r="G71" i="2"/>
  <c r="G75" i="2"/>
  <c r="G76" i="2"/>
  <c r="G77" i="2"/>
  <c r="G78" i="2"/>
  <c r="G46" i="2"/>
  <c r="G47" i="2"/>
  <c r="G48" i="2"/>
  <c r="G49" i="2"/>
  <c r="G50" i="2"/>
  <c r="G34" i="2"/>
  <c r="G35" i="2"/>
  <c r="G36" i="2"/>
  <c r="G37" i="2"/>
  <c r="G38" i="2"/>
  <c r="G39" i="2"/>
  <c r="G40" i="2"/>
  <c r="G41" i="2"/>
  <c r="G42" i="2"/>
  <c r="G43" i="2"/>
  <c r="G44" i="2"/>
  <c r="G45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3" i="2"/>
  <c r="F80" i="2" l="1"/>
  <c r="G82" i="2"/>
  <c r="F176" i="2"/>
  <c r="F175" i="2" s="1"/>
  <c r="G268" i="2"/>
  <c r="G201" i="2"/>
  <c r="F101" i="2"/>
  <c r="G101" i="2" s="1"/>
  <c r="G159" i="2"/>
  <c r="F73" i="2"/>
  <c r="G81" i="2"/>
  <c r="G176" i="2"/>
  <c r="G194" i="2"/>
  <c r="G160" i="2"/>
  <c r="F110" i="2"/>
  <c r="F109" i="2" s="1"/>
  <c r="G57" i="2"/>
  <c r="G265" i="2"/>
  <c r="G73" i="2" l="1"/>
  <c r="F55" i="2"/>
  <c r="G242" i="2"/>
  <c r="G110" i="2"/>
  <c r="G80" i="2"/>
  <c r="G175" i="2"/>
  <c r="G53" i="2"/>
  <c r="G109" i="2" l="1"/>
  <c r="G55" i="2"/>
  <c r="B13" i="2"/>
  <c r="B14" i="2" s="1"/>
  <c r="B15" i="2" s="1"/>
  <c r="B16" i="2" s="1"/>
  <c r="B17" i="2" s="1"/>
  <c r="B18" i="2" s="1"/>
  <c r="B19" i="2" s="1"/>
  <c r="B20" i="2" s="1"/>
  <c r="B21" i="2" l="1"/>
  <c r="B22" i="2" s="1"/>
  <c r="B23" i="2" s="1"/>
  <c r="B24" i="2" s="1"/>
  <c r="B25" i="2" l="1"/>
  <c r="B26" i="2" s="1"/>
  <c r="B27" i="2" s="1"/>
  <c r="B28" i="2" s="1"/>
  <c r="B29" i="2" s="1"/>
  <c r="B30" i="2" s="1"/>
  <c r="B31" i="2" s="1"/>
  <c r="B32" i="2" l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l="1"/>
  <c r="B52" i="2" l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l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l="1"/>
  <c r="B93" i="2" s="1"/>
  <c r="B94" i="2" s="1"/>
  <c r="B95" i="2" s="1"/>
  <c r="B96" i="2" s="1"/>
  <c r="B97" i="2" s="1"/>
  <c r="B98" i="2" s="1"/>
  <c r="B99" i="2" s="1"/>
  <c r="B100" i="2" l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l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l="1"/>
  <c r="B171" i="2" l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l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</calcChain>
</file>

<file path=xl/sharedStrings.xml><?xml version="1.0" encoding="utf-8"?>
<sst xmlns="http://schemas.openxmlformats.org/spreadsheetml/2006/main" count="538" uniqueCount="297">
  <si>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</si>
  <si>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</si>
  <si>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</si>
  <si>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</si>
  <si>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</si>
  <si>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</si>
  <si>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</si>
  <si>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</si>
  <si>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</si>
  <si>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</si>
  <si>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</si>
  <si>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</si>
  <si>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</si>
  <si>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</si>
  <si>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</si>
  <si>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</si>
  <si>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</si>
  <si>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</si>
  <si>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</si>
  <si>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</si>
  <si>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</si>
  <si>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</si>
  <si>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</si>
  <si>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</si>
  <si>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</si>
  <si>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</si>
  <si>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</si>
  <si>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</si>
  <si>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</si>
  <si>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</si>
  <si>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</si>
  <si>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</si>
  <si>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</si>
  <si>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</si>
  <si>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</si>
  <si>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</si>
  <si>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</si>
  <si>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</si>
  <si>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</si>
  <si>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</si>
  <si>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</si>
  <si>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</si>
  <si>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</si>
  <si>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</si>
  <si>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</si>
  <si>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</si>
  <si>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</si>
  <si>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</si>
  <si>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</si>
  <si>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</si>
  <si>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</si>
  <si>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</si>
  <si>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</si>
  <si>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</si>
  <si>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</si>
  <si>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</si>
  <si>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</si>
  <si>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</si>
  <si>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</si>
  <si>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</si>
  <si>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</si>
  <si>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</si>
  <si>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</si>
  <si>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</si>
  <si>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</si>
  <si>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</si>
  <si>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</si>
  <si>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</si>
  <si>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</si>
  <si>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</si>
  <si>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</si>
  <si>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</si>
  <si>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</si>
  <si>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</si>
  <si>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</si>
  <si>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</si>
  <si>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</si>
  <si>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</si>
  <si>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</si>
  <si>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</si>
  <si>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</si>
  <si>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</si>
  <si>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</si>
  <si>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</si>
  <si>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</si>
  <si>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</si>
  <si>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</si>
  <si>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</si>
  <si>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</si>
  <si>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</si>
  <si>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</si>
  <si>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</si>
  <si>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</si>
  <si>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</si>
  <si>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</si>
  <si>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</si>
  <si>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</si>
  <si>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</si>
  <si>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</si>
  <si>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</si>
  <si>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</si>
  <si>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</si>
  <si>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</si>
  <si>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</si>
  <si>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</si>
  <si>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</si>
  <si>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</si>
  <si>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</si>
  <si>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</si>
  <si>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</si>
  <si>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</si>
  <si>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</si>
  <si>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</si>
  <si>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</si>
  <si>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</si>
  <si>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</si>
  <si>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</si>
  <si>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</si>
  <si>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</si>
  <si>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</si>
  <si>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</si>
  <si>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55 F</t>
  </si>
  <si>
    <t>51 F</t>
  </si>
  <si>
    <t>51 D</t>
  </si>
  <si>
    <t>CJC- cheltuieli de capital</t>
  </si>
  <si>
    <t>STPS</t>
  </si>
  <si>
    <t xml:space="preserve"> CJC- D. A. D. P. P.</t>
  </si>
  <si>
    <t>84 02 20</t>
  </si>
  <si>
    <t>33 02</t>
  </si>
  <si>
    <t>Venituri din prestări de servicii şi alte activităţi</t>
  </si>
  <si>
    <t>Proiecte FEN 2014-2020</t>
  </si>
  <si>
    <t>Sume defalcate din TVA pt cămine persoane vârstnice</t>
  </si>
  <si>
    <t>TOTAL CHELTUIELI, din care:</t>
  </si>
  <si>
    <t>Asistență socială</t>
  </si>
  <si>
    <t>Dobanzi</t>
  </si>
  <si>
    <t>Programul pentru școli al României</t>
  </si>
  <si>
    <t>Drepturile copiilor cu CES care frecventează învățământul special</t>
  </si>
  <si>
    <t>84 02 58</t>
  </si>
  <si>
    <t>ATOP</t>
  </si>
  <si>
    <t>Cap.87.02 Alte actiuni economice</t>
  </si>
  <si>
    <t>87 02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</si>
  <si>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</si>
  <si>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</si>
  <si>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</si>
  <si>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</si>
  <si>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</si>
  <si>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Școala Profesională SpecialĂ  SAMUS</t>
  </si>
  <si>
    <t>Liceul Tehnologic Special Dej</t>
  </si>
  <si>
    <t xml:space="preserve">Sume defalcate din TVA pt. învăţământ special </t>
  </si>
  <si>
    <t>Fond de rezervă - Fond II D</t>
  </si>
  <si>
    <t>36 02 50</t>
  </si>
  <si>
    <t xml:space="preserve">Alte venituri </t>
  </si>
  <si>
    <t>66 02 58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</si>
  <si>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</si>
  <si>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</si>
  <si>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</si>
  <si>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</si>
  <si>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</si>
  <si>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</si>
  <si>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</si>
  <si>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</si>
  <si>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Subvenţii de la  bug de stat necesare susţinerii derulării proiectelor</t>
  </si>
  <si>
    <t>42 02 69</t>
  </si>
  <si>
    <t>Fond rezervă</t>
  </si>
  <si>
    <t>42 02 51</t>
  </si>
  <si>
    <t>Sume primite de la bugetul de stat pentru finantarea unor programe de interes national destinate sectiunii de dezvoltare a bugetului local</t>
  </si>
  <si>
    <t>ANEXA Nr. 2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</si>
  <si>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</si>
  <si>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</si>
  <si>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</si>
  <si>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</si>
  <si>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</si>
  <si>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</si>
  <si>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</si>
  <si>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Centrul Scolar Miron Ionescu</t>
  </si>
  <si>
    <t>Cheltuieli curente -Spitale</t>
  </si>
  <si>
    <t>66 02 51F</t>
  </si>
  <si>
    <t>74 02 20</t>
  </si>
  <si>
    <t>CJC-DOBÂNZI</t>
  </si>
  <si>
    <t>42 02 88 01</t>
  </si>
  <si>
    <t>42 02 88 03</t>
  </si>
  <si>
    <t>Subvenţii de la  bug de stat  pentru finanțarea investitiilor institutiilor publice de asistenta sociala</t>
  </si>
  <si>
    <t>42 02 52</t>
  </si>
  <si>
    <t>Asiciatii si fundatii</t>
  </si>
  <si>
    <t>54 02 59</t>
  </si>
  <si>
    <t xml:space="preserve">Proiect PNRR-Dotare cu mobilier, materiale didactice si echipamente digitale a unitatilor de invatamant special din judetul Cluj </t>
  </si>
  <si>
    <t>Proiect PNRR-Microbuze electrice pentru elevii din judetul Cluj</t>
  </si>
  <si>
    <t>65 02 60</t>
  </si>
  <si>
    <t>Proiect PNRR -Spitalul Clinic de Boli Infectioase(nosocomiale)</t>
  </si>
  <si>
    <t>66 02 60</t>
  </si>
  <si>
    <t>Proiect PNRR -Dotare ambulator Spital de Recuperare</t>
  </si>
  <si>
    <t>Construire Spital Pediatric Monobloc</t>
  </si>
  <si>
    <t>66 02 70</t>
  </si>
  <si>
    <t xml:space="preserve">Proiect PNRR-Dotarea Centrului de servicii de recuperare neuromotorie adulti Cluj Napoca </t>
  </si>
  <si>
    <t>68.02.60</t>
  </si>
  <si>
    <t>Proiect PNRR-Dotarea Centrului de servicii de recuperare neuromotorie adulti Turda</t>
  </si>
  <si>
    <t>CJC- Transferuri pentru asociatii de dezvoltare intercomunitara</t>
  </si>
  <si>
    <t>74 02 55</t>
  </si>
  <si>
    <t>70 02 55</t>
  </si>
  <si>
    <t>74 02 70</t>
  </si>
  <si>
    <t>55 02 30</t>
  </si>
  <si>
    <t>60.02.70</t>
  </si>
  <si>
    <t>61 02 10</t>
  </si>
  <si>
    <t>61.02</t>
  </si>
  <si>
    <t>Proiecte PNRR</t>
  </si>
  <si>
    <t>87 02 60</t>
  </si>
  <si>
    <t>55D</t>
  </si>
  <si>
    <t xml:space="preserve">    BUGETUL LOCAL  AL JUDEŢULUI CLUJ PE ANUL 2025 PE CAPITOLE, SUBCAPITOLE ȘI TITLURI </t>
  </si>
  <si>
    <t>Sume defalcate din TVA pentru echilibrarea bugetelor locale- instalatie de tratare prin dezintegrare moleculara pentru valorificarea energetica a deseurilor municipale din judetul Cluj</t>
  </si>
  <si>
    <t>11 02 06</t>
  </si>
  <si>
    <t>Subventii de la bugetul de stat catre bugetele locale pentru Programul National de Investitii Anghel Saligny</t>
  </si>
  <si>
    <t>42 02 87</t>
  </si>
  <si>
    <t>Sume PNRR aferente asistentei financiare nerambursabile- fonduri europene nerambursabile</t>
  </si>
  <si>
    <t>Sume PNRR aferente asistentei financiare nerambursabile- sume aferente TVA</t>
  </si>
  <si>
    <t>Sume PNRR aferente componentei imprumuturi- fonduri europene nerambursabile</t>
  </si>
  <si>
    <t>42 02 89 01</t>
  </si>
  <si>
    <t>Sume PNRR aferente componentei imprumuturi- sume aferente TVA</t>
  </si>
  <si>
    <t>42 02 89 03</t>
  </si>
  <si>
    <t>Subventii de la bugetul de stat catre bugetele locale necesare sustinerii derularii proiectelor finantate din FEN postaderare, aferente perioadei de programare 2021-2027</t>
  </si>
  <si>
    <t>42 02 93 03</t>
  </si>
  <si>
    <t>Sume alocate din sumele obtinute in urma scoaterii la licitatie a certificatelor de emisii de gaze cu efect de sera pentru finantarea proiectelor de investitii</t>
  </si>
  <si>
    <t>43 02 44</t>
  </si>
  <si>
    <t>Sume alocate din PNRR aferente asistentei financiare nerambursabile- fonduri europene nerambursabile</t>
  </si>
  <si>
    <t>43 02 49 01</t>
  </si>
  <si>
    <t>Sume alocate din PNRR aferente asistentei financiare nerambursabile- sume aferente TVA</t>
  </si>
  <si>
    <t>43 02 49 03</t>
  </si>
  <si>
    <t>Sume alocate din PNRR aferente componentei imprumuturi- fonduri din imprumut rambursabil</t>
  </si>
  <si>
    <t>43 02 48 01</t>
  </si>
  <si>
    <t>Sume alocate din PNRR aferente componentei imprumuturi- sume aferente TVA</t>
  </si>
  <si>
    <t>43 02 48 03</t>
  </si>
  <si>
    <t>FEDR aferent cadrului financiar 2021-2027- sume primite in contul platilor efectuate in anul curent</t>
  </si>
  <si>
    <t>45 02 48 01</t>
  </si>
  <si>
    <t>Excedent 31.12.2024</t>
  </si>
  <si>
    <t>61 02 70</t>
  </si>
  <si>
    <t>Sume defalcate din TVA-stimulent educațional învățământ special</t>
  </si>
  <si>
    <t>42 02 05</t>
  </si>
  <si>
    <t>Subvenții P.U.G.-uri</t>
  </si>
  <si>
    <t>6 02 61</t>
  </si>
  <si>
    <t>Microbuze electrice pentru elevii din judetul Cluj- finanțare AFM</t>
  </si>
  <si>
    <t>Reabilitarea termica si eficientizarea energetica a Spitalului de Boli Infectioase Cluj Napoca</t>
  </si>
  <si>
    <t>66 02 56</t>
  </si>
  <si>
    <t>Proiect PNRR - Furnizare dotari proiect - Reducerea riscului de infectii nosocomiale la  Spitalul Clinic de Pneumoftiziologie</t>
  </si>
  <si>
    <t>Proiect PNRR - Reducerea riscului de infectii nosocomiale in Spitalul Clinic de Urgenta pentru Copii</t>
  </si>
  <si>
    <t>Reabilitarea energetica pentru corpul A de cladire al Sitalului Clinic de Recuperare Cluj Napoca</t>
  </si>
  <si>
    <t>Cheltuieli de capital- CJC</t>
  </si>
  <si>
    <t>CMID</t>
  </si>
  <si>
    <t>Cap 80 02 Acţiuni Generale Economice</t>
  </si>
  <si>
    <t>80 02</t>
  </si>
  <si>
    <t>Cluj Arena</t>
  </si>
  <si>
    <t>80 02 55</t>
  </si>
  <si>
    <t>Cluj Arena- statii electrice de reincarcare -finantare AFM</t>
  </si>
  <si>
    <t>80 02 70</t>
  </si>
  <si>
    <t>Cheltuieli de capital-TETAROM I</t>
  </si>
  <si>
    <t>S.C.Clujana S.A.- acțiuni</t>
  </si>
  <si>
    <t>80 02 72</t>
  </si>
  <si>
    <t>Modernizarea si reabilitarea drumurilor judetene DJ 170B si DJ 103K</t>
  </si>
  <si>
    <t>84 02 56</t>
  </si>
  <si>
    <t>Echipamente pentru cresterea sigurantei traficului in judetul Cluj</t>
  </si>
  <si>
    <t>Iluminarea trecerilor pentru pietoni pe drumurile judetene din judetul Cluj</t>
  </si>
  <si>
    <t xml:space="preserve"> Modernizarea și reabilitarea Traseului Județean 2 format din sectoare de drum ale DJ 108B, DJ 105T  si DJ 109A, parte a Traseului Regional Transilvania de Nord (POR 2014-2020)</t>
  </si>
  <si>
    <t>Proiect PNRR VELO Apuseni</t>
  </si>
  <si>
    <t>Proiecte  FEN PNRR</t>
  </si>
  <si>
    <t>Active financiare</t>
  </si>
  <si>
    <t>Restaurarea, consolidarea și conservarea ansamblului Octavian Goga Ciucea</t>
  </si>
  <si>
    <t>67 02 56</t>
  </si>
  <si>
    <t>Îmbunătățirea Infrastructurii de Turism la Muzeul O.Goga Ciucea</t>
  </si>
  <si>
    <t>Revitalizarea Zonei Parcului Etnografic Național Romulus Vuia-Pădurea Hoia Cluj</t>
  </si>
  <si>
    <t>54 02 70</t>
  </si>
  <si>
    <t xml:space="preserve">68 02 57 </t>
  </si>
  <si>
    <t>Cap.55.02 Tranzacții privind datoria publică și împrumuturi</t>
  </si>
  <si>
    <t>55 02</t>
  </si>
  <si>
    <t>Bunuri și servicii</t>
  </si>
  <si>
    <t>55 02 20</t>
  </si>
  <si>
    <t>Contrasemnează:</t>
  </si>
  <si>
    <t>SECRETAR GENERAL AL JUDEȚULUI</t>
  </si>
  <si>
    <t>SIMONA GACI</t>
  </si>
  <si>
    <t>Cap 83 02 AGRICULTURĂ, SILVICULTURĂ</t>
  </si>
  <si>
    <t>83 02</t>
  </si>
  <si>
    <t>83 02 20</t>
  </si>
  <si>
    <t xml:space="preserve"> BUGET APROBAT 2025</t>
  </si>
  <si>
    <t>INFLUENȚE</t>
  </si>
  <si>
    <t>BUGET RECTIFICAT 2025</t>
  </si>
  <si>
    <t xml:space="preserve">Subvenții pt. realizarea act de colectare, transport, depozitare și neutralizare a deșeurilor de origine animală </t>
  </si>
  <si>
    <t>42 02 73</t>
  </si>
  <si>
    <t>la Hotărârea nr.    /2025</t>
  </si>
  <si>
    <t>Venituri din vanzarea unor bunuri apartinand domeniului privat al statului sau al unitatilor administrativ-teritoriale</t>
  </si>
  <si>
    <t>39 02 07</t>
  </si>
  <si>
    <t>FEDR aferent cadrului financiar 2021-2027- sume primite in contul platilor efectuate in anii anteriori</t>
  </si>
  <si>
    <t>45 02 48 02</t>
  </si>
  <si>
    <t>FEDR aferent cadrului financiar 2014-2020- sume primite in contul platilor efectuate in anii anteriori</t>
  </si>
  <si>
    <t>48 02 01 02</t>
  </si>
  <si>
    <t>Dotarea Amulatoriului Spital Clinic de Boli Infectioase-FEDR 2021-2027</t>
  </si>
  <si>
    <t>Investitie in infrastructura Spitalului Clinic de Recuperare Cluj-Napoca</t>
  </si>
  <si>
    <t>Extindere, modernizare si dotarea Ambulatoriului Integrat al Spitalului Clinic de Boli Infectioase Cluj Napoca-etapele 2, 3 si 4</t>
  </si>
  <si>
    <t>Plăți an precedent recuperare în anul curent</t>
  </si>
  <si>
    <t>68.02.85.SF</t>
  </si>
  <si>
    <t>51.02.85.SF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</si>
</sst>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charset val="238"/>
    </font>
    <font>
      <sz val="10"/>
      <name val="Arial"/>
      <family val="2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12"/>
      <color indexed="8"/>
      <name val="Cambria"/>
      <family val="1"/>
      <charset val="238"/>
      <scheme val="major"/>
    </font>
    <font>
      <b/>
      <i/>
      <sz val="12"/>
      <name val="Cambria"/>
      <family val="1"/>
      <charset val="238"/>
      <scheme val="major"/>
    </font>
    <font>
      <b/>
      <sz val="12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2"/>
      <name val="Cambria"/>
      <family val="1"/>
      <charset val="238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name val="Monserat"/>
      <charset val="238"/>
    </font>
    <font>
      <b/>
      <sz val="11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1" xfId="1" applyFont="1" applyBorder="1" applyAlignment="1">
      <alignment wrapText="1"/>
    </xf>
    <xf numFmtId="0" fontId="2" fillId="0" borderId="0" xfId="0" applyFont="1"/>
    <xf numFmtId="0" fontId="2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/>
    <xf numFmtId="15" fontId="3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left"/>
    </xf>
    <xf numFmtId="15" fontId="3" fillId="0" borderId="0" xfId="1" applyNumberFormat="1" applyFont="1"/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49" fontId="2" fillId="0" borderId="1" xfId="1" applyNumberFormat="1" applyFont="1" applyBorder="1" applyAlignment="1">
      <alignment horizontal="left"/>
    </xf>
    <xf numFmtId="0" fontId="3" fillId="0" borderId="1" xfId="1" applyFont="1" applyBorder="1"/>
    <xf numFmtId="4" fontId="3" fillId="0" borderId="0" xfId="0" applyNumberFormat="1" applyFont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3" fillId="0" borderId="1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5" fillId="0" borderId="1" xfId="1" applyFont="1" applyBorder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1" applyFont="1" applyBorder="1"/>
    <xf numFmtId="0" fontId="2" fillId="0" borderId="0" xfId="1" applyFont="1" applyAlignment="1">
      <alignment wrapText="1"/>
    </xf>
    <xf numFmtId="0" fontId="7" fillId="2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4" fontId="2" fillId="0" borderId="0" xfId="0" applyNumberFormat="1" applyFont="1"/>
    <xf numFmtId="0" fontId="3" fillId="0" borderId="0" xfId="1" applyFont="1" applyAlignment="1">
      <alignment vertical="center" wrapText="1"/>
    </xf>
    <xf numFmtId="0" fontId="3" fillId="0" borderId="0" xfId="0" applyFont="1"/>
    <xf numFmtId="0" fontId="8" fillId="0" borderId="1" xfId="1" applyFont="1" applyBorder="1"/>
    <xf numFmtId="0" fontId="10" fillId="0" borderId="1" xfId="1" applyFont="1" applyBorder="1"/>
    <xf numFmtId="0" fontId="2" fillId="3" borderId="1" xfId="1" applyFont="1" applyFill="1" applyBorder="1" applyAlignment="1">
      <alignment wrapText="1"/>
    </xf>
    <xf numFmtId="4" fontId="10" fillId="0" borderId="0" xfId="0" applyNumberFormat="1" applyFont="1"/>
    <xf numFmtId="0" fontId="10" fillId="0" borderId="1" xfId="1" applyFont="1" applyBorder="1" applyAlignment="1">
      <alignment horizontal="left"/>
    </xf>
    <xf numFmtId="0" fontId="2" fillId="0" borderId="1" xfId="1" applyFont="1" applyBorder="1" applyAlignment="1">
      <alignment vertical="center"/>
    </xf>
    <xf numFmtId="4" fontId="2" fillId="0" borderId="1" xfId="0" applyNumberFormat="1" applyFont="1" applyBorder="1"/>
    <xf numFmtId="0" fontId="9" fillId="0" borderId="1" xfId="1" applyFont="1" applyBorder="1"/>
    <xf numFmtId="0" fontId="9" fillId="0" borderId="1" xfId="1" applyFont="1" applyBorder="1" applyAlignment="1">
      <alignment horizontal="left"/>
    </xf>
    <xf numFmtId="4" fontId="3" fillId="0" borderId="1" xfId="0" applyNumberFormat="1" applyFont="1" applyBorder="1"/>
    <xf numFmtId="0" fontId="11" fillId="0" borderId="0" xfId="1" applyFont="1"/>
    <xf numFmtId="4" fontId="2" fillId="0" borderId="0" xfId="1" applyNumberFormat="1" applyFont="1" applyAlignment="1">
      <alignment wrapText="1"/>
    </xf>
    <xf numFmtId="0" fontId="3" fillId="0" borderId="1" xfId="1" applyFont="1" applyBorder="1" applyAlignment="1">
      <alignment horizontal="left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1" applyFont="1" applyBorder="1"/>
    <xf numFmtId="0" fontId="11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88"/>
  <sheetViews>
    <sheetView tabSelected="1" topLeftCell="A20" zoomScaleNormal="100" workbookViewId="0">
      <selection activeCell="L59" sqref="L59"/>
    </sheetView>
  </sheetViews>
  <sheetFormatPr defaultColWidth="9.109375" defaultRowHeight="15"/>
  <cols>
    <col min="1" max="1" width="1.44140625" style="2" customWidth="1"/>
    <col min="2" max="2" width="5.5546875" style="24" customWidth="1"/>
    <col min="3" max="3" width="50.77734375" style="2" customWidth="1"/>
    <col min="4" max="4" width="13.21875" style="2" customWidth="1"/>
    <col min="5" max="5" width="13.5546875" style="2" customWidth="1"/>
    <col min="6" max="6" width="12.109375" style="2" customWidth="1"/>
    <col min="7" max="7" width="13" style="2" customWidth="1"/>
    <col min="8" max="8" width="9.109375" style="2" customWidth="1"/>
    <col min="9" max="9" width="11.21875" style="31" customWidth="1"/>
    <col min="10" max="10" width="9.109375" style="2"/>
    <col min="11" max="11" width="14.21875" style="2" customWidth="1"/>
    <col min="12" max="12" width="16.21875" style="2" customWidth="1"/>
    <col min="13" max="16384" width="9.109375" style="2"/>
  </cols>
  <sheetData>
    <row r="1" spans="2:11" ht="15.6">
      <c r="B1" s="62" t="s">
        <v>0</v>
      </c>
      <c r="C1" s="62"/>
      <c r="D1" s="58"/>
      <c r="E1" s="58"/>
      <c r="F1" s="58" t="s">
        <v>166</v>
      </c>
      <c r="G1" s="58"/>
    </row>
    <row r="2" spans="2:11" ht="15.6">
      <c r="B2" s="62" t="s">
        <v>1</v>
      </c>
      <c r="C2" s="62"/>
      <c r="D2" s="49"/>
      <c r="E2" s="49"/>
      <c r="F2" s="49" t="s">
        <v>284</v>
      </c>
      <c r="G2" s="49"/>
    </row>
    <row r="3" spans="2:11">
      <c r="B3" s="62" t="s">
        <v>2</v>
      </c>
      <c r="C3" s="62"/>
      <c r="D3" s="6"/>
    </row>
    <row r="4" spans="2:11">
      <c r="B4" s="4"/>
      <c r="C4" s="4"/>
      <c r="D4" s="6"/>
    </row>
    <row r="5" spans="2:11">
      <c r="B5" s="4"/>
      <c r="C5" s="4"/>
      <c r="D5" s="6"/>
    </row>
    <row r="6" spans="2:11" ht="48.6" customHeight="1">
      <c r="B6" s="32"/>
      <c r="C6" s="57" t="s">
        <v>207</v>
      </c>
      <c r="D6" s="57"/>
      <c r="E6" s="57"/>
      <c r="F6" s="57"/>
      <c r="G6" s="57"/>
    </row>
    <row r="7" spans="2:11">
      <c r="B7" s="7"/>
      <c r="C7" s="8"/>
      <c r="D7" s="9"/>
      <c r="E7" s="10"/>
      <c r="G7" s="10" t="s">
        <v>109</v>
      </c>
    </row>
    <row r="8" spans="2:11" ht="15.75" customHeight="1">
      <c r="B8" s="59" t="s">
        <v>3</v>
      </c>
      <c r="C8" s="51" t="s">
        <v>4</v>
      </c>
      <c r="D8" s="51" t="s">
        <v>5</v>
      </c>
      <c r="E8" s="59" t="s">
        <v>279</v>
      </c>
      <c r="F8" s="54" t="s">
        <v>280</v>
      </c>
      <c r="G8" s="54" t="s">
        <v>281</v>
      </c>
    </row>
    <row r="9" spans="2:11">
      <c r="B9" s="60"/>
      <c r="C9" s="52"/>
      <c r="D9" s="52"/>
      <c r="E9" s="60"/>
      <c r="F9" s="55"/>
      <c r="G9" s="55"/>
    </row>
    <row r="10" spans="2:11" ht="7.8" customHeight="1">
      <c r="B10" s="60"/>
      <c r="C10" s="52"/>
      <c r="D10" s="52"/>
      <c r="E10" s="60"/>
      <c r="F10" s="55"/>
      <c r="G10" s="55"/>
    </row>
    <row r="11" spans="2:11" ht="8.4" customHeight="1">
      <c r="B11" s="61"/>
      <c r="C11" s="53"/>
      <c r="D11" s="53"/>
      <c r="E11" s="61"/>
      <c r="F11" s="56"/>
      <c r="G11" s="56"/>
    </row>
    <row r="12" spans="2:11">
      <c r="B12" s="11">
        <v>1</v>
      </c>
      <c r="C12" s="12" t="s">
        <v>6</v>
      </c>
      <c r="D12" s="13" t="s">
        <v>7</v>
      </c>
      <c r="E12" s="40">
        <v>5000</v>
      </c>
      <c r="F12" s="40"/>
      <c r="G12" s="40">
        <f>E12+F12</f>
        <v>5000</v>
      </c>
      <c r="K12" s="31"/>
    </row>
    <row r="13" spans="2:11" ht="22.5" customHeight="1">
      <c r="B13" s="11">
        <f t="shared" ref="B13:B100" si="0">B12+1</f>
        <v>2</v>
      </c>
      <c r="C13" s="1" t="s">
        <v>8</v>
      </c>
      <c r="D13" s="12" t="s">
        <v>9</v>
      </c>
      <c r="E13" s="40">
        <v>375041</v>
      </c>
      <c r="F13" s="40"/>
      <c r="G13" s="40">
        <f t="shared" ref="G13:G81" si="1">E13+F13</f>
        <v>375041</v>
      </c>
      <c r="K13" s="31"/>
    </row>
    <row r="14" spans="2:11" ht="30">
      <c r="B14" s="11">
        <f t="shared" si="0"/>
        <v>3</v>
      </c>
      <c r="C14" s="1" t="s">
        <v>141</v>
      </c>
      <c r="D14" s="12" t="s">
        <v>10</v>
      </c>
      <c r="E14" s="40">
        <v>0</v>
      </c>
      <c r="F14" s="40"/>
      <c r="G14" s="40">
        <f t="shared" si="1"/>
        <v>0</v>
      </c>
      <c r="K14" s="31"/>
    </row>
    <row r="15" spans="2:11">
      <c r="B15" s="11">
        <f t="shared" si="0"/>
        <v>4</v>
      </c>
      <c r="C15" s="1" t="s">
        <v>11</v>
      </c>
      <c r="D15" s="12" t="s">
        <v>12</v>
      </c>
      <c r="E15" s="40">
        <v>139533</v>
      </c>
      <c r="F15" s="40"/>
      <c r="G15" s="40">
        <f t="shared" si="1"/>
        <v>139533</v>
      </c>
      <c r="K15" s="31"/>
    </row>
    <row r="16" spans="2:11" ht="30">
      <c r="B16" s="11">
        <f t="shared" si="0"/>
        <v>5</v>
      </c>
      <c r="C16" s="1" t="s">
        <v>13</v>
      </c>
      <c r="D16" s="12" t="s">
        <v>14</v>
      </c>
      <c r="E16" s="40">
        <v>109204</v>
      </c>
      <c r="F16" s="40"/>
      <c r="G16" s="40">
        <f t="shared" si="1"/>
        <v>109204</v>
      </c>
      <c r="K16" s="31"/>
    </row>
    <row r="17" spans="1:31" ht="18" customHeight="1">
      <c r="B17" s="11">
        <f t="shared" si="0"/>
        <v>6</v>
      </c>
      <c r="C17" s="1" t="s">
        <v>135</v>
      </c>
      <c r="D17" s="12" t="s">
        <v>14</v>
      </c>
      <c r="E17" s="40">
        <v>17063</v>
      </c>
      <c r="F17" s="40"/>
      <c r="G17" s="40">
        <f t="shared" si="1"/>
        <v>17063</v>
      </c>
      <c r="K17" s="31"/>
    </row>
    <row r="18" spans="1:31" ht="30">
      <c r="B18" s="11">
        <f t="shared" si="0"/>
        <v>7</v>
      </c>
      <c r="C18" s="1" t="s">
        <v>136</v>
      </c>
      <c r="D18" s="12" t="s">
        <v>14</v>
      </c>
      <c r="E18" s="40">
        <v>9478</v>
      </c>
      <c r="F18" s="40"/>
      <c r="G18" s="40">
        <f t="shared" si="1"/>
        <v>9478</v>
      </c>
      <c r="K18" s="31"/>
    </row>
    <row r="19" spans="1:31" s="1" customFormat="1" ht="20.399999999999999" customHeight="1">
      <c r="A19" s="26"/>
      <c r="B19" s="11">
        <f t="shared" si="0"/>
        <v>8</v>
      </c>
      <c r="C19" s="1" t="s">
        <v>148</v>
      </c>
      <c r="D19" s="1" t="s">
        <v>14</v>
      </c>
      <c r="E19" s="40">
        <v>10584</v>
      </c>
      <c r="F19" s="40"/>
      <c r="G19" s="40">
        <f t="shared" si="1"/>
        <v>10584</v>
      </c>
      <c r="H19" s="26"/>
      <c r="I19" s="45"/>
      <c r="J19" s="26"/>
      <c r="K19" s="31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6" customFormat="1" ht="30">
      <c r="B20" s="11">
        <f t="shared" si="0"/>
        <v>9</v>
      </c>
      <c r="C20" s="1" t="s">
        <v>234</v>
      </c>
      <c r="D20" s="1" t="s">
        <v>14</v>
      </c>
      <c r="E20" s="40">
        <v>12</v>
      </c>
      <c r="F20" s="40"/>
      <c r="G20" s="40">
        <f t="shared" si="1"/>
        <v>12</v>
      </c>
      <c r="I20" s="45"/>
      <c r="K20" s="31"/>
    </row>
    <row r="21" spans="1:31" ht="19.2" customHeight="1">
      <c r="B21" s="11">
        <f t="shared" si="0"/>
        <v>10</v>
      </c>
      <c r="C21" s="1" t="s">
        <v>131</v>
      </c>
      <c r="D21" s="12" t="s">
        <v>14</v>
      </c>
      <c r="E21" s="40">
        <v>2594</v>
      </c>
      <c r="F21" s="40"/>
      <c r="G21" s="40">
        <f t="shared" si="1"/>
        <v>2594</v>
      </c>
      <c r="K21" s="31"/>
    </row>
    <row r="22" spans="1:31" ht="30" customHeight="1">
      <c r="B22" s="11">
        <f t="shared" si="0"/>
        <v>11</v>
      </c>
      <c r="C22" s="1" t="s">
        <v>157</v>
      </c>
      <c r="D22" s="34" t="s">
        <v>14</v>
      </c>
      <c r="E22" s="40">
        <v>33112</v>
      </c>
      <c r="F22" s="40"/>
      <c r="G22" s="40">
        <f t="shared" si="1"/>
        <v>33112</v>
      </c>
      <c r="K22" s="31"/>
    </row>
    <row r="23" spans="1:31" ht="30" customHeight="1">
      <c r="B23" s="11">
        <f t="shared" si="0"/>
        <v>12</v>
      </c>
      <c r="C23" s="1" t="s">
        <v>158</v>
      </c>
      <c r="D23" s="34" t="s">
        <v>14</v>
      </c>
      <c r="E23" s="40">
        <v>36361</v>
      </c>
      <c r="F23" s="40"/>
      <c r="G23" s="40">
        <f t="shared" si="1"/>
        <v>36361</v>
      </c>
      <c r="K23" s="31"/>
    </row>
    <row r="24" spans="1:31">
      <c r="B24" s="11">
        <f t="shared" si="0"/>
        <v>13</v>
      </c>
      <c r="C24" s="1" t="s">
        <v>15</v>
      </c>
      <c r="D24" s="12" t="s">
        <v>16</v>
      </c>
      <c r="E24" s="40">
        <v>25529</v>
      </c>
      <c r="F24" s="40"/>
      <c r="G24" s="40">
        <f t="shared" si="1"/>
        <v>25529</v>
      </c>
      <c r="K24" s="31"/>
    </row>
    <row r="25" spans="1:31" ht="59.4" customHeight="1">
      <c r="B25" s="11">
        <f t="shared" si="0"/>
        <v>14</v>
      </c>
      <c r="C25" s="1" t="s">
        <v>208</v>
      </c>
      <c r="D25" s="12" t="s">
        <v>209</v>
      </c>
      <c r="E25" s="40">
        <v>4800</v>
      </c>
      <c r="F25" s="40"/>
      <c r="G25" s="40">
        <f t="shared" si="1"/>
        <v>4800</v>
      </c>
      <c r="K25" s="31"/>
    </row>
    <row r="26" spans="1:31">
      <c r="B26" s="11">
        <f t="shared" si="0"/>
        <v>15</v>
      </c>
      <c r="C26" s="12" t="s">
        <v>17</v>
      </c>
      <c r="D26" s="12" t="s">
        <v>18</v>
      </c>
      <c r="E26" s="40">
        <v>4655</v>
      </c>
      <c r="F26" s="40"/>
      <c r="G26" s="40">
        <f t="shared" si="1"/>
        <v>4655</v>
      </c>
      <c r="K26" s="31"/>
    </row>
    <row r="27" spans="1:31">
      <c r="B27" s="11">
        <f t="shared" si="0"/>
        <v>16</v>
      </c>
      <c r="C27" s="12" t="s">
        <v>19</v>
      </c>
      <c r="D27" s="12" t="s">
        <v>20</v>
      </c>
      <c r="E27" s="40">
        <v>36500</v>
      </c>
      <c r="F27" s="40">
        <v>4271</v>
      </c>
      <c r="G27" s="40">
        <f t="shared" si="1"/>
        <v>40771</v>
      </c>
      <c r="K27" s="31"/>
    </row>
    <row r="28" spans="1:31">
      <c r="B28" s="11">
        <f t="shared" si="0"/>
        <v>17</v>
      </c>
      <c r="C28" s="1" t="s">
        <v>129</v>
      </c>
      <c r="D28" s="12" t="s">
        <v>128</v>
      </c>
      <c r="E28" s="40">
        <v>2671</v>
      </c>
      <c r="F28" s="40"/>
      <c r="G28" s="40">
        <f t="shared" si="1"/>
        <v>2671</v>
      </c>
      <c r="K28" s="31"/>
    </row>
    <row r="29" spans="1:31">
      <c r="B29" s="11">
        <f t="shared" si="0"/>
        <v>18</v>
      </c>
      <c r="C29" s="12" t="s">
        <v>21</v>
      </c>
      <c r="D29" s="12" t="s">
        <v>22</v>
      </c>
      <c r="E29" s="40">
        <v>150</v>
      </c>
      <c r="F29" s="40"/>
      <c r="G29" s="40">
        <f t="shared" si="1"/>
        <v>150</v>
      </c>
      <c r="K29" s="31"/>
    </row>
    <row r="30" spans="1:31">
      <c r="B30" s="11">
        <f t="shared" si="0"/>
        <v>19</v>
      </c>
      <c r="C30" s="12" t="s">
        <v>23</v>
      </c>
      <c r="D30" s="12" t="s">
        <v>159</v>
      </c>
      <c r="E30" s="40">
        <v>110</v>
      </c>
      <c r="F30" s="40"/>
      <c r="G30" s="40">
        <f t="shared" si="1"/>
        <v>110</v>
      </c>
      <c r="K30" s="45"/>
    </row>
    <row r="31" spans="1:31">
      <c r="B31" s="11">
        <f t="shared" si="0"/>
        <v>20</v>
      </c>
      <c r="C31" s="12" t="s">
        <v>151</v>
      </c>
      <c r="D31" s="12" t="s">
        <v>150</v>
      </c>
      <c r="E31" s="40">
        <v>4000</v>
      </c>
      <c r="F31" s="40"/>
      <c r="G31" s="40">
        <f t="shared" si="1"/>
        <v>4000</v>
      </c>
      <c r="K31" s="45"/>
    </row>
    <row r="32" spans="1:31" ht="45">
      <c r="B32" s="11">
        <f t="shared" si="0"/>
        <v>21</v>
      </c>
      <c r="C32" s="1" t="s">
        <v>285</v>
      </c>
      <c r="D32" s="12" t="s">
        <v>286</v>
      </c>
      <c r="E32" s="40">
        <v>0</v>
      </c>
      <c r="F32" s="40">
        <v>1197.23</v>
      </c>
      <c r="G32" s="40">
        <f t="shared" si="1"/>
        <v>1197.23</v>
      </c>
      <c r="K32" s="45"/>
    </row>
    <row r="33" spans="2:12" ht="30">
      <c r="B33" s="11">
        <f t="shared" si="0"/>
        <v>22</v>
      </c>
      <c r="C33" s="1" t="s">
        <v>24</v>
      </c>
      <c r="D33" s="12" t="s">
        <v>25</v>
      </c>
      <c r="E33" s="40">
        <v>18100</v>
      </c>
      <c r="F33" s="40"/>
      <c r="G33" s="40">
        <f t="shared" si="1"/>
        <v>18100</v>
      </c>
      <c r="K33" s="31"/>
    </row>
    <row r="34" spans="2:12" ht="43.8" customHeight="1">
      <c r="B34" s="11">
        <f t="shared" si="0"/>
        <v>23</v>
      </c>
      <c r="C34" s="36" t="s">
        <v>165</v>
      </c>
      <c r="D34" s="12" t="s">
        <v>164</v>
      </c>
      <c r="E34" s="40">
        <v>345</v>
      </c>
      <c r="F34" s="40"/>
      <c r="G34" s="40">
        <f t="shared" si="1"/>
        <v>345</v>
      </c>
      <c r="K34" s="31"/>
    </row>
    <row r="35" spans="2:12" ht="32.4" customHeight="1">
      <c r="B35" s="11">
        <f t="shared" si="0"/>
        <v>24</v>
      </c>
      <c r="C35" s="1" t="s">
        <v>181</v>
      </c>
      <c r="D35" s="12" t="s">
        <v>182</v>
      </c>
      <c r="E35" s="40">
        <v>4111.17</v>
      </c>
      <c r="F35" s="40"/>
      <c r="G35" s="40">
        <f t="shared" si="1"/>
        <v>4111.17</v>
      </c>
      <c r="K35" s="31"/>
    </row>
    <row r="36" spans="2:12">
      <c r="B36" s="11">
        <f t="shared" si="0"/>
        <v>25</v>
      </c>
      <c r="C36" s="36" t="s">
        <v>236</v>
      </c>
      <c r="D36" s="12" t="s">
        <v>235</v>
      </c>
      <c r="E36" s="40">
        <v>2400</v>
      </c>
      <c r="F36" s="40"/>
      <c r="G36" s="40">
        <f t="shared" si="1"/>
        <v>2400</v>
      </c>
      <c r="K36" s="31"/>
    </row>
    <row r="37" spans="2:12" ht="30" customHeight="1">
      <c r="B37" s="11">
        <f t="shared" si="0"/>
        <v>26</v>
      </c>
      <c r="C37" s="1" t="s">
        <v>161</v>
      </c>
      <c r="D37" s="12" t="s">
        <v>162</v>
      </c>
      <c r="E37" s="40">
        <v>8</v>
      </c>
      <c r="F37" s="40">
        <v>468.67</v>
      </c>
      <c r="G37" s="40">
        <f t="shared" si="1"/>
        <v>476.67</v>
      </c>
      <c r="K37" s="31"/>
    </row>
    <row r="38" spans="2:12" ht="52.2" customHeight="1">
      <c r="B38" s="11">
        <f t="shared" si="0"/>
        <v>27</v>
      </c>
      <c r="C38" s="1" t="s">
        <v>282</v>
      </c>
      <c r="D38" s="12" t="s">
        <v>283</v>
      </c>
      <c r="E38" s="40">
        <v>1243</v>
      </c>
      <c r="F38" s="40"/>
      <c r="G38" s="40">
        <f t="shared" si="1"/>
        <v>1243</v>
      </c>
      <c r="K38" s="31"/>
    </row>
    <row r="39" spans="2:12" ht="46.2" customHeight="1">
      <c r="B39" s="11">
        <f t="shared" si="0"/>
        <v>28</v>
      </c>
      <c r="C39" s="1" t="s">
        <v>210</v>
      </c>
      <c r="D39" s="12" t="s">
        <v>211</v>
      </c>
      <c r="E39" s="40">
        <v>10719.59</v>
      </c>
      <c r="F39" s="40">
        <v>5810</v>
      </c>
      <c r="G39" s="40">
        <f t="shared" si="1"/>
        <v>16529.59</v>
      </c>
      <c r="K39" s="31"/>
    </row>
    <row r="40" spans="2:12" ht="33" customHeight="1">
      <c r="B40" s="11">
        <f t="shared" si="0"/>
        <v>29</v>
      </c>
      <c r="C40" s="1" t="s">
        <v>212</v>
      </c>
      <c r="D40" s="12" t="s">
        <v>179</v>
      </c>
      <c r="E40" s="40">
        <v>41194.71</v>
      </c>
      <c r="F40" s="40">
        <v>1273.71</v>
      </c>
      <c r="G40" s="40">
        <f t="shared" si="1"/>
        <v>42468.42</v>
      </c>
      <c r="J40" s="31"/>
      <c r="K40" s="31"/>
    </row>
    <row r="41" spans="2:12" ht="36" customHeight="1">
      <c r="B41" s="11">
        <f t="shared" si="0"/>
        <v>30</v>
      </c>
      <c r="C41" s="1" t="s">
        <v>213</v>
      </c>
      <c r="D41" s="12" t="s">
        <v>180</v>
      </c>
      <c r="E41" s="40">
        <v>7826.71</v>
      </c>
      <c r="F41" s="40">
        <v>243</v>
      </c>
      <c r="G41" s="40">
        <f t="shared" si="1"/>
        <v>8069.71</v>
      </c>
      <c r="K41" s="31"/>
    </row>
    <row r="42" spans="2:12" ht="33.6" customHeight="1">
      <c r="B42" s="11">
        <f t="shared" ref="B42:B61" si="2">B41+1</f>
        <v>31</v>
      </c>
      <c r="C42" s="1" t="s">
        <v>214</v>
      </c>
      <c r="D42" s="1" t="s">
        <v>215</v>
      </c>
      <c r="E42" s="40">
        <v>8403.36</v>
      </c>
      <c r="F42" s="40"/>
      <c r="G42" s="40">
        <f t="shared" si="1"/>
        <v>8403.36</v>
      </c>
      <c r="K42" s="31"/>
    </row>
    <row r="43" spans="2:12" ht="30.6" customHeight="1">
      <c r="B43" s="11">
        <f t="shared" si="2"/>
        <v>32</v>
      </c>
      <c r="C43" s="1" t="s">
        <v>216</v>
      </c>
      <c r="D43" s="12" t="s">
        <v>217</v>
      </c>
      <c r="E43" s="40">
        <v>1596.64</v>
      </c>
      <c r="F43" s="40"/>
      <c r="G43" s="40">
        <f t="shared" si="1"/>
        <v>1596.64</v>
      </c>
      <c r="K43" s="31"/>
    </row>
    <row r="44" spans="2:12" ht="58.2" customHeight="1">
      <c r="B44" s="11">
        <f t="shared" si="2"/>
        <v>33</v>
      </c>
      <c r="C44" s="1" t="s">
        <v>218</v>
      </c>
      <c r="D44" s="12" t="s">
        <v>219</v>
      </c>
      <c r="E44" s="40">
        <v>6973.7</v>
      </c>
      <c r="F44" s="40">
        <v>5703.61</v>
      </c>
      <c r="G44" s="40">
        <f t="shared" si="1"/>
        <v>12677.31</v>
      </c>
      <c r="K44" s="31"/>
    </row>
    <row r="45" spans="2:12" ht="50.4" customHeight="1">
      <c r="B45" s="11">
        <f t="shared" si="2"/>
        <v>34</v>
      </c>
      <c r="C45" s="1" t="s">
        <v>220</v>
      </c>
      <c r="D45" s="12" t="s">
        <v>221</v>
      </c>
      <c r="E45" s="40">
        <v>22536</v>
      </c>
      <c r="F45" s="40">
        <v>5029</v>
      </c>
      <c r="G45" s="40">
        <f t="shared" si="1"/>
        <v>27565</v>
      </c>
      <c r="K45" s="31"/>
      <c r="L45" s="31"/>
    </row>
    <row r="46" spans="2:12" ht="45.6" customHeight="1">
      <c r="B46" s="11">
        <f t="shared" si="2"/>
        <v>35</v>
      </c>
      <c r="C46" s="1" t="s">
        <v>222</v>
      </c>
      <c r="D46" s="12" t="s">
        <v>223</v>
      </c>
      <c r="E46" s="40">
        <v>2902</v>
      </c>
      <c r="F46" s="40"/>
      <c r="G46" s="40">
        <f t="shared" si="1"/>
        <v>2902</v>
      </c>
      <c r="K46" s="31"/>
      <c r="L46" s="31"/>
    </row>
    <row r="47" spans="2:12" ht="34.200000000000003" customHeight="1">
      <c r="B47" s="11">
        <f t="shared" si="2"/>
        <v>36</v>
      </c>
      <c r="C47" s="1" t="s">
        <v>224</v>
      </c>
      <c r="D47" s="12" t="s">
        <v>225</v>
      </c>
      <c r="E47" s="40">
        <v>551.38</v>
      </c>
      <c r="F47" s="40"/>
      <c r="G47" s="40">
        <f t="shared" si="1"/>
        <v>551.38</v>
      </c>
      <c r="K47" s="31"/>
      <c r="L47" s="31"/>
    </row>
    <row r="48" spans="2:12" ht="31.2" customHeight="1">
      <c r="B48" s="11">
        <f t="shared" si="2"/>
        <v>37</v>
      </c>
      <c r="C48" s="1" t="s">
        <v>226</v>
      </c>
      <c r="D48" s="12" t="s">
        <v>227</v>
      </c>
      <c r="E48" s="40">
        <v>376</v>
      </c>
      <c r="F48" s="40"/>
      <c r="G48" s="40">
        <f t="shared" si="1"/>
        <v>376</v>
      </c>
      <c r="K48" s="31"/>
      <c r="L48" s="31"/>
    </row>
    <row r="49" spans="2:12" ht="32.4" customHeight="1">
      <c r="B49" s="11">
        <f t="shared" si="2"/>
        <v>38</v>
      </c>
      <c r="C49" s="1" t="s">
        <v>228</v>
      </c>
      <c r="D49" s="12" t="s">
        <v>229</v>
      </c>
      <c r="E49" s="40">
        <v>71.44</v>
      </c>
      <c r="F49" s="40"/>
      <c r="G49" s="40">
        <f t="shared" si="1"/>
        <v>71.44</v>
      </c>
      <c r="K49" s="31"/>
      <c r="L49" s="31"/>
    </row>
    <row r="50" spans="2:12" ht="30" customHeight="1">
      <c r="B50" s="11">
        <f t="shared" si="2"/>
        <v>39</v>
      </c>
      <c r="C50" s="1" t="s">
        <v>230</v>
      </c>
      <c r="D50" s="12" t="s">
        <v>231</v>
      </c>
      <c r="E50" s="40">
        <v>45595.95</v>
      </c>
      <c r="F50" s="40">
        <v>6242.59</v>
      </c>
      <c r="G50" s="40">
        <f t="shared" si="1"/>
        <v>51838.539999999994</v>
      </c>
      <c r="K50" s="31"/>
      <c r="L50" s="31"/>
    </row>
    <row r="51" spans="2:12" ht="30" customHeight="1">
      <c r="B51" s="11">
        <f t="shared" si="2"/>
        <v>40</v>
      </c>
      <c r="C51" s="1" t="s">
        <v>287</v>
      </c>
      <c r="D51" s="12" t="s">
        <v>288</v>
      </c>
      <c r="E51" s="40">
        <v>0</v>
      </c>
      <c r="F51" s="40">
        <v>1.23</v>
      </c>
      <c r="G51" s="40">
        <f t="shared" si="1"/>
        <v>1.23</v>
      </c>
      <c r="K51" s="31"/>
      <c r="L51" s="31"/>
    </row>
    <row r="52" spans="2:12" ht="30" customHeight="1">
      <c r="B52" s="11">
        <f t="shared" si="2"/>
        <v>41</v>
      </c>
      <c r="C52" s="1" t="s">
        <v>289</v>
      </c>
      <c r="D52" s="12" t="s">
        <v>290</v>
      </c>
      <c r="E52" s="40">
        <v>0</v>
      </c>
      <c r="F52" s="40">
        <v>3420.46</v>
      </c>
      <c r="G52" s="40">
        <f t="shared" si="1"/>
        <v>3420.46</v>
      </c>
      <c r="K52" s="31"/>
      <c r="L52" s="31"/>
    </row>
    <row r="53" spans="2:12" ht="17.25" customHeight="1">
      <c r="B53" s="11">
        <f t="shared" si="2"/>
        <v>42</v>
      </c>
      <c r="C53" s="14" t="s">
        <v>26</v>
      </c>
      <c r="D53" s="12"/>
      <c r="E53" s="43">
        <v>742614.65</v>
      </c>
      <c r="F53" s="43">
        <f>F27+F32+F37+F40+F41+F44+F45+F50+F51+F52+F39+F12+F13+F14+F15+F26+F28+F29+F30+F31+F33+F34+F35+F36+F38+F42+F43+F46+F47+F48+F49</f>
        <v>33660.5</v>
      </c>
      <c r="G53" s="43">
        <f t="shared" si="1"/>
        <v>776275.15</v>
      </c>
      <c r="K53" s="31"/>
    </row>
    <row r="54" spans="2:12" ht="16.5" customHeight="1">
      <c r="B54" s="11">
        <f t="shared" si="2"/>
        <v>43</v>
      </c>
      <c r="C54" s="14" t="s">
        <v>232</v>
      </c>
      <c r="D54" s="14"/>
      <c r="E54" s="43">
        <v>140054.5</v>
      </c>
      <c r="F54" s="40"/>
      <c r="G54" s="43">
        <f t="shared" si="1"/>
        <v>140054.5</v>
      </c>
      <c r="K54" s="31"/>
    </row>
    <row r="55" spans="2:12">
      <c r="B55" s="11">
        <f t="shared" si="2"/>
        <v>44</v>
      </c>
      <c r="C55" s="14" t="s">
        <v>132</v>
      </c>
      <c r="D55" s="12"/>
      <c r="E55" s="43">
        <v>882669.15000000014</v>
      </c>
      <c r="F55" s="43">
        <f>F73+F80+F97+F101+F109+F159+F175+F242+F252+F256+F260+F265+F267+F275+F277</f>
        <v>33660.500000000015</v>
      </c>
      <c r="G55" s="43">
        <f t="shared" si="1"/>
        <v>916329.65000000014</v>
      </c>
      <c r="K55" s="31"/>
    </row>
    <row r="56" spans="2:12">
      <c r="B56" s="11">
        <f t="shared" si="2"/>
        <v>45</v>
      </c>
      <c r="C56" s="14" t="s">
        <v>30</v>
      </c>
      <c r="D56" s="14">
        <v>10</v>
      </c>
      <c r="E56" s="43">
        <v>246739</v>
      </c>
      <c r="F56" s="40"/>
      <c r="G56" s="43">
        <f t="shared" si="1"/>
        <v>246739</v>
      </c>
      <c r="H56" s="31"/>
      <c r="K56" s="31"/>
    </row>
    <row r="57" spans="2:12">
      <c r="B57" s="11">
        <f t="shared" si="2"/>
        <v>46</v>
      </c>
      <c r="C57" s="14" t="s">
        <v>31</v>
      </c>
      <c r="D57" s="14">
        <v>20</v>
      </c>
      <c r="E57" s="43">
        <v>149746.97999999998</v>
      </c>
      <c r="F57" s="43">
        <f>F245</f>
        <v>-5000</v>
      </c>
      <c r="G57" s="43">
        <f t="shared" si="1"/>
        <v>144746.97999999998</v>
      </c>
      <c r="H57" s="31"/>
      <c r="K57" s="31"/>
    </row>
    <row r="58" spans="2:12">
      <c r="B58" s="11">
        <f t="shared" si="2"/>
        <v>47</v>
      </c>
      <c r="C58" s="14" t="s">
        <v>134</v>
      </c>
      <c r="D58" s="14">
        <v>30</v>
      </c>
      <c r="E58" s="43">
        <v>30000</v>
      </c>
      <c r="F58" s="40"/>
      <c r="G58" s="43">
        <f t="shared" si="1"/>
        <v>30000</v>
      </c>
      <c r="K58" s="31"/>
    </row>
    <row r="59" spans="2:12">
      <c r="B59" s="11">
        <f t="shared" si="2"/>
        <v>48</v>
      </c>
      <c r="C59" s="14" t="s">
        <v>163</v>
      </c>
      <c r="D59" s="14">
        <v>50</v>
      </c>
      <c r="E59" s="43">
        <v>11000</v>
      </c>
      <c r="F59" s="43">
        <f>F96</f>
        <v>0</v>
      </c>
      <c r="G59" s="43">
        <f t="shared" si="1"/>
        <v>11000</v>
      </c>
      <c r="H59" s="31"/>
      <c r="K59" s="31"/>
    </row>
    <row r="60" spans="2:12">
      <c r="B60" s="11">
        <f t="shared" si="2"/>
        <v>49</v>
      </c>
      <c r="C60" s="20" t="s">
        <v>108</v>
      </c>
      <c r="D60" s="16" t="s">
        <v>122</v>
      </c>
      <c r="E60" s="43">
        <v>949</v>
      </c>
      <c r="F60" s="40"/>
      <c r="G60" s="43">
        <f t="shared" si="1"/>
        <v>949</v>
      </c>
      <c r="K60" s="31"/>
    </row>
    <row r="61" spans="2:12">
      <c r="B61" s="11">
        <f t="shared" si="2"/>
        <v>50</v>
      </c>
      <c r="C61" s="20" t="s">
        <v>108</v>
      </c>
      <c r="D61" s="16" t="s">
        <v>123</v>
      </c>
      <c r="E61" s="43">
        <v>10851</v>
      </c>
      <c r="F61" s="43">
        <f>F161</f>
        <v>166.6</v>
      </c>
      <c r="G61" s="43">
        <f t="shared" si="1"/>
        <v>11017.6</v>
      </c>
      <c r="H61" s="31"/>
      <c r="K61" s="31"/>
    </row>
    <row r="62" spans="2:12">
      <c r="B62" s="11">
        <f t="shared" si="0"/>
        <v>51</v>
      </c>
      <c r="C62" s="14" t="s">
        <v>119</v>
      </c>
      <c r="D62" s="16" t="s">
        <v>121</v>
      </c>
      <c r="E62" s="43">
        <v>28379.5</v>
      </c>
      <c r="F62" s="40"/>
      <c r="G62" s="43">
        <f t="shared" si="1"/>
        <v>28379.5</v>
      </c>
      <c r="K62" s="31"/>
    </row>
    <row r="63" spans="2:12">
      <c r="B63" s="11">
        <f t="shared" si="0"/>
        <v>52</v>
      </c>
      <c r="C63" s="14" t="s">
        <v>119</v>
      </c>
      <c r="D63" s="16" t="s">
        <v>206</v>
      </c>
      <c r="E63" s="43">
        <v>1836.17</v>
      </c>
      <c r="F63" s="40"/>
      <c r="G63" s="43">
        <f t="shared" si="1"/>
        <v>1836.17</v>
      </c>
      <c r="K63" s="31"/>
    </row>
    <row r="64" spans="2:12">
      <c r="B64" s="11">
        <f t="shared" si="0"/>
        <v>53</v>
      </c>
      <c r="C64" s="14" t="s">
        <v>61</v>
      </c>
      <c r="D64" s="14">
        <v>57</v>
      </c>
      <c r="E64" s="43">
        <v>44653</v>
      </c>
      <c r="F64" s="40"/>
      <c r="G64" s="43">
        <f t="shared" si="1"/>
        <v>44653</v>
      </c>
      <c r="K64" s="31"/>
    </row>
    <row r="65" spans="2:11">
      <c r="B65" s="11">
        <f t="shared" si="0"/>
        <v>54</v>
      </c>
      <c r="C65" s="14" t="s">
        <v>88</v>
      </c>
      <c r="D65" s="14">
        <v>59</v>
      </c>
      <c r="E65" s="43">
        <v>16580</v>
      </c>
      <c r="F65" s="40"/>
      <c r="G65" s="43">
        <f t="shared" si="1"/>
        <v>16580</v>
      </c>
      <c r="K65" s="31"/>
    </row>
    <row r="66" spans="2:11">
      <c r="B66" s="11">
        <f t="shared" si="0"/>
        <v>55</v>
      </c>
      <c r="C66" s="14" t="s">
        <v>32</v>
      </c>
      <c r="D66" s="14">
        <v>70</v>
      </c>
      <c r="E66" s="43">
        <v>215912.35000000003</v>
      </c>
      <c r="F66" s="43">
        <f>F78+F92+F105+F130+F134+F158+F172+F199+F204+F248+F254+F263+F270+F85+F95+F100+F108+F114+F118+F122+F126+F138+F142+F146+F150+F171+F182+F188+F193+F209+F215+F220+F258+F262</f>
        <v>23897.580000000005</v>
      </c>
      <c r="G66" s="43">
        <f t="shared" si="1"/>
        <v>239809.93000000005</v>
      </c>
      <c r="K66" s="31"/>
    </row>
    <row r="67" spans="2:11">
      <c r="B67" s="11">
        <f t="shared" si="0"/>
        <v>56</v>
      </c>
      <c r="C67" s="14" t="s">
        <v>204</v>
      </c>
      <c r="D67" s="14">
        <v>60</v>
      </c>
      <c r="E67" s="43">
        <v>69231.62</v>
      </c>
      <c r="F67" s="43">
        <f>F155+F157</f>
        <v>2369.42</v>
      </c>
      <c r="G67" s="43">
        <f t="shared" si="1"/>
        <v>71601.039999999994</v>
      </c>
      <c r="K67" s="31"/>
    </row>
    <row r="68" spans="2:11">
      <c r="B68" s="11">
        <f t="shared" si="0"/>
        <v>57</v>
      </c>
      <c r="C68" s="14" t="s">
        <v>261</v>
      </c>
      <c r="D68" s="14">
        <v>61</v>
      </c>
      <c r="E68" s="43">
        <v>447.44</v>
      </c>
      <c r="F68" s="43">
        <f>F156</f>
        <v>13.1</v>
      </c>
      <c r="G68" s="43">
        <f t="shared" si="1"/>
        <v>460.54</v>
      </c>
      <c r="K68" s="31"/>
    </row>
    <row r="69" spans="2:11">
      <c r="B69" s="11">
        <f t="shared" si="0"/>
        <v>58</v>
      </c>
      <c r="C69" s="14" t="s">
        <v>130</v>
      </c>
      <c r="D69" s="14">
        <v>58</v>
      </c>
      <c r="E69" s="43">
        <v>739.69</v>
      </c>
      <c r="F69" s="40"/>
      <c r="G69" s="43">
        <f t="shared" si="1"/>
        <v>739.69</v>
      </c>
      <c r="K69" s="31"/>
    </row>
    <row r="70" spans="2:11">
      <c r="B70" s="11">
        <f t="shared" si="0"/>
        <v>59</v>
      </c>
      <c r="C70" s="14" t="s">
        <v>130</v>
      </c>
      <c r="D70" s="14">
        <v>56</v>
      </c>
      <c r="E70" s="43">
        <v>55598.400000000001</v>
      </c>
      <c r="F70" s="43">
        <f>F170+F173+F174</f>
        <v>12213.8</v>
      </c>
      <c r="G70" s="43">
        <f t="shared" si="1"/>
        <v>67812.2</v>
      </c>
      <c r="K70" s="31"/>
    </row>
    <row r="71" spans="2:11">
      <c r="B71" s="11">
        <f t="shared" si="0"/>
        <v>60</v>
      </c>
      <c r="C71" s="14" t="s">
        <v>262</v>
      </c>
      <c r="D71" s="14">
        <v>72</v>
      </c>
      <c r="E71" s="43">
        <v>5</v>
      </c>
      <c r="F71" s="40"/>
      <c r="G71" s="43">
        <f t="shared" si="1"/>
        <v>5</v>
      </c>
      <c r="K71" s="31"/>
    </row>
    <row r="72" spans="2:11" ht="15.6">
      <c r="B72" s="11">
        <f t="shared" si="0"/>
        <v>61</v>
      </c>
      <c r="C72" s="47" t="s">
        <v>294</v>
      </c>
      <c r="D72" s="14">
        <v>85</v>
      </c>
      <c r="E72" s="43">
        <v>0</v>
      </c>
      <c r="F72" s="43">
        <f>F79+F251</f>
        <v>0</v>
      </c>
      <c r="G72" s="43">
        <f t="shared" si="1"/>
        <v>0</v>
      </c>
      <c r="K72" s="31"/>
    </row>
    <row r="73" spans="2:11">
      <c r="B73" s="11">
        <f t="shared" si="0"/>
        <v>62</v>
      </c>
      <c r="C73" s="14" t="s">
        <v>27</v>
      </c>
      <c r="D73" s="14" t="s">
        <v>28</v>
      </c>
      <c r="E73" s="43">
        <v>93373.72</v>
      </c>
      <c r="F73" s="43">
        <f>F74</f>
        <v>-2692</v>
      </c>
      <c r="G73" s="43">
        <f t="shared" si="1"/>
        <v>90681.72</v>
      </c>
      <c r="K73" s="31"/>
    </row>
    <row r="74" spans="2:11">
      <c r="B74" s="11">
        <f t="shared" si="0"/>
        <v>63</v>
      </c>
      <c r="C74" s="14" t="s">
        <v>29</v>
      </c>
      <c r="D74" s="14" t="s">
        <v>28</v>
      </c>
      <c r="E74" s="43">
        <v>93373.72</v>
      </c>
      <c r="F74" s="43">
        <f>F75+F76+F77+F78+F79</f>
        <v>-2692</v>
      </c>
      <c r="G74" s="43">
        <f t="shared" si="1"/>
        <v>90681.72</v>
      </c>
      <c r="K74" s="31"/>
    </row>
    <row r="75" spans="2:11">
      <c r="B75" s="11">
        <f t="shared" si="0"/>
        <v>64</v>
      </c>
      <c r="C75" s="12" t="s">
        <v>30</v>
      </c>
      <c r="D75" s="12" t="s">
        <v>154</v>
      </c>
      <c r="E75" s="40">
        <v>51524</v>
      </c>
      <c r="F75" s="40"/>
      <c r="G75" s="40">
        <f t="shared" si="1"/>
        <v>51524</v>
      </c>
      <c r="K75" s="31"/>
    </row>
    <row r="76" spans="2:11">
      <c r="B76" s="11">
        <f t="shared" si="0"/>
        <v>65</v>
      </c>
      <c r="C76" s="12" t="s">
        <v>31</v>
      </c>
      <c r="D76" s="12" t="s">
        <v>153</v>
      </c>
      <c r="E76" s="40">
        <v>18508</v>
      </c>
      <c r="F76" s="40"/>
      <c r="G76" s="40">
        <f t="shared" si="1"/>
        <v>18508</v>
      </c>
      <c r="K76" s="31"/>
    </row>
    <row r="77" spans="2:11" ht="15.6" customHeight="1">
      <c r="B77" s="11">
        <f t="shared" si="0"/>
        <v>66</v>
      </c>
      <c r="C77" s="1" t="s">
        <v>142</v>
      </c>
      <c r="D77" s="12" t="s">
        <v>155</v>
      </c>
      <c r="E77" s="40">
        <v>550</v>
      </c>
      <c r="F77" s="40"/>
      <c r="G77" s="40">
        <f t="shared" si="1"/>
        <v>550</v>
      </c>
      <c r="K77" s="31"/>
    </row>
    <row r="78" spans="2:11">
      <c r="B78" s="11">
        <f t="shared" si="0"/>
        <v>67</v>
      </c>
      <c r="C78" s="12" t="s">
        <v>32</v>
      </c>
      <c r="D78" s="12" t="s">
        <v>156</v>
      </c>
      <c r="E78" s="40">
        <v>22791.72</v>
      </c>
      <c r="F78" s="40">
        <v>-2692</v>
      </c>
      <c r="G78" s="40">
        <f>E78+F78</f>
        <v>20099.72</v>
      </c>
      <c r="K78" s="31"/>
    </row>
    <row r="79" spans="2:11">
      <c r="B79" s="11">
        <f t="shared" si="0"/>
        <v>68</v>
      </c>
      <c r="C79" s="12" t="s">
        <v>294</v>
      </c>
      <c r="D79" s="12" t="s">
        <v>296</v>
      </c>
      <c r="E79" s="40">
        <v>0</v>
      </c>
      <c r="F79" s="40"/>
      <c r="G79" s="40">
        <f>E79+F79</f>
        <v>0</v>
      </c>
      <c r="K79" s="31"/>
    </row>
    <row r="80" spans="2:11" ht="31.2" customHeight="1">
      <c r="B80" s="11">
        <f t="shared" si="0"/>
        <v>69</v>
      </c>
      <c r="C80" s="20" t="s">
        <v>33</v>
      </c>
      <c r="D80" s="14" t="s">
        <v>34</v>
      </c>
      <c r="E80" s="43">
        <v>26238.59</v>
      </c>
      <c r="F80" s="43">
        <f>F81+F86+F90+F93+F96</f>
        <v>-316.67</v>
      </c>
      <c r="G80" s="43">
        <f>E80+F80</f>
        <v>25921.920000000002</v>
      </c>
      <c r="K80" s="31"/>
    </row>
    <row r="81" spans="2:11">
      <c r="B81" s="11">
        <f t="shared" si="0"/>
        <v>70</v>
      </c>
      <c r="C81" s="20" t="s">
        <v>35</v>
      </c>
      <c r="D81" s="14" t="s">
        <v>36</v>
      </c>
      <c r="E81" s="43">
        <v>8124.14</v>
      </c>
      <c r="F81" s="43">
        <f>F82</f>
        <v>-202.22</v>
      </c>
      <c r="G81" s="43">
        <f t="shared" si="1"/>
        <v>7921.92</v>
      </c>
      <c r="K81" s="31"/>
    </row>
    <row r="82" spans="2:11" ht="15.75" customHeight="1">
      <c r="B82" s="11">
        <f t="shared" si="0"/>
        <v>71</v>
      </c>
      <c r="C82" s="1" t="s">
        <v>37</v>
      </c>
      <c r="D82" s="12" t="s">
        <v>38</v>
      </c>
      <c r="E82" s="40">
        <v>8124.14</v>
      </c>
      <c r="F82" s="40">
        <f>F83+F84+F85</f>
        <v>-202.22</v>
      </c>
      <c r="G82" s="40">
        <f t="shared" ref="G82:G145" si="3">E82+F82</f>
        <v>7921.92</v>
      </c>
      <c r="K82" s="31"/>
    </row>
    <row r="83" spans="2:11">
      <c r="B83" s="11">
        <f t="shared" si="0"/>
        <v>72</v>
      </c>
      <c r="C83" s="12" t="s">
        <v>39</v>
      </c>
      <c r="D83" s="12" t="s">
        <v>40</v>
      </c>
      <c r="E83" s="40">
        <v>5779</v>
      </c>
      <c r="F83" s="40"/>
      <c r="G83" s="40">
        <f t="shared" si="3"/>
        <v>5779</v>
      </c>
      <c r="K83" s="31"/>
    </row>
    <row r="84" spans="2:11">
      <c r="B84" s="11">
        <f t="shared" si="0"/>
        <v>73</v>
      </c>
      <c r="C84" s="12" t="s">
        <v>31</v>
      </c>
      <c r="D84" s="12" t="s">
        <v>41</v>
      </c>
      <c r="E84" s="40">
        <v>987</v>
      </c>
      <c r="F84" s="40"/>
      <c r="G84" s="40">
        <f t="shared" si="3"/>
        <v>987</v>
      </c>
      <c r="K84" s="31"/>
    </row>
    <row r="85" spans="2:11">
      <c r="B85" s="11">
        <f t="shared" si="0"/>
        <v>74</v>
      </c>
      <c r="C85" s="12" t="s">
        <v>32</v>
      </c>
      <c r="D85" s="12" t="s">
        <v>45</v>
      </c>
      <c r="E85" s="40">
        <v>1358.14</v>
      </c>
      <c r="F85" s="40">
        <v>-202.22</v>
      </c>
      <c r="G85" s="40">
        <f t="shared" si="3"/>
        <v>1155.92</v>
      </c>
      <c r="K85" s="31"/>
    </row>
    <row r="86" spans="2:11">
      <c r="B86" s="11">
        <f t="shared" si="0"/>
        <v>75</v>
      </c>
      <c r="C86" s="14" t="s">
        <v>46</v>
      </c>
      <c r="D86" s="14" t="s">
        <v>36</v>
      </c>
      <c r="E86" s="43">
        <v>6902</v>
      </c>
      <c r="F86" s="40"/>
      <c r="G86" s="43">
        <f t="shared" si="3"/>
        <v>6902</v>
      </c>
      <c r="K86" s="31"/>
    </row>
    <row r="87" spans="2:11" ht="13.2" customHeight="1">
      <c r="B87" s="11">
        <f t="shared" si="0"/>
        <v>76</v>
      </c>
      <c r="C87" s="12" t="s">
        <v>31</v>
      </c>
      <c r="D87" s="12" t="s">
        <v>44</v>
      </c>
      <c r="E87" s="40">
        <v>1000</v>
      </c>
      <c r="F87" s="40"/>
      <c r="G87" s="40">
        <f t="shared" si="3"/>
        <v>1000</v>
      </c>
      <c r="K87" s="31"/>
    </row>
    <row r="88" spans="2:11">
      <c r="B88" s="11">
        <f t="shared" si="0"/>
        <v>77</v>
      </c>
      <c r="C88" s="12" t="s">
        <v>116</v>
      </c>
      <c r="D88" s="12" t="s">
        <v>120</v>
      </c>
      <c r="E88" s="40">
        <v>32</v>
      </c>
      <c r="F88" s="40"/>
      <c r="G88" s="40">
        <f t="shared" si="3"/>
        <v>32</v>
      </c>
      <c r="K88" s="31"/>
    </row>
    <row r="89" spans="2:11">
      <c r="B89" s="11">
        <f t="shared" si="0"/>
        <v>78</v>
      </c>
      <c r="C89" s="12" t="s">
        <v>183</v>
      </c>
      <c r="D89" s="12" t="s">
        <v>184</v>
      </c>
      <c r="E89" s="40">
        <v>5870</v>
      </c>
      <c r="F89" s="40"/>
      <c r="G89" s="40">
        <f t="shared" si="3"/>
        <v>5870</v>
      </c>
      <c r="K89" s="31"/>
    </row>
    <row r="90" spans="2:11">
      <c r="B90" s="11">
        <f t="shared" si="0"/>
        <v>79</v>
      </c>
      <c r="C90" s="14" t="s">
        <v>125</v>
      </c>
      <c r="D90" s="14" t="s">
        <v>34</v>
      </c>
      <c r="E90" s="43">
        <v>152.44999999999999</v>
      </c>
      <c r="F90" s="43">
        <f>F91+F92</f>
        <v>-114.45</v>
      </c>
      <c r="G90" s="43">
        <f t="shared" si="3"/>
        <v>37.999999999999986</v>
      </c>
      <c r="K90" s="31"/>
    </row>
    <row r="91" spans="2:11">
      <c r="B91" s="11">
        <f t="shared" si="0"/>
        <v>80</v>
      </c>
      <c r="C91" s="12" t="s">
        <v>43</v>
      </c>
      <c r="D91" s="12" t="s">
        <v>44</v>
      </c>
      <c r="E91" s="40">
        <v>38</v>
      </c>
      <c r="F91" s="40"/>
      <c r="G91" s="40">
        <f t="shared" si="3"/>
        <v>38</v>
      </c>
      <c r="K91" s="31"/>
    </row>
    <row r="92" spans="2:11">
      <c r="B92" s="11">
        <f t="shared" si="0"/>
        <v>81</v>
      </c>
      <c r="C92" s="12" t="s">
        <v>32</v>
      </c>
      <c r="D92" s="12" t="s">
        <v>267</v>
      </c>
      <c r="E92" s="40">
        <v>114.45</v>
      </c>
      <c r="F92" s="40">
        <v>-114.45</v>
      </c>
      <c r="G92" s="40">
        <f t="shared" si="3"/>
        <v>0</v>
      </c>
      <c r="K92" s="31"/>
    </row>
    <row r="93" spans="2:11">
      <c r="B93" s="11">
        <f t="shared" si="0"/>
        <v>82</v>
      </c>
      <c r="C93" s="14" t="s">
        <v>138</v>
      </c>
      <c r="D93" s="14" t="s">
        <v>34</v>
      </c>
      <c r="E93" s="43">
        <v>60</v>
      </c>
      <c r="F93" s="40"/>
      <c r="G93" s="43">
        <f t="shared" si="3"/>
        <v>60</v>
      </c>
      <c r="K93" s="31"/>
    </row>
    <row r="94" spans="2:11">
      <c r="B94" s="11">
        <f t="shared" si="0"/>
        <v>83</v>
      </c>
      <c r="C94" s="12" t="s">
        <v>43</v>
      </c>
      <c r="D94" s="12" t="s">
        <v>44</v>
      </c>
      <c r="E94" s="40">
        <v>60</v>
      </c>
      <c r="F94" s="40"/>
      <c r="G94" s="40">
        <f t="shared" si="3"/>
        <v>60</v>
      </c>
      <c r="K94" s="31"/>
    </row>
    <row r="95" spans="2:11">
      <c r="B95" s="11">
        <f t="shared" si="0"/>
        <v>84</v>
      </c>
      <c r="C95" s="12" t="s">
        <v>32</v>
      </c>
      <c r="D95" s="12" t="s">
        <v>45</v>
      </c>
      <c r="E95" s="40">
        <v>0</v>
      </c>
      <c r="F95" s="40"/>
      <c r="G95" s="40">
        <f t="shared" si="3"/>
        <v>0</v>
      </c>
      <c r="K95" s="31"/>
    </row>
    <row r="96" spans="2:11">
      <c r="B96" s="11">
        <f t="shared" si="0"/>
        <v>85</v>
      </c>
      <c r="C96" s="14" t="s">
        <v>163</v>
      </c>
      <c r="D96" s="14" t="s">
        <v>34</v>
      </c>
      <c r="E96" s="43">
        <v>11000</v>
      </c>
      <c r="F96" s="43"/>
      <c r="G96" s="43">
        <f t="shared" si="3"/>
        <v>11000</v>
      </c>
      <c r="K96" s="31"/>
    </row>
    <row r="97" spans="2:11">
      <c r="B97" s="11">
        <f t="shared" si="0"/>
        <v>86</v>
      </c>
      <c r="C97" s="14" t="s">
        <v>47</v>
      </c>
      <c r="D97" s="14" t="s">
        <v>48</v>
      </c>
      <c r="E97" s="43">
        <v>859.78</v>
      </c>
      <c r="F97" s="40"/>
      <c r="G97" s="43">
        <f t="shared" si="3"/>
        <v>859.78</v>
      </c>
      <c r="K97" s="31"/>
    </row>
    <row r="98" spans="2:11">
      <c r="B98" s="11">
        <f t="shared" si="0"/>
        <v>87</v>
      </c>
      <c r="C98" s="14" t="s">
        <v>49</v>
      </c>
      <c r="D98" s="14" t="s">
        <v>48</v>
      </c>
      <c r="E98" s="43">
        <v>859.78</v>
      </c>
      <c r="F98" s="40"/>
      <c r="G98" s="43">
        <f t="shared" si="3"/>
        <v>859.78</v>
      </c>
      <c r="K98" s="31"/>
    </row>
    <row r="99" spans="2:11">
      <c r="B99" s="11">
        <f t="shared" si="0"/>
        <v>88</v>
      </c>
      <c r="C99" s="12" t="s">
        <v>31</v>
      </c>
      <c r="D99" s="12" t="s">
        <v>50</v>
      </c>
      <c r="E99" s="40">
        <v>714.68</v>
      </c>
      <c r="F99" s="40"/>
      <c r="G99" s="40">
        <f t="shared" si="3"/>
        <v>714.68</v>
      </c>
      <c r="K99" s="31"/>
    </row>
    <row r="100" spans="2:11">
      <c r="B100" s="11">
        <f t="shared" si="0"/>
        <v>89</v>
      </c>
      <c r="C100" s="12" t="s">
        <v>32</v>
      </c>
      <c r="D100" s="12" t="s">
        <v>201</v>
      </c>
      <c r="E100" s="40">
        <v>145.1</v>
      </c>
      <c r="F100" s="40"/>
      <c r="G100" s="40">
        <f t="shared" si="3"/>
        <v>145.1</v>
      </c>
      <c r="K100" s="31"/>
    </row>
    <row r="101" spans="2:11" ht="33.6" customHeight="1">
      <c r="B101" s="11">
        <f t="shared" ref="B101:B113" si="4">B100+1</f>
        <v>90</v>
      </c>
      <c r="C101" s="20" t="s">
        <v>103</v>
      </c>
      <c r="D101" s="14" t="s">
        <v>51</v>
      </c>
      <c r="E101" s="43">
        <v>5705.8</v>
      </c>
      <c r="F101" s="43">
        <f>F102+F106</f>
        <v>-44.97</v>
      </c>
      <c r="G101" s="43">
        <f t="shared" si="3"/>
        <v>5660.83</v>
      </c>
      <c r="K101" s="31"/>
    </row>
    <row r="102" spans="2:11">
      <c r="B102" s="11">
        <f t="shared" si="4"/>
        <v>91</v>
      </c>
      <c r="C102" s="14" t="s">
        <v>42</v>
      </c>
      <c r="D102" s="14" t="s">
        <v>203</v>
      </c>
      <c r="E102" s="43">
        <v>5362</v>
      </c>
      <c r="F102" s="43">
        <f>F103+F104+F105</f>
        <v>-44.97</v>
      </c>
      <c r="G102" s="43">
        <f t="shared" si="3"/>
        <v>5317.03</v>
      </c>
      <c r="K102" s="31"/>
    </row>
    <row r="103" spans="2:11">
      <c r="B103" s="11">
        <f t="shared" si="4"/>
        <v>92</v>
      </c>
      <c r="C103" s="12" t="s">
        <v>39</v>
      </c>
      <c r="D103" s="12" t="s">
        <v>202</v>
      </c>
      <c r="E103" s="40">
        <v>3139</v>
      </c>
      <c r="F103" s="40"/>
      <c r="G103" s="40">
        <f t="shared" si="3"/>
        <v>3139</v>
      </c>
      <c r="K103" s="31"/>
    </row>
    <row r="104" spans="2:11">
      <c r="B104" s="11">
        <f t="shared" si="4"/>
        <v>93</v>
      </c>
      <c r="C104" s="12" t="s">
        <v>43</v>
      </c>
      <c r="D104" s="12" t="s">
        <v>53</v>
      </c>
      <c r="E104" s="40">
        <v>1941</v>
      </c>
      <c r="F104" s="40"/>
      <c r="G104" s="40">
        <f t="shared" si="3"/>
        <v>1941</v>
      </c>
      <c r="K104" s="31"/>
    </row>
    <row r="105" spans="2:11">
      <c r="B105" s="11">
        <f t="shared" si="4"/>
        <v>94</v>
      </c>
      <c r="C105" s="12" t="s">
        <v>32</v>
      </c>
      <c r="D105" s="12" t="s">
        <v>233</v>
      </c>
      <c r="E105" s="40">
        <v>282</v>
      </c>
      <c r="F105" s="40">
        <v>-44.97</v>
      </c>
      <c r="G105" s="40">
        <f t="shared" si="3"/>
        <v>237.03</v>
      </c>
      <c r="K105" s="31"/>
    </row>
    <row r="106" spans="2:11" ht="16.2" customHeight="1">
      <c r="B106" s="11">
        <f t="shared" si="4"/>
        <v>95</v>
      </c>
      <c r="C106" s="20" t="s">
        <v>52</v>
      </c>
      <c r="D106" s="14" t="s">
        <v>51</v>
      </c>
      <c r="E106" s="43">
        <v>343.8</v>
      </c>
      <c r="F106" s="40"/>
      <c r="G106" s="43">
        <f t="shared" si="3"/>
        <v>343.8</v>
      </c>
      <c r="K106" s="31"/>
    </row>
    <row r="107" spans="2:11">
      <c r="B107" s="11">
        <f t="shared" si="4"/>
        <v>96</v>
      </c>
      <c r="C107" s="12" t="s">
        <v>31</v>
      </c>
      <c r="D107" s="12" t="s">
        <v>53</v>
      </c>
      <c r="E107" s="40">
        <v>46.3</v>
      </c>
      <c r="F107" s="40"/>
      <c r="G107" s="40">
        <f t="shared" si="3"/>
        <v>46.3</v>
      </c>
      <c r="H107" s="31"/>
      <c r="J107" s="31"/>
      <c r="K107" s="31"/>
    </row>
    <row r="108" spans="2:11">
      <c r="B108" s="11">
        <f t="shared" si="4"/>
        <v>97</v>
      </c>
      <c r="C108" s="12" t="s">
        <v>32</v>
      </c>
      <c r="D108" s="12" t="s">
        <v>233</v>
      </c>
      <c r="E108" s="40">
        <v>297.5</v>
      </c>
      <c r="F108" s="40"/>
      <c r="G108" s="40">
        <f t="shared" si="3"/>
        <v>297.5</v>
      </c>
      <c r="H108" s="31"/>
      <c r="J108" s="31"/>
      <c r="K108" s="31"/>
    </row>
    <row r="109" spans="2:11">
      <c r="B109" s="11">
        <f t="shared" si="4"/>
        <v>98</v>
      </c>
      <c r="C109" s="14" t="s">
        <v>54</v>
      </c>
      <c r="D109" s="14" t="s">
        <v>55</v>
      </c>
      <c r="E109" s="43">
        <v>99890.569999999992</v>
      </c>
      <c r="F109" s="43">
        <f>F110+F153+F155+F156+F157+F158</f>
        <v>7404.52</v>
      </c>
      <c r="G109" s="43">
        <f t="shared" si="3"/>
        <v>107295.09</v>
      </c>
      <c r="K109" s="31"/>
    </row>
    <row r="110" spans="2:11">
      <c r="B110" s="11">
        <f t="shared" si="4"/>
        <v>99</v>
      </c>
      <c r="C110" s="14" t="s">
        <v>117</v>
      </c>
      <c r="D110" s="14" t="s">
        <v>55</v>
      </c>
      <c r="E110" s="43">
        <v>24483.4</v>
      </c>
      <c r="F110" s="43">
        <f>F111+F115+F119+F123+F127+F131+F135+F139+F143+F147+F151</f>
        <v>-7</v>
      </c>
      <c r="G110" s="43">
        <f t="shared" si="3"/>
        <v>24476.400000000001</v>
      </c>
      <c r="K110" s="31"/>
    </row>
    <row r="111" spans="2:11" ht="12.6" customHeight="1">
      <c r="B111" s="11">
        <f t="shared" si="4"/>
        <v>100</v>
      </c>
      <c r="C111" s="20" t="s">
        <v>111</v>
      </c>
      <c r="D111" s="14" t="s">
        <v>56</v>
      </c>
      <c r="E111" s="43">
        <v>3214</v>
      </c>
      <c r="F111" s="40"/>
      <c r="G111" s="43">
        <f t="shared" si="3"/>
        <v>3214</v>
      </c>
      <c r="K111" s="31"/>
    </row>
    <row r="112" spans="2:11">
      <c r="B112" s="11">
        <f t="shared" si="4"/>
        <v>101</v>
      </c>
      <c r="C112" s="12" t="s">
        <v>31</v>
      </c>
      <c r="D112" s="12" t="s">
        <v>57</v>
      </c>
      <c r="E112" s="40">
        <v>1699</v>
      </c>
      <c r="F112" s="40"/>
      <c r="G112" s="40">
        <f t="shared" si="3"/>
        <v>1699</v>
      </c>
      <c r="H112" s="31"/>
      <c r="K112" s="31"/>
    </row>
    <row r="113" spans="2:11">
      <c r="B113" s="11">
        <f t="shared" si="4"/>
        <v>102</v>
      </c>
      <c r="C113" s="12" t="s">
        <v>133</v>
      </c>
      <c r="D113" s="19" t="s">
        <v>62</v>
      </c>
      <c r="E113" s="40">
        <v>1200</v>
      </c>
      <c r="F113" s="40"/>
      <c r="G113" s="40">
        <f t="shared" si="3"/>
        <v>1200</v>
      </c>
      <c r="K113" s="31"/>
    </row>
    <row r="114" spans="2:11">
      <c r="B114" s="11">
        <f t="shared" ref="B114:B179" si="5">B113+1</f>
        <v>103</v>
      </c>
      <c r="C114" s="12" t="s">
        <v>32</v>
      </c>
      <c r="D114" s="12" t="s">
        <v>106</v>
      </c>
      <c r="E114" s="40">
        <v>315</v>
      </c>
      <c r="F114" s="40"/>
      <c r="G114" s="40">
        <f t="shared" si="3"/>
        <v>315</v>
      </c>
      <c r="H114" s="31"/>
      <c r="K114" s="31"/>
    </row>
    <row r="115" spans="2:11" ht="30">
      <c r="B115" s="11">
        <f t="shared" si="5"/>
        <v>104</v>
      </c>
      <c r="C115" s="20" t="s">
        <v>110</v>
      </c>
      <c r="D115" s="14" t="s">
        <v>55</v>
      </c>
      <c r="E115" s="43">
        <v>1826.49</v>
      </c>
      <c r="F115" s="40"/>
      <c r="G115" s="43">
        <f t="shared" si="3"/>
        <v>1826.49</v>
      </c>
      <c r="K115" s="31"/>
    </row>
    <row r="116" spans="2:11">
      <c r="B116" s="11">
        <f t="shared" si="5"/>
        <v>105</v>
      </c>
      <c r="C116" s="12" t="s">
        <v>58</v>
      </c>
      <c r="D116" s="12" t="s">
        <v>57</v>
      </c>
      <c r="E116" s="40">
        <v>700</v>
      </c>
      <c r="F116" s="40"/>
      <c r="G116" s="40">
        <f t="shared" si="3"/>
        <v>700</v>
      </c>
      <c r="K116" s="31"/>
    </row>
    <row r="117" spans="2:11">
      <c r="B117" s="11">
        <f t="shared" si="5"/>
        <v>106</v>
      </c>
      <c r="C117" s="12" t="s">
        <v>133</v>
      </c>
      <c r="D117" s="19" t="s">
        <v>62</v>
      </c>
      <c r="E117" s="40">
        <v>826.49</v>
      </c>
      <c r="F117" s="40"/>
      <c r="G117" s="40">
        <f t="shared" si="3"/>
        <v>826.49</v>
      </c>
      <c r="K117" s="31"/>
    </row>
    <row r="118" spans="2:11">
      <c r="B118" s="11">
        <f t="shared" si="5"/>
        <v>107</v>
      </c>
      <c r="C118" s="12" t="s">
        <v>32</v>
      </c>
      <c r="D118" s="12" t="s">
        <v>106</v>
      </c>
      <c r="E118" s="40">
        <v>300</v>
      </c>
      <c r="F118" s="40"/>
      <c r="G118" s="40">
        <f t="shared" si="3"/>
        <v>300</v>
      </c>
      <c r="K118" s="31"/>
    </row>
    <row r="119" spans="2:11">
      <c r="B119" s="11">
        <f t="shared" si="5"/>
        <v>108</v>
      </c>
      <c r="C119" s="20" t="s">
        <v>112</v>
      </c>
      <c r="D119" s="14" t="s">
        <v>55</v>
      </c>
      <c r="E119" s="43">
        <v>3217.52</v>
      </c>
      <c r="F119" s="40"/>
      <c r="G119" s="43">
        <f t="shared" si="3"/>
        <v>3217.52</v>
      </c>
      <c r="K119" s="31"/>
    </row>
    <row r="120" spans="2:11">
      <c r="B120" s="11">
        <f t="shared" si="5"/>
        <v>109</v>
      </c>
      <c r="C120" s="12" t="s">
        <v>31</v>
      </c>
      <c r="D120" s="12" t="s">
        <v>57</v>
      </c>
      <c r="E120" s="40">
        <v>1780</v>
      </c>
      <c r="F120" s="40"/>
      <c r="G120" s="40">
        <f t="shared" si="3"/>
        <v>1780</v>
      </c>
      <c r="K120" s="31"/>
    </row>
    <row r="121" spans="2:11">
      <c r="B121" s="11">
        <f t="shared" si="5"/>
        <v>110</v>
      </c>
      <c r="C121" s="12" t="s">
        <v>133</v>
      </c>
      <c r="D121" s="19" t="s">
        <v>62</v>
      </c>
      <c r="E121" s="40">
        <v>1377.12</v>
      </c>
      <c r="F121" s="40"/>
      <c r="G121" s="40">
        <f t="shared" si="3"/>
        <v>1377.12</v>
      </c>
      <c r="K121" s="31"/>
    </row>
    <row r="122" spans="2:11">
      <c r="B122" s="11">
        <f t="shared" si="5"/>
        <v>111</v>
      </c>
      <c r="C122" s="12" t="s">
        <v>32</v>
      </c>
      <c r="D122" s="12" t="s">
        <v>106</v>
      </c>
      <c r="E122" s="40">
        <v>60.4</v>
      </c>
      <c r="F122" s="40"/>
      <c r="G122" s="40">
        <f t="shared" si="3"/>
        <v>60.4</v>
      </c>
      <c r="K122" s="31"/>
    </row>
    <row r="123" spans="2:11">
      <c r="B123" s="11">
        <f t="shared" si="5"/>
        <v>112</v>
      </c>
      <c r="C123" s="20" t="s">
        <v>146</v>
      </c>
      <c r="D123" s="14" t="s">
        <v>55</v>
      </c>
      <c r="E123" s="43">
        <v>4150</v>
      </c>
      <c r="F123" s="40"/>
      <c r="G123" s="43">
        <f t="shared" si="3"/>
        <v>4150</v>
      </c>
      <c r="K123" s="31"/>
    </row>
    <row r="124" spans="2:11">
      <c r="B124" s="11">
        <f t="shared" si="5"/>
        <v>113</v>
      </c>
      <c r="C124" s="12" t="s">
        <v>31</v>
      </c>
      <c r="D124" s="12" t="s">
        <v>57</v>
      </c>
      <c r="E124" s="40">
        <v>2500</v>
      </c>
      <c r="F124" s="40"/>
      <c r="G124" s="40">
        <f t="shared" si="3"/>
        <v>2500</v>
      </c>
      <c r="K124" s="31"/>
    </row>
    <row r="125" spans="2:11">
      <c r="B125" s="11">
        <f t="shared" si="5"/>
        <v>114</v>
      </c>
      <c r="C125" s="12" t="s">
        <v>133</v>
      </c>
      <c r="D125" s="19" t="s">
        <v>62</v>
      </c>
      <c r="E125" s="40">
        <v>1100</v>
      </c>
      <c r="F125" s="40"/>
      <c r="G125" s="40">
        <f t="shared" si="3"/>
        <v>1100</v>
      </c>
      <c r="K125" s="31"/>
    </row>
    <row r="126" spans="2:11">
      <c r="B126" s="11">
        <f t="shared" si="5"/>
        <v>115</v>
      </c>
      <c r="C126" s="12" t="s">
        <v>32</v>
      </c>
      <c r="D126" s="12" t="s">
        <v>106</v>
      </c>
      <c r="E126" s="40">
        <v>550</v>
      </c>
      <c r="F126" s="40"/>
      <c r="G126" s="40">
        <f t="shared" si="3"/>
        <v>550</v>
      </c>
      <c r="K126" s="31"/>
    </row>
    <row r="127" spans="2:11" ht="18" customHeight="1">
      <c r="B127" s="11">
        <f t="shared" si="5"/>
        <v>116</v>
      </c>
      <c r="C127" s="20" t="s">
        <v>59</v>
      </c>
      <c r="D127" s="14" t="s">
        <v>55</v>
      </c>
      <c r="E127" s="43">
        <v>2593</v>
      </c>
      <c r="F127" s="43">
        <f>F128+F129+F130</f>
        <v>10</v>
      </c>
      <c r="G127" s="43">
        <f t="shared" si="3"/>
        <v>2603</v>
      </c>
      <c r="K127" s="31"/>
    </row>
    <row r="128" spans="2:11">
      <c r="B128" s="11">
        <f t="shared" si="5"/>
        <v>117</v>
      </c>
      <c r="C128" s="12" t="s">
        <v>31</v>
      </c>
      <c r="D128" s="12" t="s">
        <v>57</v>
      </c>
      <c r="E128" s="40">
        <v>740</v>
      </c>
      <c r="F128" s="40"/>
      <c r="G128" s="40">
        <f t="shared" si="3"/>
        <v>740</v>
      </c>
      <c r="K128" s="31"/>
    </row>
    <row r="129" spans="2:11">
      <c r="B129" s="11">
        <f t="shared" si="5"/>
        <v>118</v>
      </c>
      <c r="C129" s="12" t="s">
        <v>133</v>
      </c>
      <c r="D129" s="19" t="s">
        <v>62</v>
      </c>
      <c r="E129" s="40">
        <v>1600</v>
      </c>
      <c r="F129" s="40"/>
      <c r="G129" s="40">
        <f t="shared" si="3"/>
        <v>1600</v>
      </c>
      <c r="K129" s="31"/>
    </row>
    <row r="130" spans="2:11">
      <c r="B130" s="11">
        <f t="shared" si="5"/>
        <v>119</v>
      </c>
      <c r="C130" s="12" t="s">
        <v>32</v>
      </c>
      <c r="D130" s="12" t="s">
        <v>106</v>
      </c>
      <c r="E130" s="40">
        <v>253</v>
      </c>
      <c r="F130" s="40">
        <v>10</v>
      </c>
      <c r="G130" s="40">
        <f t="shared" si="3"/>
        <v>263</v>
      </c>
      <c r="K130" s="31"/>
    </row>
    <row r="131" spans="2:11">
      <c r="B131" s="11">
        <f t="shared" si="5"/>
        <v>120</v>
      </c>
      <c r="C131" s="20" t="s">
        <v>113</v>
      </c>
      <c r="D131" s="14" t="s">
        <v>55</v>
      </c>
      <c r="E131" s="43">
        <v>1268</v>
      </c>
      <c r="F131" s="43">
        <f>F132+F133+F134</f>
        <v>-17</v>
      </c>
      <c r="G131" s="43">
        <f t="shared" si="3"/>
        <v>1251</v>
      </c>
      <c r="K131" s="31"/>
    </row>
    <row r="132" spans="2:11">
      <c r="B132" s="11">
        <f t="shared" si="5"/>
        <v>121</v>
      </c>
      <c r="C132" s="12" t="s">
        <v>31</v>
      </c>
      <c r="D132" s="12" t="s">
        <v>57</v>
      </c>
      <c r="E132" s="40">
        <v>548</v>
      </c>
      <c r="F132" s="40"/>
      <c r="G132" s="40">
        <f t="shared" si="3"/>
        <v>548</v>
      </c>
      <c r="K132" s="31"/>
    </row>
    <row r="133" spans="2:11">
      <c r="B133" s="11">
        <f t="shared" si="5"/>
        <v>122</v>
      </c>
      <c r="C133" s="12" t="s">
        <v>133</v>
      </c>
      <c r="D133" s="19" t="s">
        <v>62</v>
      </c>
      <c r="E133" s="40">
        <v>375</v>
      </c>
      <c r="F133" s="40"/>
      <c r="G133" s="40">
        <f t="shared" si="3"/>
        <v>375</v>
      </c>
      <c r="K133" s="31"/>
    </row>
    <row r="134" spans="2:11">
      <c r="B134" s="11">
        <f t="shared" si="5"/>
        <v>123</v>
      </c>
      <c r="C134" s="12" t="s">
        <v>32</v>
      </c>
      <c r="D134" s="12" t="s">
        <v>106</v>
      </c>
      <c r="E134" s="40">
        <v>345</v>
      </c>
      <c r="F134" s="40">
        <v>-17</v>
      </c>
      <c r="G134" s="40">
        <f t="shared" si="3"/>
        <v>328</v>
      </c>
      <c r="K134" s="31"/>
    </row>
    <row r="135" spans="2:11">
      <c r="B135" s="11">
        <f t="shared" si="5"/>
        <v>124</v>
      </c>
      <c r="C135" s="18" t="s">
        <v>147</v>
      </c>
      <c r="D135" s="14" t="s">
        <v>55</v>
      </c>
      <c r="E135" s="43">
        <v>2488</v>
      </c>
      <c r="F135" s="40"/>
      <c r="G135" s="43">
        <f t="shared" si="3"/>
        <v>2488</v>
      </c>
      <c r="K135" s="31"/>
    </row>
    <row r="136" spans="2:11">
      <c r="B136" s="11">
        <f t="shared" si="5"/>
        <v>125</v>
      </c>
      <c r="C136" s="12" t="s">
        <v>31</v>
      </c>
      <c r="D136" s="12" t="s">
        <v>57</v>
      </c>
      <c r="E136" s="40">
        <v>1243</v>
      </c>
      <c r="F136" s="40"/>
      <c r="G136" s="40">
        <f t="shared" si="3"/>
        <v>1243</v>
      </c>
      <c r="K136" s="31"/>
    </row>
    <row r="137" spans="2:11">
      <c r="B137" s="11">
        <f t="shared" si="5"/>
        <v>126</v>
      </c>
      <c r="C137" s="12" t="s">
        <v>133</v>
      </c>
      <c r="D137" s="19" t="s">
        <v>62</v>
      </c>
      <c r="E137" s="40">
        <v>1170</v>
      </c>
      <c r="F137" s="40"/>
      <c r="G137" s="40">
        <f t="shared" si="3"/>
        <v>1170</v>
      </c>
      <c r="K137" s="31"/>
    </row>
    <row r="138" spans="2:11">
      <c r="B138" s="11">
        <f t="shared" si="5"/>
        <v>127</v>
      </c>
      <c r="C138" s="12" t="s">
        <v>32</v>
      </c>
      <c r="D138" s="12" t="s">
        <v>106</v>
      </c>
      <c r="E138" s="40">
        <v>75</v>
      </c>
      <c r="F138" s="40"/>
      <c r="G138" s="40">
        <f t="shared" si="3"/>
        <v>75</v>
      </c>
      <c r="K138" s="31"/>
    </row>
    <row r="139" spans="2:11">
      <c r="B139" s="11">
        <f t="shared" si="5"/>
        <v>128</v>
      </c>
      <c r="C139" s="21" t="s">
        <v>174</v>
      </c>
      <c r="D139" s="14" t="s">
        <v>55</v>
      </c>
      <c r="E139" s="43">
        <v>2200</v>
      </c>
      <c r="F139" s="40"/>
      <c r="G139" s="43">
        <f t="shared" si="3"/>
        <v>2200</v>
      </c>
      <c r="K139" s="31"/>
    </row>
    <row r="140" spans="2:11">
      <c r="B140" s="11">
        <f t="shared" si="5"/>
        <v>129</v>
      </c>
      <c r="C140" s="12" t="s">
        <v>31</v>
      </c>
      <c r="D140" s="12" t="s">
        <v>57</v>
      </c>
      <c r="E140" s="40">
        <v>900</v>
      </c>
      <c r="F140" s="40"/>
      <c r="G140" s="40">
        <f t="shared" si="3"/>
        <v>900</v>
      </c>
      <c r="K140" s="31"/>
    </row>
    <row r="141" spans="2:11">
      <c r="B141" s="11">
        <f t="shared" si="5"/>
        <v>130</v>
      </c>
      <c r="C141" s="12" t="s">
        <v>133</v>
      </c>
      <c r="D141" s="19" t="s">
        <v>62</v>
      </c>
      <c r="E141" s="40">
        <v>1000</v>
      </c>
      <c r="F141" s="40"/>
      <c r="G141" s="40">
        <f t="shared" si="3"/>
        <v>1000</v>
      </c>
      <c r="K141" s="31"/>
    </row>
    <row r="142" spans="2:11">
      <c r="B142" s="11">
        <f t="shared" si="5"/>
        <v>131</v>
      </c>
      <c r="C142" s="12" t="s">
        <v>32</v>
      </c>
      <c r="D142" s="12" t="s">
        <v>106</v>
      </c>
      <c r="E142" s="40">
        <v>300</v>
      </c>
      <c r="F142" s="40"/>
      <c r="G142" s="40">
        <f t="shared" si="3"/>
        <v>300</v>
      </c>
      <c r="K142" s="31"/>
    </row>
    <row r="143" spans="2:11">
      <c r="B143" s="11">
        <f t="shared" si="5"/>
        <v>132</v>
      </c>
      <c r="C143" s="18" t="s">
        <v>115</v>
      </c>
      <c r="D143" s="14" t="s">
        <v>55</v>
      </c>
      <c r="E143" s="43">
        <v>667.39</v>
      </c>
      <c r="F143" s="40"/>
      <c r="G143" s="43">
        <f t="shared" si="3"/>
        <v>667.39</v>
      </c>
      <c r="K143" s="31"/>
    </row>
    <row r="144" spans="2:11">
      <c r="B144" s="11">
        <f t="shared" si="5"/>
        <v>133</v>
      </c>
      <c r="C144" s="12" t="s">
        <v>31</v>
      </c>
      <c r="D144" s="12" t="s">
        <v>57</v>
      </c>
      <c r="E144" s="40">
        <v>253</v>
      </c>
      <c r="F144" s="40"/>
      <c r="G144" s="40">
        <f t="shared" si="3"/>
        <v>253</v>
      </c>
      <c r="K144" s="31"/>
    </row>
    <row r="145" spans="2:11">
      <c r="B145" s="11">
        <f t="shared" si="5"/>
        <v>134</v>
      </c>
      <c r="C145" s="12" t="s">
        <v>133</v>
      </c>
      <c r="D145" s="19" t="s">
        <v>62</v>
      </c>
      <c r="E145" s="40">
        <v>359.39</v>
      </c>
      <c r="F145" s="40"/>
      <c r="G145" s="40">
        <f t="shared" si="3"/>
        <v>359.39</v>
      </c>
      <c r="K145" s="31"/>
    </row>
    <row r="146" spans="2:11">
      <c r="B146" s="11">
        <f t="shared" si="5"/>
        <v>135</v>
      </c>
      <c r="C146" s="12" t="s">
        <v>32</v>
      </c>
      <c r="D146" s="12" t="s">
        <v>106</v>
      </c>
      <c r="E146" s="40">
        <v>55</v>
      </c>
      <c r="F146" s="40"/>
      <c r="G146" s="40">
        <f t="shared" ref="G146:G212" si="6">E146+F146</f>
        <v>55</v>
      </c>
      <c r="K146" s="31"/>
    </row>
    <row r="147" spans="2:11">
      <c r="B147" s="11">
        <f t="shared" si="5"/>
        <v>136</v>
      </c>
      <c r="C147" s="18" t="s">
        <v>114</v>
      </c>
      <c r="D147" s="14" t="s">
        <v>55</v>
      </c>
      <c r="E147" s="43">
        <v>2490</v>
      </c>
      <c r="F147" s="40"/>
      <c r="G147" s="43">
        <f t="shared" si="6"/>
        <v>2490</v>
      </c>
      <c r="K147" s="31"/>
    </row>
    <row r="148" spans="2:11">
      <c r="B148" s="11">
        <f t="shared" si="5"/>
        <v>137</v>
      </c>
      <c r="C148" s="12" t="s">
        <v>31</v>
      </c>
      <c r="D148" s="12" t="s">
        <v>57</v>
      </c>
      <c r="E148" s="40">
        <v>926</v>
      </c>
      <c r="F148" s="40"/>
      <c r="G148" s="40">
        <f t="shared" si="6"/>
        <v>926</v>
      </c>
      <c r="K148" s="31"/>
    </row>
    <row r="149" spans="2:11">
      <c r="B149" s="11">
        <f t="shared" si="5"/>
        <v>138</v>
      </c>
      <c r="C149" s="12" t="s">
        <v>133</v>
      </c>
      <c r="D149" s="19" t="s">
        <v>62</v>
      </c>
      <c r="E149" s="40">
        <v>482</v>
      </c>
      <c r="F149" s="40"/>
      <c r="G149" s="40">
        <f t="shared" si="6"/>
        <v>482</v>
      </c>
      <c r="K149" s="31"/>
    </row>
    <row r="150" spans="2:11">
      <c r="B150" s="11">
        <f t="shared" si="5"/>
        <v>139</v>
      </c>
      <c r="C150" s="12" t="s">
        <v>32</v>
      </c>
      <c r="D150" s="12" t="s">
        <v>106</v>
      </c>
      <c r="E150" s="40">
        <v>1082</v>
      </c>
      <c r="F150" s="40"/>
      <c r="G150" s="40">
        <f t="shared" si="6"/>
        <v>1082</v>
      </c>
      <c r="K150" s="31"/>
    </row>
    <row r="151" spans="2:11" ht="30">
      <c r="B151" s="11">
        <f t="shared" si="5"/>
        <v>140</v>
      </c>
      <c r="C151" s="20" t="s">
        <v>60</v>
      </c>
      <c r="D151" s="14" t="s">
        <v>55</v>
      </c>
      <c r="E151" s="43">
        <v>369</v>
      </c>
      <c r="F151" s="40"/>
      <c r="G151" s="43">
        <f t="shared" si="6"/>
        <v>369</v>
      </c>
      <c r="K151" s="31"/>
    </row>
    <row r="152" spans="2:11">
      <c r="B152" s="11">
        <f t="shared" si="5"/>
        <v>141</v>
      </c>
      <c r="C152" s="12" t="s">
        <v>31</v>
      </c>
      <c r="D152" s="12" t="s">
        <v>57</v>
      </c>
      <c r="E152" s="40">
        <v>369</v>
      </c>
      <c r="F152" s="40"/>
      <c r="G152" s="40">
        <f t="shared" si="6"/>
        <v>369</v>
      </c>
      <c r="K152" s="31"/>
    </row>
    <row r="153" spans="2:11">
      <c r="B153" s="11">
        <f t="shared" si="5"/>
        <v>142</v>
      </c>
      <c r="C153" s="14" t="s">
        <v>135</v>
      </c>
      <c r="D153" s="14" t="s">
        <v>55</v>
      </c>
      <c r="E153" s="43">
        <v>17063</v>
      </c>
      <c r="F153" s="40"/>
      <c r="G153" s="43">
        <f t="shared" si="6"/>
        <v>17063</v>
      </c>
      <c r="K153" s="31"/>
    </row>
    <row r="154" spans="2:11">
      <c r="B154" s="11">
        <f t="shared" si="5"/>
        <v>143</v>
      </c>
      <c r="C154" s="12" t="s">
        <v>61</v>
      </c>
      <c r="D154" s="12" t="s">
        <v>62</v>
      </c>
      <c r="E154" s="40">
        <v>17063</v>
      </c>
      <c r="F154" s="40"/>
      <c r="G154" s="40">
        <f t="shared" si="6"/>
        <v>17063</v>
      </c>
      <c r="K154" s="31"/>
    </row>
    <row r="155" spans="2:11" ht="46.2" customHeight="1">
      <c r="B155" s="11">
        <f t="shared" si="5"/>
        <v>144</v>
      </c>
      <c r="C155" s="20" t="s">
        <v>185</v>
      </c>
      <c r="D155" s="14" t="s">
        <v>187</v>
      </c>
      <c r="E155" s="43">
        <v>3530.56</v>
      </c>
      <c r="F155" s="43">
        <v>322.42</v>
      </c>
      <c r="G155" s="43">
        <f t="shared" si="6"/>
        <v>3852.98</v>
      </c>
      <c r="K155" s="31"/>
    </row>
    <row r="156" spans="2:11" ht="46.2" customHeight="1">
      <c r="B156" s="11">
        <f t="shared" si="5"/>
        <v>145</v>
      </c>
      <c r="C156" s="20" t="s">
        <v>185</v>
      </c>
      <c r="D156" s="14" t="s">
        <v>237</v>
      </c>
      <c r="E156" s="43">
        <v>447.44</v>
      </c>
      <c r="F156" s="43">
        <v>13.1</v>
      </c>
      <c r="G156" s="43">
        <f t="shared" si="6"/>
        <v>460.54</v>
      </c>
      <c r="K156" s="31"/>
    </row>
    <row r="157" spans="2:11" ht="14.4" customHeight="1">
      <c r="B157" s="11">
        <f t="shared" si="5"/>
        <v>146</v>
      </c>
      <c r="C157" s="20" t="s">
        <v>186</v>
      </c>
      <c r="D157" s="14" t="s">
        <v>187</v>
      </c>
      <c r="E157" s="43">
        <v>34395</v>
      </c>
      <c r="F157" s="43">
        <v>2047</v>
      </c>
      <c r="G157" s="43">
        <f t="shared" si="6"/>
        <v>36442</v>
      </c>
      <c r="K157" s="31"/>
    </row>
    <row r="158" spans="2:11" ht="28.2" customHeight="1">
      <c r="B158" s="11">
        <f t="shared" si="5"/>
        <v>147</v>
      </c>
      <c r="C158" s="20" t="s">
        <v>238</v>
      </c>
      <c r="D158" s="14" t="s">
        <v>106</v>
      </c>
      <c r="E158" s="43">
        <v>19971.169999999998</v>
      </c>
      <c r="F158" s="43">
        <v>5029</v>
      </c>
      <c r="G158" s="43">
        <f>E158+F158</f>
        <v>25000.17</v>
      </c>
      <c r="K158" s="31"/>
    </row>
    <row r="159" spans="2:11">
      <c r="B159" s="11">
        <f t="shared" si="5"/>
        <v>148</v>
      </c>
      <c r="C159" s="14" t="s">
        <v>63</v>
      </c>
      <c r="D159" s="14" t="s">
        <v>64</v>
      </c>
      <c r="E159" s="43">
        <v>102237.47</v>
      </c>
      <c r="F159" s="43">
        <f>F160+F163+F164+F165+F166+F167+F168+F169+F170+F171+F172+F173+F174</f>
        <v>78004.13</v>
      </c>
      <c r="G159" s="43">
        <f>E159+F159</f>
        <v>180241.6</v>
      </c>
      <c r="K159" s="31"/>
    </row>
    <row r="160" spans="2:11">
      <c r="B160" s="11">
        <f t="shared" si="5"/>
        <v>149</v>
      </c>
      <c r="C160" s="14" t="s">
        <v>65</v>
      </c>
      <c r="D160" s="14" t="s">
        <v>64</v>
      </c>
      <c r="E160" s="43">
        <v>11800</v>
      </c>
      <c r="F160" s="43">
        <f>F161+F162</f>
        <v>166.6</v>
      </c>
      <c r="G160" s="43">
        <f t="shared" si="6"/>
        <v>11966.6</v>
      </c>
      <c r="K160" s="31"/>
    </row>
    <row r="161" spans="2:11">
      <c r="B161" s="11">
        <f t="shared" si="5"/>
        <v>150</v>
      </c>
      <c r="C161" s="12" t="s">
        <v>107</v>
      </c>
      <c r="D161" s="12" t="s">
        <v>118</v>
      </c>
      <c r="E161" s="40">
        <v>10851</v>
      </c>
      <c r="F161" s="40">
        <v>166.6</v>
      </c>
      <c r="G161" s="40">
        <f t="shared" si="6"/>
        <v>11017.6</v>
      </c>
      <c r="K161" s="31"/>
    </row>
    <row r="162" spans="2:11">
      <c r="B162" s="11">
        <f t="shared" si="5"/>
        <v>151</v>
      </c>
      <c r="C162" s="12" t="s">
        <v>175</v>
      </c>
      <c r="D162" s="12" t="s">
        <v>176</v>
      </c>
      <c r="E162" s="40">
        <v>949</v>
      </c>
      <c r="F162" s="40"/>
      <c r="G162" s="40">
        <f t="shared" si="6"/>
        <v>949</v>
      </c>
      <c r="K162" s="31"/>
    </row>
    <row r="163" spans="2:11" ht="44.4" customHeight="1">
      <c r="B163" s="11">
        <f t="shared" si="5"/>
        <v>152</v>
      </c>
      <c r="C163" s="20" t="s">
        <v>160</v>
      </c>
      <c r="D163" s="14" t="s">
        <v>152</v>
      </c>
      <c r="E163" s="43">
        <v>160</v>
      </c>
      <c r="F163" s="40"/>
      <c r="G163" s="43">
        <f t="shared" si="6"/>
        <v>160</v>
      </c>
      <c r="K163" s="31"/>
    </row>
    <row r="164" spans="2:11" ht="30">
      <c r="B164" s="11">
        <f t="shared" si="5"/>
        <v>153</v>
      </c>
      <c r="C164" s="20" t="s">
        <v>188</v>
      </c>
      <c r="D164" s="14" t="s">
        <v>189</v>
      </c>
      <c r="E164" s="43">
        <v>3889.5</v>
      </c>
      <c r="F164" s="40"/>
      <c r="G164" s="43">
        <f t="shared" si="6"/>
        <v>3889.5</v>
      </c>
      <c r="K164" s="31"/>
    </row>
    <row r="165" spans="2:11" ht="36" customHeight="1">
      <c r="B165" s="11">
        <f t="shared" si="5"/>
        <v>154</v>
      </c>
      <c r="C165" s="20" t="s">
        <v>239</v>
      </c>
      <c r="D165" s="14" t="s">
        <v>240</v>
      </c>
      <c r="E165" s="43">
        <v>20100</v>
      </c>
      <c r="F165" s="40"/>
      <c r="G165" s="43">
        <f t="shared" si="6"/>
        <v>20100</v>
      </c>
      <c r="K165" s="31"/>
    </row>
    <row r="166" spans="2:11" ht="30" customHeight="1">
      <c r="B166" s="11">
        <f t="shared" si="5"/>
        <v>155</v>
      </c>
      <c r="C166" s="20" t="s">
        <v>241</v>
      </c>
      <c r="D166" s="14" t="s">
        <v>189</v>
      </c>
      <c r="E166" s="43">
        <v>4948.8</v>
      </c>
      <c r="F166" s="40"/>
      <c r="G166" s="43">
        <f t="shared" si="6"/>
        <v>4948.8</v>
      </c>
      <c r="K166" s="31"/>
    </row>
    <row r="167" spans="2:11" ht="45">
      <c r="B167" s="11">
        <f t="shared" si="5"/>
        <v>156</v>
      </c>
      <c r="C167" s="20" t="s">
        <v>242</v>
      </c>
      <c r="D167" s="14" t="s">
        <v>189</v>
      </c>
      <c r="E167" s="43">
        <v>1989.89</v>
      </c>
      <c r="F167" s="40"/>
      <c r="G167" s="43">
        <f t="shared" si="6"/>
        <v>1989.89</v>
      </c>
      <c r="K167" s="31"/>
    </row>
    <row r="168" spans="2:11" ht="30">
      <c r="B168" s="11">
        <f t="shared" si="5"/>
        <v>157</v>
      </c>
      <c r="C168" s="20" t="s">
        <v>190</v>
      </c>
      <c r="D168" s="14" t="s">
        <v>189</v>
      </c>
      <c r="E168" s="43">
        <v>8797.35</v>
      </c>
      <c r="F168" s="40"/>
      <c r="G168" s="43">
        <f t="shared" si="6"/>
        <v>8797.35</v>
      </c>
      <c r="K168" s="31"/>
    </row>
    <row r="169" spans="2:11" ht="45">
      <c r="B169" s="11">
        <f t="shared" si="5"/>
        <v>158</v>
      </c>
      <c r="C169" s="20" t="s">
        <v>243</v>
      </c>
      <c r="D169" s="14" t="s">
        <v>240</v>
      </c>
      <c r="E169" s="43">
        <v>15778.64</v>
      </c>
      <c r="F169" s="40"/>
      <c r="G169" s="43">
        <f t="shared" si="6"/>
        <v>15778.64</v>
      </c>
      <c r="K169" s="31"/>
    </row>
    <row r="170" spans="2:11" ht="30">
      <c r="B170" s="11">
        <f t="shared" si="5"/>
        <v>159</v>
      </c>
      <c r="C170" s="20" t="s">
        <v>291</v>
      </c>
      <c r="D170" s="14" t="s">
        <v>240</v>
      </c>
      <c r="E170" s="43">
        <v>0</v>
      </c>
      <c r="F170" s="43">
        <v>25</v>
      </c>
      <c r="G170" s="43">
        <f t="shared" si="6"/>
        <v>25</v>
      </c>
      <c r="K170" s="31"/>
    </row>
    <row r="171" spans="2:11">
      <c r="B171" s="11">
        <f t="shared" si="5"/>
        <v>160</v>
      </c>
      <c r="C171" s="20" t="s">
        <v>244</v>
      </c>
      <c r="D171" s="14" t="s">
        <v>192</v>
      </c>
      <c r="E171" s="43">
        <v>16197.02</v>
      </c>
      <c r="F171" s="43">
        <v>-15784.02</v>
      </c>
      <c r="G171" s="43">
        <f t="shared" si="6"/>
        <v>413</v>
      </c>
      <c r="K171" s="31"/>
    </row>
    <row r="172" spans="2:11">
      <c r="B172" s="11">
        <f t="shared" si="5"/>
        <v>161</v>
      </c>
      <c r="C172" s="20" t="s">
        <v>191</v>
      </c>
      <c r="D172" s="14" t="s">
        <v>192</v>
      </c>
      <c r="E172" s="43">
        <v>18576.27</v>
      </c>
      <c r="F172" s="43">
        <v>81407.75</v>
      </c>
      <c r="G172" s="43">
        <f t="shared" si="6"/>
        <v>99984.02</v>
      </c>
      <c r="K172" s="31"/>
    </row>
    <row r="173" spans="2:11" ht="45">
      <c r="B173" s="11">
        <f t="shared" si="5"/>
        <v>162</v>
      </c>
      <c r="C173" s="46" t="s">
        <v>293</v>
      </c>
      <c r="D173" s="14" t="s">
        <v>240</v>
      </c>
      <c r="E173" s="43">
        <v>0</v>
      </c>
      <c r="F173" s="43">
        <v>523.79999999999995</v>
      </c>
      <c r="G173" s="43">
        <f t="shared" si="6"/>
        <v>523.79999999999995</v>
      </c>
      <c r="K173" s="31"/>
    </row>
    <row r="174" spans="2:11" ht="30">
      <c r="B174" s="11">
        <f t="shared" si="5"/>
        <v>163</v>
      </c>
      <c r="C174" s="46" t="s">
        <v>292</v>
      </c>
      <c r="D174" s="14" t="s">
        <v>240</v>
      </c>
      <c r="E174" s="43">
        <v>0</v>
      </c>
      <c r="F174" s="43">
        <v>11665</v>
      </c>
      <c r="G174" s="43">
        <f t="shared" si="6"/>
        <v>11665</v>
      </c>
      <c r="K174" s="31"/>
    </row>
    <row r="175" spans="2:11">
      <c r="B175" s="11">
        <f t="shared" si="5"/>
        <v>164</v>
      </c>
      <c r="C175" s="20" t="s">
        <v>66</v>
      </c>
      <c r="D175" s="17" t="s">
        <v>67</v>
      </c>
      <c r="E175" s="43">
        <v>70367.39</v>
      </c>
      <c r="F175" s="43">
        <f>F176+F229+F232+F239+F240+F241</f>
        <v>0</v>
      </c>
      <c r="G175" s="43">
        <f t="shared" si="6"/>
        <v>70367.39</v>
      </c>
      <c r="K175" s="31"/>
    </row>
    <row r="176" spans="2:11">
      <c r="B176" s="11">
        <f t="shared" si="5"/>
        <v>165</v>
      </c>
      <c r="C176" s="22" t="s">
        <v>68</v>
      </c>
      <c r="D176" s="17" t="s">
        <v>67</v>
      </c>
      <c r="E176" s="43">
        <v>59697.39</v>
      </c>
      <c r="F176" s="43">
        <f>F177+F183+F189+F194+F200+F205+F210+F216+F221+F225</f>
        <v>0</v>
      </c>
      <c r="G176" s="43">
        <f t="shared" si="6"/>
        <v>59697.39</v>
      </c>
      <c r="K176" s="31"/>
    </row>
    <row r="177" spans="2:11">
      <c r="B177" s="11">
        <f t="shared" si="5"/>
        <v>166</v>
      </c>
      <c r="C177" s="14" t="s">
        <v>69</v>
      </c>
      <c r="D177" s="17" t="s">
        <v>67</v>
      </c>
      <c r="E177" s="43">
        <v>20518</v>
      </c>
      <c r="F177" s="40"/>
      <c r="G177" s="43">
        <f t="shared" si="6"/>
        <v>20518</v>
      </c>
      <c r="K177" s="31"/>
    </row>
    <row r="178" spans="2:11" ht="30">
      <c r="B178" s="11">
        <f t="shared" si="5"/>
        <v>167</v>
      </c>
      <c r="C178" s="1" t="s">
        <v>70</v>
      </c>
      <c r="D178" s="12" t="s">
        <v>71</v>
      </c>
      <c r="E178" s="40">
        <v>20518</v>
      </c>
      <c r="F178" s="40"/>
      <c r="G178" s="40">
        <f t="shared" si="6"/>
        <v>20518</v>
      </c>
      <c r="K178" s="31"/>
    </row>
    <row r="179" spans="2:11">
      <c r="B179" s="11">
        <f t="shared" si="5"/>
        <v>168</v>
      </c>
      <c r="C179" s="12" t="s">
        <v>39</v>
      </c>
      <c r="D179" s="12" t="s">
        <v>72</v>
      </c>
      <c r="E179" s="40">
        <v>18893</v>
      </c>
      <c r="F179" s="40"/>
      <c r="G179" s="40">
        <f t="shared" si="6"/>
        <v>18893</v>
      </c>
      <c r="K179" s="31"/>
    </row>
    <row r="180" spans="2:11">
      <c r="B180" s="11">
        <f t="shared" ref="B180:B190" si="7">B179+1</f>
        <v>169</v>
      </c>
      <c r="C180" s="12" t="s">
        <v>31</v>
      </c>
      <c r="D180" s="12" t="s">
        <v>73</v>
      </c>
      <c r="E180" s="40">
        <v>1400</v>
      </c>
      <c r="F180" s="40"/>
      <c r="G180" s="40">
        <f t="shared" si="6"/>
        <v>1400</v>
      </c>
      <c r="K180" s="31"/>
    </row>
    <row r="181" spans="2:11" ht="30">
      <c r="B181" s="11">
        <f t="shared" si="7"/>
        <v>170</v>
      </c>
      <c r="C181" s="1" t="s">
        <v>142</v>
      </c>
      <c r="D181" s="19" t="s">
        <v>89</v>
      </c>
      <c r="E181" s="40">
        <v>225</v>
      </c>
      <c r="F181" s="40"/>
      <c r="G181" s="40">
        <f t="shared" si="6"/>
        <v>225</v>
      </c>
      <c r="K181" s="31"/>
    </row>
    <row r="182" spans="2:11">
      <c r="B182" s="11">
        <f t="shared" si="7"/>
        <v>171</v>
      </c>
      <c r="C182" s="12" t="s">
        <v>32</v>
      </c>
      <c r="D182" s="12" t="s">
        <v>86</v>
      </c>
      <c r="E182" s="40">
        <v>0</v>
      </c>
      <c r="F182" s="40"/>
      <c r="G182" s="40">
        <f t="shared" si="6"/>
        <v>0</v>
      </c>
      <c r="K182" s="31"/>
    </row>
    <row r="183" spans="2:11">
      <c r="B183" s="11">
        <f t="shared" si="7"/>
        <v>172</v>
      </c>
      <c r="C183" s="14" t="s">
        <v>74</v>
      </c>
      <c r="D183" s="14" t="s">
        <v>67</v>
      </c>
      <c r="E183" s="43">
        <v>4809</v>
      </c>
      <c r="F183" s="40"/>
      <c r="G183" s="43">
        <f t="shared" si="6"/>
        <v>4809</v>
      </c>
      <c r="K183" s="31"/>
    </row>
    <row r="184" spans="2:11" ht="30">
      <c r="B184" s="11">
        <f t="shared" si="7"/>
        <v>173</v>
      </c>
      <c r="C184" s="1" t="s">
        <v>70</v>
      </c>
      <c r="D184" s="12" t="s">
        <v>71</v>
      </c>
      <c r="E184" s="40">
        <v>4809</v>
      </c>
      <c r="F184" s="40"/>
      <c r="G184" s="40">
        <f t="shared" si="6"/>
        <v>4809</v>
      </c>
      <c r="K184" s="31"/>
    </row>
    <row r="185" spans="2:11">
      <c r="B185" s="11">
        <f t="shared" si="7"/>
        <v>174</v>
      </c>
      <c r="C185" s="12" t="s">
        <v>39</v>
      </c>
      <c r="D185" s="12" t="s">
        <v>75</v>
      </c>
      <c r="E185" s="40">
        <v>3772</v>
      </c>
      <c r="F185" s="40"/>
      <c r="G185" s="40">
        <f t="shared" si="6"/>
        <v>3772</v>
      </c>
      <c r="K185" s="31"/>
    </row>
    <row r="186" spans="2:11">
      <c r="B186" s="11">
        <f t="shared" si="7"/>
        <v>175</v>
      </c>
      <c r="C186" s="12" t="s">
        <v>31</v>
      </c>
      <c r="D186" s="12" t="s">
        <v>73</v>
      </c>
      <c r="E186" s="40">
        <v>934</v>
      </c>
      <c r="F186" s="40"/>
      <c r="G186" s="40">
        <f t="shared" si="6"/>
        <v>934</v>
      </c>
      <c r="K186" s="31"/>
    </row>
    <row r="187" spans="2:11" ht="30">
      <c r="B187" s="11">
        <f t="shared" si="7"/>
        <v>176</v>
      </c>
      <c r="C187" s="1" t="s">
        <v>142</v>
      </c>
      <c r="D187" s="19" t="s">
        <v>89</v>
      </c>
      <c r="E187" s="40">
        <v>65</v>
      </c>
      <c r="F187" s="40"/>
      <c r="G187" s="40">
        <f t="shared" si="6"/>
        <v>65</v>
      </c>
      <c r="K187" s="31"/>
    </row>
    <row r="188" spans="2:11">
      <c r="B188" s="11">
        <f t="shared" si="7"/>
        <v>177</v>
      </c>
      <c r="C188" s="12" t="s">
        <v>32</v>
      </c>
      <c r="D188" s="12" t="s">
        <v>79</v>
      </c>
      <c r="E188" s="40">
        <v>38</v>
      </c>
      <c r="F188" s="40"/>
      <c r="G188" s="40">
        <f t="shared" si="6"/>
        <v>38</v>
      </c>
      <c r="K188" s="31"/>
    </row>
    <row r="189" spans="2:11">
      <c r="B189" s="11">
        <f t="shared" si="7"/>
        <v>178</v>
      </c>
      <c r="C189" s="14" t="s">
        <v>76</v>
      </c>
      <c r="D189" s="14" t="s">
        <v>67</v>
      </c>
      <c r="E189" s="43">
        <v>4104</v>
      </c>
      <c r="F189" s="40"/>
      <c r="G189" s="43">
        <f t="shared" si="6"/>
        <v>4104</v>
      </c>
      <c r="K189" s="31"/>
    </row>
    <row r="190" spans="2:11" ht="30">
      <c r="B190" s="11">
        <f t="shared" si="7"/>
        <v>179</v>
      </c>
      <c r="C190" s="1" t="s">
        <v>70</v>
      </c>
      <c r="D190" s="12" t="s">
        <v>71</v>
      </c>
      <c r="E190" s="40">
        <v>4104</v>
      </c>
      <c r="F190" s="40"/>
      <c r="G190" s="40">
        <f t="shared" si="6"/>
        <v>4104</v>
      </c>
      <c r="K190" s="31"/>
    </row>
    <row r="191" spans="2:11">
      <c r="B191" s="11">
        <f t="shared" ref="B191:B256" si="8">B190+1</f>
        <v>180</v>
      </c>
      <c r="C191" s="12" t="s">
        <v>39</v>
      </c>
      <c r="D191" s="12" t="s">
        <v>72</v>
      </c>
      <c r="E191" s="40">
        <v>3581</v>
      </c>
      <c r="F191" s="40"/>
      <c r="G191" s="40">
        <f t="shared" si="6"/>
        <v>3581</v>
      </c>
      <c r="K191" s="31"/>
    </row>
    <row r="192" spans="2:11">
      <c r="B192" s="11">
        <f t="shared" si="8"/>
        <v>181</v>
      </c>
      <c r="C192" s="12" t="s">
        <v>31</v>
      </c>
      <c r="D192" s="12" t="s">
        <v>73</v>
      </c>
      <c r="E192" s="40">
        <v>523</v>
      </c>
      <c r="F192" s="40"/>
      <c r="G192" s="40">
        <f t="shared" si="6"/>
        <v>523</v>
      </c>
      <c r="K192" s="31"/>
    </row>
    <row r="193" spans="2:11">
      <c r="B193" s="11">
        <f t="shared" si="8"/>
        <v>182</v>
      </c>
      <c r="C193" s="12" t="s">
        <v>32</v>
      </c>
      <c r="D193" s="12" t="s">
        <v>79</v>
      </c>
      <c r="E193" s="40">
        <v>0</v>
      </c>
      <c r="F193" s="40"/>
      <c r="G193" s="40">
        <f t="shared" si="6"/>
        <v>0</v>
      </c>
      <c r="K193" s="31"/>
    </row>
    <row r="194" spans="2:11">
      <c r="B194" s="11">
        <f t="shared" si="8"/>
        <v>183</v>
      </c>
      <c r="C194" s="14" t="s">
        <v>77</v>
      </c>
      <c r="D194" s="14" t="s">
        <v>67</v>
      </c>
      <c r="E194" s="43">
        <v>6680</v>
      </c>
      <c r="F194" s="43">
        <f>F195</f>
        <v>27</v>
      </c>
      <c r="G194" s="43">
        <f t="shared" si="6"/>
        <v>6707</v>
      </c>
      <c r="K194" s="31"/>
    </row>
    <row r="195" spans="2:11" ht="30">
      <c r="B195" s="11">
        <f t="shared" si="8"/>
        <v>184</v>
      </c>
      <c r="C195" s="1" t="s">
        <v>78</v>
      </c>
      <c r="D195" s="12" t="s">
        <v>71</v>
      </c>
      <c r="E195" s="40">
        <v>6680</v>
      </c>
      <c r="F195" s="40">
        <f>F196+F197+F198+F199</f>
        <v>27</v>
      </c>
      <c r="G195" s="40">
        <f t="shared" si="6"/>
        <v>6707</v>
      </c>
      <c r="K195" s="31"/>
    </row>
    <row r="196" spans="2:11">
      <c r="B196" s="11">
        <f t="shared" si="8"/>
        <v>185</v>
      </c>
      <c r="C196" s="12" t="s">
        <v>39</v>
      </c>
      <c r="D196" s="12" t="s">
        <v>72</v>
      </c>
      <c r="E196" s="40">
        <v>5300</v>
      </c>
      <c r="F196" s="40"/>
      <c r="G196" s="40">
        <f t="shared" si="6"/>
        <v>5300</v>
      </c>
      <c r="K196" s="31"/>
    </row>
    <row r="197" spans="2:11">
      <c r="B197" s="11">
        <f t="shared" si="8"/>
        <v>186</v>
      </c>
      <c r="C197" s="12" t="s">
        <v>31</v>
      </c>
      <c r="D197" s="12" t="s">
        <v>73</v>
      </c>
      <c r="E197" s="40">
        <v>1000</v>
      </c>
      <c r="F197" s="40"/>
      <c r="G197" s="40">
        <f t="shared" si="6"/>
        <v>1000</v>
      </c>
      <c r="K197" s="31"/>
    </row>
    <row r="198" spans="2:11" ht="30">
      <c r="B198" s="11">
        <f t="shared" si="8"/>
        <v>187</v>
      </c>
      <c r="C198" s="1" t="s">
        <v>142</v>
      </c>
      <c r="D198" s="19" t="s">
        <v>89</v>
      </c>
      <c r="E198" s="40">
        <v>100</v>
      </c>
      <c r="F198" s="40"/>
      <c r="G198" s="40">
        <f t="shared" si="6"/>
        <v>100</v>
      </c>
      <c r="K198" s="31"/>
    </row>
    <row r="199" spans="2:11">
      <c r="B199" s="11">
        <f t="shared" si="8"/>
        <v>188</v>
      </c>
      <c r="C199" s="12" t="s">
        <v>32</v>
      </c>
      <c r="D199" s="12" t="s">
        <v>79</v>
      </c>
      <c r="E199" s="40">
        <v>280</v>
      </c>
      <c r="F199" s="40">
        <v>27</v>
      </c>
      <c r="G199" s="40">
        <f t="shared" si="6"/>
        <v>307</v>
      </c>
      <c r="K199" s="31"/>
    </row>
    <row r="200" spans="2:11" ht="19.95" customHeight="1">
      <c r="B200" s="11">
        <f t="shared" si="8"/>
        <v>189</v>
      </c>
      <c r="C200" s="20" t="s">
        <v>80</v>
      </c>
      <c r="D200" s="14" t="s">
        <v>67</v>
      </c>
      <c r="E200" s="43">
        <v>1831</v>
      </c>
      <c r="F200" s="43">
        <f>F201</f>
        <v>-27</v>
      </c>
      <c r="G200" s="43">
        <f t="shared" si="6"/>
        <v>1804</v>
      </c>
      <c r="K200" s="31"/>
    </row>
    <row r="201" spans="2:11" ht="30">
      <c r="B201" s="11">
        <f t="shared" si="8"/>
        <v>190</v>
      </c>
      <c r="C201" s="1" t="s">
        <v>78</v>
      </c>
      <c r="D201" s="12" t="s">
        <v>71</v>
      </c>
      <c r="E201" s="40">
        <v>1831</v>
      </c>
      <c r="F201" s="40">
        <f>F202+F203+F204</f>
        <v>-27</v>
      </c>
      <c r="G201" s="40">
        <f t="shared" si="6"/>
        <v>1804</v>
      </c>
      <c r="K201" s="31"/>
    </row>
    <row r="202" spans="2:11">
      <c r="B202" s="11">
        <f t="shared" si="8"/>
        <v>191</v>
      </c>
      <c r="C202" s="12" t="s">
        <v>39</v>
      </c>
      <c r="D202" s="12" t="s">
        <v>72</v>
      </c>
      <c r="E202" s="40">
        <v>1192</v>
      </c>
      <c r="F202" s="40"/>
      <c r="G202" s="40">
        <f t="shared" si="6"/>
        <v>1192</v>
      </c>
      <c r="K202" s="31"/>
    </row>
    <row r="203" spans="2:11">
      <c r="B203" s="11">
        <f t="shared" si="8"/>
        <v>192</v>
      </c>
      <c r="C203" s="12" t="s">
        <v>31</v>
      </c>
      <c r="D203" s="12" t="s">
        <v>73</v>
      </c>
      <c r="E203" s="40">
        <v>580</v>
      </c>
      <c r="F203" s="40"/>
      <c r="G203" s="40">
        <f t="shared" si="6"/>
        <v>580</v>
      </c>
      <c r="K203" s="31"/>
    </row>
    <row r="204" spans="2:11">
      <c r="B204" s="11">
        <f t="shared" si="8"/>
        <v>193</v>
      </c>
      <c r="C204" s="12" t="s">
        <v>32</v>
      </c>
      <c r="D204" s="12" t="s">
        <v>86</v>
      </c>
      <c r="E204" s="40">
        <v>59</v>
      </c>
      <c r="F204" s="40">
        <v>-27</v>
      </c>
      <c r="G204" s="40">
        <f t="shared" si="6"/>
        <v>32</v>
      </c>
      <c r="K204" s="31"/>
    </row>
    <row r="205" spans="2:11">
      <c r="B205" s="11">
        <f t="shared" si="8"/>
        <v>194</v>
      </c>
      <c r="C205" s="14" t="s">
        <v>81</v>
      </c>
      <c r="D205" s="14" t="s">
        <v>67</v>
      </c>
      <c r="E205" s="43">
        <v>3740</v>
      </c>
      <c r="F205" s="40"/>
      <c r="G205" s="43">
        <f t="shared" si="6"/>
        <v>3740</v>
      </c>
      <c r="K205" s="31"/>
    </row>
    <row r="206" spans="2:11" ht="30">
      <c r="B206" s="11">
        <f t="shared" si="8"/>
        <v>195</v>
      </c>
      <c r="C206" s="1" t="s">
        <v>78</v>
      </c>
      <c r="D206" s="12" t="s">
        <v>71</v>
      </c>
      <c r="E206" s="40">
        <v>3740</v>
      </c>
      <c r="F206" s="40"/>
      <c r="G206" s="40">
        <f t="shared" si="6"/>
        <v>3740</v>
      </c>
      <c r="K206" s="31"/>
    </row>
    <row r="207" spans="2:11">
      <c r="B207" s="11">
        <f t="shared" si="8"/>
        <v>196</v>
      </c>
      <c r="C207" s="12" t="s">
        <v>39</v>
      </c>
      <c r="D207" s="12" t="s">
        <v>72</v>
      </c>
      <c r="E207" s="40">
        <v>2240</v>
      </c>
      <c r="F207" s="40"/>
      <c r="G207" s="40">
        <f t="shared" si="6"/>
        <v>2240</v>
      </c>
      <c r="K207" s="31"/>
    </row>
    <row r="208" spans="2:11">
      <c r="B208" s="11">
        <f t="shared" si="8"/>
        <v>197</v>
      </c>
      <c r="C208" s="12" t="s">
        <v>31</v>
      </c>
      <c r="D208" s="12" t="s">
        <v>73</v>
      </c>
      <c r="E208" s="40">
        <v>1500</v>
      </c>
      <c r="F208" s="40"/>
      <c r="G208" s="40">
        <f t="shared" si="6"/>
        <v>1500</v>
      </c>
      <c r="K208" s="31"/>
    </row>
    <row r="209" spans="2:11">
      <c r="B209" s="11">
        <f t="shared" si="8"/>
        <v>198</v>
      </c>
      <c r="C209" s="12" t="s">
        <v>32</v>
      </c>
      <c r="D209" s="12" t="s">
        <v>86</v>
      </c>
      <c r="E209" s="40">
        <v>0</v>
      </c>
      <c r="F209" s="40"/>
      <c r="G209" s="40">
        <f t="shared" si="6"/>
        <v>0</v>
      </c>
      <c r="K209" s="31"/>
    </row>
    <row r="210" spans="2:11">
      <c r="B210" s="11">
        <f t="shared" si="8"/>
        <v>199</v>
      </c>
      <c r="C210" s="14" t="s">
        <v>82</v>
      </c>
      <c r="D210" s="14" t="s">
        <v>67</v>
      </c>
      <c r="E210" s="43">
        <v>11449.29</v>
      </c>
      <c r="F210" s="40"/>
      <c r="G210" s="43">
        <f t="shared" si="6"/>
        <v>11449.29</v>
      </c>
      <c r="K210" s="31"/>
    </row>
    <row r="211" spans="2:11" ht="30">
      <c r="B211" s="11">
        <f t="shared" si="8"/>
        <v>200</v>
      </c>
      <c r="C211" s="1" t="s">
        <v>78</v>
      </c>
      <c r="D211" s="12" t="s">
        <v>71</v>
      </c>
      <c r="E211" s="40">
        <v>11449.29</v>
      </c>
      <c r="F211" s="40"/>
      <c r="G211" s="40">
        <f t="shared" si="6"/>
        <v>11449.29</v>
      </c>
      <c r="K211" s="31"/>
    </row>
    <row r="212" spans="2:11">
      <c r="B212" s="11">
        <f t="shared" si="8"/>
        <v>201</v>
      </c>
      <c r="C212" s="12" t="s">
        <v>39</v>
      </c>
      <c r="D212" s="12" t="s">
        <v>72</v>
      </c>
      <c r="E212" s="40">
        <v>7684</v>
      </c>
      <c r="F212" s="40"/>
      <c r="G212" s="40">
        <f t="shared" si="6"/>
        <v>7684</v>
      </c>
      <c r="K212" s="31"/>
    </row>
    <row r="213" spans="2:11">
      <c r="B213" s="11">
        <f t="shared" si="8"/>
        <v>202</v>
      </c>
      <c r="C213" s="12" t="s">
        <v>31</v>
      </c>
      <c r="D213" s="12" t="s">
        <v>73</v>
      </c>
      <c r="E213" s="40">
        <v>3200</v>
      </c>
      <c r="F213" s="40"/>
      <c r="G213" s="40">
        <f t="shared" ref="G213:G277" si="9">E213+F213</f>
        <v>3200</v>
      </c>
      <c r="K213" s="31"/>
    </row>
    <row r="214" spans="2:11" ht="30">
      <c r="B214" s="11">
        <f t="shared" si="8"/>
        <v>203</v>
      </c>
      <c r="C214" s="1" t="s">
        <v>142</v>
      </c>
      <c r="D214" s="19" t="s">
        <v>89</v>
      </c>
      <c r="E214" s="40">
        <v>170</v>
      </c>
      <c r="F214" s="40"/>
      <c r="G214" s="40">
        <f t="shared" si="9"/>
        <v>170</v>
      </c>
      <c r="K214" s="31"/>
    </row>
    <row r="215" spans="2:11">
      <c r="B215" s="11">
        <f t="shared" si="8"/>
        <v>204</v>
      </c>
      <c r="C215" s="12" t="s">
        <v>32</v>
      </c>
      <c r="D215" s="12" t="s">
        <v>86</v>
      </c>
      <c r="E215" s="40">
        <v>395.29</v>
      </c>
      <c r="F215" s="40"/>
      <c r="G215" s="40">
        <f t="shared" si="9"/>
        <v>395.29</v>
      </c>
      <c r="K215" s="31"/>
    </row>
    <row r="216" spans="2:11" ht="28.2" customHeight="1">
      <c r="B216" s="11">
        <f t="shared" si="8"/>
        <v>205</v>
      </c>
      <c r="C216" s="20" t="s">
        <v>83</v>
      </c>
      <c r="D216" s="14" t="s">
        <v>67</v>
      </c>
      <c r="E216" s="43">
        <v>3765.1</v>
      </c>
      <c r="F216" s="40"/>
      <c r="G216" s="43">
        <f t="shared" si="9"/>
        <v>3765.1</v>
      </c>
      <c r="K216" s="31"/>
    </row>
    <row r="217" spans="2:11" ht="30">
      <c r="B217" s="11">
        <f t="shared" si="8"/>
        <v>206</v>
      </c>
      <c r="C217" s="1" t="s">
        <v>78</v>
      </c>
      <c r="D217" s="12" t="s">
        <v>71</v>
      </c>
      <c r="E217" s="40">
        <v>3765.1</v>
      </c>
      <c r="F217" s="40"/>
      <c r="G217" s="40">
        <f t="shared" si="9"/>
        <v>3765.1</v>
      </c>
      <c r="K217" s="31"/>
    </row>
    <row r="218" spans="2:11">
      <c r="B218" s="11">
        <f t="shared" si="8"/>
        <v>207</v>
      </c>
      <c r="C218" s="12" t="s">
        <v>39</v>
      </c>
      <c r="D218" s="12" t="s">
        <v>72</v>
      </c>
      <c r="E218" s="40">
        <v>2789</v>
      </c>
      <c r="F218" s="40"/>
      <c r="G218" s="40">
        <f t="shared" si="9"/>
        <v>2789</v>
      </c>
      <c r="K218" s="31"/>
    </row>
    <row r="219" spans="2:11">
      <c r="B219" s="11">
        <f t="shared" si="8"/>
        <v>208</v>
      </c>
      <c r="C219" s="12" t="s">
        <v>31</v>
      </c>
      <c r="D219" s="12" t="s">
        <v>73</v>
      </c>
      <c r="E219" s="40">
        <v>908</v>
      </c>
      <c r="F219" s="40"/>
      <c r="G219" s="40">
        <f t="shared" si="9"/>
        <v>908</v>
      </c>
      <c r="K219" s="31"/>
    </row>
    <row r="220" spans="2:11">
      <c r="B220" s="11">
        <f t="shared" si="8"/>
        <v>209</v>
      </c>
      <c r="C220" s="12" t="s">
        <v>32</v>
      </c>
      <c r="D220" s="12" t="s">
        <v>86</v>
      </c>
      <c r="E220" s="40">
        <v>68.099999999999994</v>
      </c>
      <c r="F220" s="40"/>
      <c r="G220" s="40">
        <f t="shared" si="9"/>
        <v>68.099999999999994</v>
      </c>
      <c r="K220" s="31"/>
    </row>
    <row r="221" spans="2:11">
      <c r="B221" s="11">
        <f t="shared" si="8"/>
        <v>210</v>
      </c>
      <c r="C221" s="14" t="s">
        <v>84</v>
      </c>
      <c r="D221" s="14" t="s">
        <v>67</v>
      </c>
      <c r="E221" s="43">
        <v>1935</v>
      </c>
      <c r="F221" s="40"/>
      <c r="G221" s="43">
        <f t="shared" si="9"/>
        <v>1935</v>
      </c>
      <c r="K221" s="31"/>
    </row>
    <row r="222" spans="2:11" ht="30">
      <c r="B222" s="11">
        <f t="shared" si="8"/>
        <v>211</v>
      </c>
      <c r="C222" s="1" t="s">
        <v>78</v>
      </c>
      <c r="D222" s="12" t="s">
        <v>71</v>
      </c>
      <c r="E222" s="40">
        <v>1935</v>
      </c>
      <c r="F222" s="40"/>
      <c r="G222" s="40">
        <f t="shared" si="9"/>
        <v>1935</v>
      </c>
      <c r="K222" s="31"/>
    </row>
    <row r="223" spans="2:11">
      <c r="B223" s="11">
        <f t="shared" si="8"/>
        <v>212</v>
      </c>
      <c r="C223" s="12" t="s">
        <v>39</v>
      </c>
      <c r="D223" s="12" t="s">
        <v>72</v>
      </c>
      <c r="E223" s="40">
        <v>1005</v>
      </c>
      <c r="F223" s="40"/>
      <c r="G223" s="40">
        <f t="shared" si="9"/>
        <v>1005</v>
      </c>
      <c r="K223" s="31"/>
    </row>
    <row r="224" spans="2:11">
      <c r="B224" s="11">
        <f t="shared" si="8"/>
        <v>213</v>
      </c>
      <c r="C224" s="12" t="s">
        <v>31</v>
      </c>
      <c r="D224" s="12" t="s">
        <v>73</v>
      </c>
      <c r="E224" s="40">
        <v>930</v>
      </c>
      <c r="F224" s="40"/>
      <c r="G224" s="40">
        <f t="shared" si="9"/>
        <v>930</v>
      </c>
      <c r="K224" s="31"/>
    </row>
    <row r="225" spans="2:11">
      <c r="B225" s="11">
        <f t="shared" si="8"/>
        <v>214</v>
      </c>
      <c r="C225" s="14" t="s">
        <v>85</v>
      </c>
      <c r="D225" s="14" t="s">
        <v>67</v>
      </c>
      <c r="E225" s="43">
        <v>866</v>
      </c>
      <c r="F225" s="40"/>
      <c r="G225" s="43">
        <f t="shared" si="9"/>
        <v>866</v>
      </c>
      <c r="K225" s="31"/>
    </row>
    <row r="226" spans="2:11" ht="30">
      <c r="B226" s="11">
        <f t="shared" si="8"/>
        <v>215</v>
      </c>
      <c r="C226" s="1" t="s">
        <v>78</v>
      </c>
      <c r="D226" s="12" t="s">
        <v>71</v>
      </c>
      <c r="E226" s="40">
        <v>866</v>
      </c>
      <c r="F226" s="40"/>
      <c r="G226" s="40">
        <f t="shared" si="9"/>
        <v>866</v>
      </c>
      <c r="K226" s="31"/>
    </row>
    <row r="227" spans="2:11">
      <c r="B227" s="11">
        <f t="shared" si="8"/>
        <v>216</v>
      </c>
      <c r="C227" s="12" t="s">
        <v>39</v>
      </c>
      <c r="D227" s="12" t="s">
        <v>72</v>
      </c>
      <c r="E227" s="40">
        <v>490</v>
      </c>
      <c r="F227" s="40"/>
      <c r="G227" s="40">
        <f t="shared" si="9"/>
        <v>490</v>
      </c>
      <c r="K227" s="31"/>
    </row>
    <row r="228" spans="2:11">
      <c r="B228" s="11">
        <f t="shared" si="8"/>
        <v>217</v>
      </c>
      <c r="C228" s="12" t="s">
        <v>31</v>
      </c>
      <c r="D228" s="12" t="s">
        <v>73</v>
      </c>
      <c r="E228" s="40">
        <v>376</v>
      </c>
      <c r="F228" s="40"/>
      <c r="G228" s="40">
        <f t="shared" si="9"/>
        <v>376</v>
      </c>
      <c r="K228" s="31"/>
    </row>
    <row r="229" spans="2:11">
      <c r="B229" s="11">
        <f t="shared" si="8"/>
        <v>218</v>
      </c>
      <c r="C229" s="22" t="s">
        <v>87</v>
      </c>
      <c r="D229" s="17" t="s">
        <v>67</v>
      </c>
      <c r="E229" s="43">
        <v>4100</v>
      </c>
      <c r="F229" s="40"/>
      <c r="G229" s="43">
        <f t="shared" si="9"/>
        <v>4100</v>
      </c>
      <c r="K229" s="31"/>
    </row>
    <row r="230" spans="2:11">
      <c r="B230" s="11">
        <f t="shared" si="8"/>
        <v>219</v>
      </c>
      <c r="C230" s="35" t="s">
        <v>169</v>
      </c>
      <c r="D230" s="35" t="s">
        <v>67</v>
      </c>
      <c r="E230" s="43">
        <v>4100</v>
      </c>
      <c r="F230" s="40"/>
      <c r="G230" s="43">
        <f t="shared" si="9"/>
        <v>4100</v>
      </c>
      <c r="K230" s="31"/>
    </row>
    <row r="231" spans="2:11">
      <c r="B231" s="11">
        <f t="shared" si="8"/>
        <v>220</v>
      </c>
      <c r="C231" s="12" t="s">
        <v>88</v>
      </c>
      <c r="D231" s="12" t="s">
        <v>89</v>
      </c>
      <c r="E231" s="40">
        <v>4100</v>
      </c>
      <c r="F231" s="40"/>
      <c r="G231" s="40">
        <f t="shared" si="9"/>
        <v>4100</v>
      </c>
      <c r="K231" s="31"/>
    </row>
    <row r="232" spans="2:11">
      <c r="B232" s="11">
        <f t="shared" si="8"/>
        <v>221</v>
      </c>
      <c r="C232" s="35" t="s">
        <v>170</v>
      </c>
      <c r="D232" s="35" t="s">
        <v>67</v>
      </c>
      <c r="E232" s="43">
        <v>4000</v>
      </c>
      <c r="F232" s="40"/>
      <c r="G232" s="43">
        <f t="shared" si="9"/>
        <v>4000</v>
      </c>
      <c r="K232" s="31"/>
    </row>
    <row r="233" spans="2:11">
      <c r="B233" s="11">
        <f t="shared" si="8"/>
        <v>222</v>
      </c>
      <c r="C233" s="35" t="s">
        <v>171</v>
      </c>
      <c r="D233" s="35" t="s">
        <v>67</v>
      </c>
      <c r="E233" s="43">
        <v>1600</v>
      </c>
      <c r="F233" s="40"/>
      <c r="G233" s="43">
        <f t="shared" si="9"/>
        <v>1600</v>
      </c>
      <c r="K233" s="31"/>
    </row>
    <row r="234" spans="2:11">
      <c r="B234" s="11">
        <f t="shared" si="8"/>
        <v>223</v>
      </c>
      <c r="C234" s="12" t="s">
        <v>88</v>
      </c>
      <c r="D234" s="12" t="s">
        <v>89</v>
      </c>
      <c r="E234" s="40">
        <v>1600</v>
      </c>
      <c r="F234" s="40"/>
      <c r="G234" s="40">
        <f t="shared" si="9"/>
        <v>1600</v>
      </c>
      <c r="K234" s="31"/>
    </row>
    <row r="235" spans="2:11">
      <c r="B235" s="11">
        <f t="shared" si="8"/>
        <v>224</v>
      </c>
      <c r="C235" s="35" t="s">
        <v>172</v>
      </c>
      <c r="D235" s="35" t="s">
        <v>67</v>
      </c>
      <c r="E235" s="43">
        <v>1200</v>
      </c>
      <c r="F235" s="40"/>
      <c r="G235" s="43">
        <f t="shared" si="9"/>
        <v>1200</v>
      </c>
      <c r="K235" s="31"/>
    </row>
    <row r="236" spans="2:11">
      <c r="B236" s="11">
        <f t="shared" si="8"/>
        <v>225</v>
      </c>
      <c r="C236" s="12" t="s">
        <v>88</v>
      </c>
      <c r="D236" s="12" t="s">
        <v>89</v>
      </c>
      <c r="E236" s="40">
        <v>1200</v>
      </c>
      <c r="F236" s="40"/>
      <c r="G236" s="40">
        <f t="shared" si="9"/>
        <v>1200</v>
      </c>
      <c r="K236" s="31"/>
    </row>
    <row r="237" spans="2:11">
      <c r="B237" s="11">
        <f t="shared" si="8"/>
        <v>226</v>
      </c>
      <c r="C237" s="35" t="s">
        <v>173</v>
      </c>
      <c r="D237" s="35" t="s">
        <v>67</v>
      </c>
      <c r="E237" s="43">
        <v>1200</v>
      </c>
      <c r="F237" s="40"/>
      <c r="G237" s="43">
        <f t="shared" si="9"/>
        <v>1200</v>
      </c>
      <c r="K237" s="31"/>
    </row>
    <row r="238" spans="2:11">
      <c r="B238" s="11">
        <f t="shared" si="8"/>
        <v>227</v>
      </c>
      <c r="C238" s="12" t="s">
        <v>88</v>
      </c>
      <c r="D238" s="12" t="s">
        <v>89</v>
      </c>
      <c r="E238" s="40">
        <v>1200</v>
      </c>
      <c r="F238" s="40"/>
      <c r="G238" s="40">
        <f t="shared" si="9"/>
        <v>1200</v>
      </c>
      <c r="K238" s="31"/>
    </row>
    <row r="239" spans="2:11" ht="30">
      <c r="B239" s="11">
        <f t="shared" si="8"/>
        <v>228</v>
      </c>
      <c r="C239" s="20" t="s">
        <v>263</v>
      </c>
      <c r="D239" s="38" t="s">
        <v>264</v>
      </c>
      <c r="E239" s="43">
        <v>1040</v>
      </c>
      <c r="F239" s="40"/>
      <c r="G239" s="43">
        <f t="shared" si="9"/>
        <v>1040</v>
      </c>
      <c r="K239" s="31"/>
    </row>
    <row r="240" spans="2:11" ht="28.2" customHeight="1">
      <c r="B240" s="11">
        <f t="shared" si="8"/>
        <v>229</v>
      </c>
      <c r="C240" s="20" t="s">
        <v>265</v>
      </c>
      <c r="D240" s="38" t="s">
        <v>264</v>
      </c>
      <c r="E240" s="43">
        <v>510</v>
      </c>
      <c r="F240" s="40"/>
      <c r="G240" s="43">
        <f t="shared" si="9"/>
        <v>510</v>
      </c>
      <c r="K240" s="31"/>
    </row>
    <row r="241" spans="2:11" ht="30">
      <c r="B241" s="11">
        <f t="shared" si="8"/>
        <v>230</v>
      </c>
      <c r="C241" s="20" t="s">
        <v>266</v>
      </c>
      <c r="D241" s="38" t="s">
        <v>264</v>
      </c>
      <c r="E241" s="43">
        <v>1020</v>
      </c>
      <c r="F241" s="40"/>
      <c r="G241" s="43">
        <f t="shared" si="9"/>
        <v>1020</v>
      </c>
      <c r="K241" s="31"/>
    </row>
    <row r="242" spans="2:11" ht="18.600000000000001" customHeight="1">
      <c r="B242" s="11">
        <f t="shared" si="8"/>
        <v>231</v>
      </c>
      <c r="C242" s="20" t="s">
        <v>90</v>
      </c>
      <c r="D242" s="14" t="s">
        <v>91</v>
      </c>
      <c r="E242" s="43">
        <v>230756.69999999998</v>
      </c>
      <c r="F242" s="43">
        <f>F243+F251</f>
        <v>-17889.57</v>
      </c>
      <c r="G242" s="43">
        <f t="shared" si="9"/>
        <v>212867.12999999998</v>
      </c>
      <c r="K242" s="31"/>
    </row>
    <row r="243" spans="2:11" ht="28.2" customHeight="1">
      <c r="B243" s="11">
        <f t="shared" si="8"/>
        <v>232</v>
      </c>
      <c r="C243" s="20" t="s">
        <v>92</v>
      </c>
      <c r="D243" s="14" t="s">
        <v>93</v>
      </c>
      <c r="E243" s="43">
        <v>230756.69999999998</v>
      </c>
      <c r="F243" s="43">
        <f>F244+F245+F246+F247+F248+F249+F250</f>
        <v>-17889.57</v>
      </c>
      <c r="G243" s="43">
        <f t="shared" si="9"/>
        <v>212867.12999999998</v>
      </c>
      <c r="K243" s="31"/>
    </row>
    <row r="244" spans="2:11">
      <c r="B244" s="11">
        <f t="shared" si="8"/>
        <v>233</v>
      </c>
      <c r="C244" s="12" t="s">
        <v>39</v>
      </c>
      <c r="D244" s="12" t="s">
        <v>94</v>
      </c>
      <c r="E244" s="40">
        <v>139351</v>
      </c>
      <c r="F244" s="40"/>
      <c r="G244" s="40">
        <f t="shared" si="9"/>
        <v>139351</v>
      </c>
      <c r="K244" s="31"/>
    </row>
    <row r="245" spans="2:11">
      <c r="B245" s="11">
        <f t="shared" si="8"/>
        <v>234</v>
      </c>
      <c r="C245" s="12" t="s">
        <v>31</v>
      </c>
      <c r="D245" s="12" t="s">
        <v>95</v>
      </c>
      <c r="E245" s="40">
        <v>35000</v>
      </c>
      <c r="F245" s="40">
        <v>-5000</v>
      </c>
      <c r="G245" s="40">
        <f t="shared" si="9"/>
        <v>30000</v>
      </c>
      <c r="K245" s="31"/>
    </row>
    <row r="246" spans="2:11">
      <c r="B246" s="11">
        <f t="shared" si="8"/>
        <v>235</v>
      </c>
      <c r="C246" s="12" t="s">
        <v>96</v>
      </c>
      <c r="D246" s="41" t="s">
        <v>268</v>
      </c>
      <c r="E246" s="40">
        <v>18100</v>
      </c>
      <c r="F246" s="40"/>
      <c r="G246" s="40">
        <f t="shared" si="9"/>
        <v>18100</v>
      </c>
      <c r="K246" s="31"/>
    </row>
    <row r="247" spans="2:11" ht="30">
      <c r="B247" s="11">
        <f t="shared" si="8"/>
        <v>236</v>
      </c>
      <c r="C247" s="1" t="s">
        <v>142</v>
      </c>
      <c r="D247" s="42" t="s">
        <v>144</v>
      </c>
      <c r="E247" s="40">
        <v>1500</v>
      </c>
      <c r="F247" s="40"/>
      <c r="G247" s="40">
        <f t="shared" si="9"/>
        <v>1500</v>
      </c>
      <c r="K247" s="31"/>
    </row>
    <row r="248" spans="2:11">
      <c r="B248" s="11">
        <f t="shared" si="8"/>
        <v>237</v>
      </c>
      <c r="C248" s="12" t="s">
        <v>32</v>
      </c>
      <c r="D248" s="41" t="s">
        <v>97</v>
      </c>
      <c r="E248" s="40">
        <v>35125.18</v>
      </c>
      <c r="F248" s="40">
        <v>-12889.57</v>
      </c>
      <c r="G248" s="40">
        <f t="shared" si="9"/>
        <v>22235.61</v>
      </c>
      <c r="K248" s="31"/>
    </row>
    <row r="249" spans="2:11" ht="31.2" customHeight="1">
      <c r="B249" s="11">
        <f t="shared" si="8"/>
        <v>238</v>
      </c>
      <c r="C249" s="1" t="s">
        <v>193</v>
      </c>
      <c r="D249" s="41" t="s">
        <v>194</v>
      </c>
      <c r="E249" s="40">
        <v>1279.52</v>
      </c>
      <c r="F249" s="40"/>
      <c r="G249" s="40">
        <f t="shared" si="9"/>
        <v>1279.52</v>
      </c>
      <c r="K249" s="31"/>
    </row>
    <row r="250" spans="2:11" ht="29.4" customHeight="1">
      <c r="B250" s="11">
        <f t="shared" si="8"/>
        <v>239</v>
      </c>
      <c r="C250" s="1" t="s">
        <v>195</v>
      </c>
      <c r="D250" s="41" t="s">
        <v>194</v>
      </c>
      <c r="E250" s="40">
        <v>401</v>
      </c>
      <c r="F250" s="40"/>
      <c r="G250" s="40">
        <f t="shared" si="9"/>
        <v>401</v>
      </c>
      <c r="K250" s="31"/>
    </row>
    <row r="251" spans="2:11" ht="22.2" customHeight="1">
      <c r="B251" s="11">
        <f t="shared" si="8"/>
        <v>240</v>
      </c>
      <c r="C251" s="47" t="s">
        <v>294</v>
      </c>
      <c r="D251" s="48" t="s">
        <v>295</v>
      </c>
      <c r="E251" s="43">
        <v>0</v>
      </c>
      <c r="F251" s="43"/>
      <c r="G251" s="43">
        <f t="shared" si="9"/>
        <v>0</v>
      </c>
      <c r="K251" s="31"/>
    </row>
    <row r="252" spans="2:11" ht="21.75" customHeight="1">
      <c r="B252" s="11">
        <f t="shared" si="8"/>
        <v>241</v>
      </c>
      <c r="C252" s="20" t="s">
        <v>98</v>
      </c>
      <c r="D252" s="35" t="s">
        <v>99</v>
      </c>
      <c r="E252" s="43">
        <v>57263.51</v>
      </c>
      <c r="F252" s="43">
        <f>F253+F254+F255</f>
        <v>-28021.38</v>
      </c>
      <c r="G252" s="43">
        <f t="shared" si="9"/>
        <v>29242.13</v>
      </c>
      <c r="K252" s="31"/>
    </row>
    <row r="253" spans="2:11">
      <c r="B253" s="11">
        <f t="shared" si="8"/>
        <v>242</v>
      </c>
      <c r="C253" s="14" t="s">
        <v>149</v>
      </c>
      <c r="D253" s="35" t="s">
        <v>143</v>
      </c>
      <c r="E253" s="43">
        <v>21347.5</v>
      </c>
      <c r="F253" s="40"/>
      <c r="G253" s="43">
        <f t="shared" si="9"/>
        <v>21347.5</v>
      </c>
      <c r="K253" s="31"/>
    </row>
    <row r="254" spans="2:11">
      <c r="B254" s="11">
        <f t="shared" si="8"/>
        <v>243</v>
      </c>
      <c r="C254" s="14" t="s">
        <v>124</v>
      </c>
      <c r="D254" s="35" t="s">
        <v>100</v>
      </c>
      <c r="E254" s="43">
        <v>35456.01</v>
      </c>
      <c r="F254" s="40">
        <v>-28021.38</v>
      </c>
      <c r="G254" s="43">
        <f t="shared" si="9"/>
        <v>7434.630000000001</v>
      </c>
      <c r="K254" s="31"/>
    </row>
    <row r="255" spans="2:11" ht="30">
      <c r="B255" s="11">
        <f t="shared" si="8"/>
        <v>244</v>
      </c>
      <c r="C255" s="27" t="s">
        <v>196</v>
      </c>
      <c r="D255" s="35" t="s">
        <v>198</v>
      </c>
      <c r="E255" s="43">
        <v>460</v>
      </c>
      <c r="F255" s="40"/>
      <c r="G255" s="43">
        <f t="shared" si="9"/>
        <v>460</v>
      </c>
      <c r="K255" s="31"/>
    </row>
    <row r="256" spans="2:11" ht="17.25" customHeight="1">
      <c r="B256" s="11">
        <f t="shared" si="8"/>
        <v>245</v>
      </c>
      <c r="C256" s="20" t="s">
        <v>104</v>
      </c>
      <c r="D256" s="14" t="s">
        <v>105</v>
      </c>
      <c r="E256" s="43">
        <v>45821.17</v>
      </c>
      <c r="F256" s="40"/>
      <c r="G256" s="43">
        <f t="shared" si="9"/>
        <v>45821.17</v>
      </c>
      <c r="K256" s="31"/>
    </row>
    <row r="257" spans="2:11" ht="21.6" customHeight="1">
      <c r="B257" s="11">
        <f t="shared" ref="B257:B271" si="10">B256+1</f>
        <v>246</v>
      </c>
      <c r="C257" s="20" t="s">
        <v>245</v>
      </c>
      <c r="D257" s="14" t="s">
        <v>177</v>
      </c>
      <c r="E257" s="43">
        <v>7000</v>
      </c>
      <c r="F257" s="40"/>
      <c r="G257" s="43">
        <f t="shared" si="9"/>
        <v>7000</v>
      </c>
      <c r="K257" s="31"/>
    </row>
    <row r="258" spans="2:11" ht="21.6" customHeight="1">
      <c r="B258" s="11">
        <f t="shared" si="10"/>
        <v>247</v>
      </c>
      <c r="C258" s="20" t="s">
        <v>32</v>
      </c>
      <c r="D258" s="14" t="s">
        <v>199</v>
      </c>
      <c r="E258" s="43">
        <v>37445</v>
      </c>
      <c r="F258" s="40"/>
      <c r="G258" s="43">
        <f t="shared" si="9"/>
        <v>37445</v>
      </c>
      <c r="K258" s="31"/>
    </row>
    <row r="259" spans="2:11" ht="21.6" customHeight="1">
      <c r="B259" s="11">
        <f t="shared" si="10"/>
        <v>248</v>
      </c>
      <c r="C259" s="14" t="s">
        <v>196</v>
      </c>
      <c r="D259" s="14" t="s">
        <v>197</v>
      </c>
      <c r="E259" s="43">
        <v>1376.17</v>
      </c>
      <c r="F259" s="40"/>
      <c r="G259" s="43">
        <f t="shared" si="9"/>
        <v>1376.17</v>
      </c>
      <c r="K259" s="31"/>
    </row>
    <row r="260" spans="2:11" ht="21.6" customHeight="1">
      <c r="B260" s="11">
        <f t="shared" si="10"/>
        <v>249</v>
      </c>
      <c r="C260" s="20" t="s">
        <v>246</v>
      </c>
      <c r="D260" s="14" t="s">
        <v>247</v>
      </c>
      <c r="E260" s="43">
        <v>10982</v>
      </c>
      <c r="F260" s="43">
        <f>F261+F262+F263+F264</f>
        <v>-1400</v>
      </c>
      <c r="G260" s="43">
        <f t="shared" si="9"/>
        <v>9582</v>
      </c>
      <c r="K260" s="31"/>
    </row>
    <row r="261" spans="2:11" ht="21.6" customHeight="1">
      <c r="B261" s="11">
        <f t="shared" si="10"/>
        <v>250</v>
      </c>
      <c r="C261" s="20" t="s">
        <v>248</v>
      </c>
      <c r="D261" s="14" t="s">
        <v>249</v>
      </c>
      <c r="E261" s="43">
        <v>7000</v>
      </c>
      <c r="F261" s="40"/>
      <c r="G261" s="43">
        <f t="shared" si="9"/>
        <v>7000</v>
      </c>
      <c r="K261" s="31"/>
    </row>
    <row r="262" spans="2:11" ht="31.8" customHeight="1">
      <c r="B262" s="11">
        <f t="shared" si="10"/>
        <v>251</v>
      </c>
      <c r="C262" s="20" t="s">
        <v>250</v>
      </c>
      <c r="D262" s="14" t="s">
        <v>251</v>
      </c>
      <c r="E262" s="43">
        <v>2564.83</v>
      </c>
      <c r="F262" s="40"/>
      <c r="G262" s="43">
        <f t="shared" si="9"/>
        <v>2564.83</v>
      </c>
      <c r="K262" s="31"/>
    </row>
    <row r="263" spans="2:11" ht="21.6" customHeight="1">
      <c r="B263" s="11">
        <f t="shared" si="10"/>
        <v>252</v>
      </c>
      <c r="C263" s="20" t="s">
        <v>252</v>
      </c>
      <c r="D263" s="14" t="s">
        <v>251</v>
      </c>
      <c r="E263" s="40">
        <v>1412.17</v>
      </c>
      <c r="F263" s="40">
        <v>-1400</v>
      </c>
      <c r="G263" s="43">
        <f t="shared" si="9"/>
        <v>12.170000000000073</v>
      </c>
      <c r="K263" s="31"/>
    </row>
    <row r="264" spans="2:11" ht="21.6" customHeight="1">
      <c r="B264" s="11">
        <f t="shared" si="10"/>
        <v>253</v>
      </c>
      <c r="C264" s="20" t="s">
        <v>253</v>
      </c>
      <c r="D264" s="14" t="s">
        <v>254</v>
      </c>
      <c r="E264" s="43">
        <v>5</v>
      </c>
      <c r="F264" s="40"/>
      <c r="G264" s="43">
        <f t="shared" si="9"/>
        <v>5</v>
      </c>
      <c r="K264" s="31"/>
    </row>
    <row r="265" spans="2:11" ht="21.6" customHeight="1">
      <c r="B265" s="11">
        <f t="shared" si="10"/>
        <v>254</v>
      </c>
      <c r="C265" s="20" t="s">
        <v>276</v>
      </c>
      <c r="D265" s="14" t="s">
        <v>277</v>
      </c>
      <c r="E265" s="43">
        <v>1243</v>
      </c>
      <c r="F265" s="40"/>
      <c r="G265" s="43">
        <f t="shared" si="9"/>
        <v>1243</v>
      </c>
      <c r="K265" s="31"/>
    </row>
    <row r="266" spans="2:11" ht="17.399999999999999" customHeight="1">
      <c r="B266" s="11">
        <f t="shared" si="10"/>
        <v>255</v>
      </c>
      <c r="C266" s="12" t="s">
        <v>31</v>
      </c>
      <c r="D266" s="12" t="s">
        <v>278</v>
      </c>
      <c r="E266" s="40">
        <v>1243</v>
      </c>
      <c r="F266" s="40"/>
      <c r="G266" s="40">
        <f t="shared" si="9"/>
        <v>1243</v>
      </c>
      <c r="K266" s="31"/>
    </row>
    <row r="267" spans="2:11" ht="21.75" customHeight="1">
      <c r="B267" s="11">
        <f t="shared" si="10"/>
        <v>256</v>
      </c>
      <c r="C267" s="14" t="s">
        <v>101</v>
      </c>
      <c r="D267" s="14" t="s">
        <v>102</v>
      </c>
      <c r="E267" s="43">
        <v>97729.450000000012</v>
      </c>
      <c r="F267" s="43">
        <f>F268+F271+F272+F273+F274</f>
        <v>-1383.56</v>
      </c>
      <c r="G267" s="43">
        <f t="shared" si="9"/>
        <v>96345.890000000014</v>
      </c>
      <c r="K267" s="31"/>
    </row>
    <row r="268" spans="2:11" ht="21.75" customHeight="1">
      <c r="B268" s="11">
        <f t="shared" si="10"/>
        <v>257</v>
      </c>
      <c r="C268" s="14" t="s">
        <v>126</v>
      </c>
      <c r="D268" s="14" t="s">
        <v>102</v>
      </c>
      <c r="E268" s="43">
        <v>80000</v>
      </c>
      <c r="F268" s="43">
        <f>F269+F270</f>
        <v>-1383.56</v>
      </c>
      <c r="G268" s="43">
        <f t="shared" si="9"/>
        <v>78616.44</v>
      </c>
      <c r="K268" s="31"/>
    </row>
    <row r="269" spans="2:11">
      <c r="B269" s="11">
        <f t="shared" si="10"/>
        <v>258</v>
      </c>
      <c r="C269" s="12" t="s">
        <v>31</v>
      </c>
      <c r="D269" s="12" t="s">
        <v>127</v>
      </c>
      <c r="E269" s="40">
        <v>60000</v>
      </c>
      <c r="F269" s="40"/>
      <c r="G269" s="40">
        <f t="shared" si="9"/>
        <v>60000</v>
      </c>
      <c r="K269" s="31"/>
    </row>
    <row r="270" spans="2:11">
      <c r="B270" s="11">
        <f t="shared" si="10"/>
        <v>259</v>
      </c>
      <c r="C270" s="12" t="s">
        <v>32</v>
      </c>
      <c r="D270" s="12" t="s">
        <v>145</v>
      </c>
      <c r="E270" s="40">
        <v>20000</v>
      </c>
      <c r="F270" s="40">
        <v>-1383.56</v>
      </c>
      <c r="G270" s="40">
        <f t="shared" si="9"/>
        <v>18616.439999999999</v>
      </c>
      <c r="K270" s="31"/>
    </row>
    <row r="271" spans="2:11" ht="37.200000000000003" customHeight="1">
      <c r="B271" s="11">
        <f t="shared" si="10"/>
        <v>260</v>
      </c>
      <c r="C271" s="27" t="s">
        <v>255</v>
      </c>
      <c r="D271" s="14" t="s">
        <v>256</v>
      </c>
      <c r="E271" s="43">
        <v>1047</v>
      </c>
      <c r="F271" s="40"/>
      <c r="G271" s="43">
        <f t="shared" si="9"/>
        <v>1047</v>
      </c>
      <c r="K271" s="31"/>
    </row>
    <row r="272" spans="2:11" ht="39" customHeight="1">
      <c r="B272" s="11">
        <f t="shared" ref="B272:B279" si="11">B271+1</f>
        <v>261</v>
      </c>
      <c r="C272" s="27" t="s">
        <v>257</v>
      </c>
      <c r="D272" s="14" t="s">
        <v>256</v>
      </c>
      <c r="E272" s="43">
        <v>5112.32</v>
      </c>
      <c r="F272" s="40"/>
      <c r="G272" s="43">
        <f t="shared" si="9"/>
        <v>5112.32</v>
      </c>
      <c r="K272" s="31"/>
    </row>
    <row r="273" spans="2:11" ht="42" customHeight="1">
      <c r="B273" s="11">
        <f t="shared" si="11"/>
        <v>262</v>
      </c>
      <c r="C273" s="27" t="s">
        <v>258</v>
      </c>
      <c r="D273" s="14" t="s">
        <v>256</v>
      </c>
      <c r="E273" s="43">
        <v>10990.44</v>
      </c>
      <c r="F273" s="40"/>
      <c r="G273" s="43">
        <f t="shared" si="9"/>
        <v>10990.44</v>
      </c>
      <c r="K273" s="31"/>
    </row>
    <row r="274" spans="2:11" ht="58.8" customHeight="1">
      <c r="B274" s="11">
        <f t="shared" si="11"/>
        <v>263</v>
      </c>
      <c r="C274" s="27" t="s">
        <v>259</v>
      </c>
      <c r="D274" s="14" t="s">
        <v>137</v>
      </c>
      <c r="E274" s="43">
        <v>579.69000000000005</v>
      </c>
      <c r="F274" s="40"/>
      <c r="G274" s="43">
        <f t="shared" si="9"/>
        <v>579.69000000000005</v>
      </c>
      <c r="K274" s="31"/>
    </row>
    <row r="275" spans="2:11">
      <c r="B275" s="11">
        <f t="shared" si="11"/>
        <v>264</v>
      </c>
      <c r="C275" s="25" t="s">
        <v>139</v>
      </c>
      <c r="D275" s="25" t="s">
        <v>140</v>
      </c>
      <c r="E275" s="43">
        <v>10000</v>
      </c>
      <c r="F275" s="40"/>
      <c r="G275" s="43">
        <f t="shared" si="9"/>
        <v>10000</v>
      </c>
      <c r="K275" s="31"/>
    </row>
    <row r="276" spans="2:11">
      <c r="B276" s="11">
        <f t="shared" si="11"/>
        <v>265</v>
      </c>
      <c r="C276" s="28" t="s">
        <v>260</v>
      </c>
      <c r="D276" s="28" t="s">
        <v>205</v>
      </c>
      <c r="E276" s="43">
        <v>10000</v>
      </c>
      <c r="F276" s="40"/>
      <c r="G276" s="43">
        <f t="shared" si="9"/>
        <v>10000</v>
      </c>
      <c r="K276" s="31"/>
    </row>
    <row r="277" spans="2:11" ht="30">
      <c r="B277" s="11">
        <f t="shared" si="11"/>
        <v>266</v>
      </c>
      <c r="C277" s="27" t="s">
        <v>269</v>
      </c>
      <c r="D277" s="28" t="s">
        <v>270</v>
      </c>
      <c r="E277" s="43">
        <v>30200</v>
      </c>
      <c r="F277" s="40"/>
      <c r="G277" s="43">
        <f t="shared" si="9"/>
        <v>30200</v>
      </c>
      <c r="K277" s="31"/>
    </row>
    <row r="278" spans="2:11">
      <c r="B278" s="11">
        <f t="shared" si="11"/>
        <v>267</v>
      </c>
      <c r="C278" s="39" t="s">
        <v>271</v>
      </c>
      <c r="D278" s="39" t="s">
        <v>272</v>
      </c>
      <c r="E278" s="40">
        <v>200</v>
      </c>
      <c r="F278" s="40"/>
      <c r="G278" s="40">
        <f t="shared" ref="G278:G279" si="12">E278+F278</f>
        <v>200</v>
      </c>
      <c r="K278" s="31"/>
    </row>
    <row r="279" spans="2:11">
      <c r="B279" s="11">
        <f t="shared" si="11"/>
        <v>268</v>
      </c>
      <c r="C279" s="1" t="s">
        <v>178</v>
      </c>
      <c r="D279" s="12" t="s">
        <v>200</v>
      </c>
      <c r="E279" s="40">
        <v>30000</v>
      </c>
      <c r="F279" s="40"/>
      <c r="G279" s="40">
        <f t="shared" si="12"/>
        <v>30000</v>
      </c>
      <c r="K279" s="31"/>
    </row>
    <row r="280" spans="2:11">
      <c r="B280" s="23"/>
      <c r="C280" s="30"/>
      <c r="D280" s="30"/>
      <c r="E280" s="37"/>
    </row>
    <row r="281" spans="2:11">
      <c r="B281" s="29"/>
      <c r="C281" s="30"/>
      <c r="D281" s="30"/>
      <c r="E281" s="15"/>
    </row>
    <row r="282" spans="2:11" ht="15.6">
      <c r="B282" s="23"/>
      <c r="C282" s="5" t="s">
        <v>167</v>
      </c>
      <c r="D282" s="49" t="s">
        <v>273</v>
      </c>
      <c r="E282" s="49"/>
    </row>
    <row r="283" spans="2:11" ht="15.6">
      <c r="B283" s="23"/>
      <c r="C283" s="33"/>
      <c r="D283" s="44" t="s">
        <v>274</v>
      </c>
      <c r="E283" s="44"/>
      <c r="F283" s="44"/>
    </row>
    <row r="284" spans="2:11" ht="15.6">
      <c r="B284" s="23"/>
      <c r="C284" s="5" t="s">
        <v>168</v>
      </c>
      <c r="D284" s="49" t="s">
        <v>275</v>
      </c>
      <c r="E284" s="49"/>
    </row>
    <row r="285" spans="2:11">
      <c r="B285" s="3"/>
      <c r="C285" s="3"/>
      <c r="D285" s="3"/>
    </row>
    <row r="286" spans="2:11">
      <c r="B286" s="3"/>
      <c r="C286" s="4"/>
      <c r="D286" s="5"/>
    </row>
    <row r="287" spans="2:11">
      <c r="B287" s="3"/>
      <c r="C287" s="6"/>
      <c r="D287" s="50"/>
      <c r="E287" s="50"/>
    </row>
    <row r="288" spans="2:11">
      <c r="B288" s="3"/>
      <c r="C288" s="4"/>
      <c r="D288" s="5"/>
    </row>
  </sheetData>
  <mergeCells count="17">
    <mergeCell ref="C6:G6"/>
    <mergeCell ref="G8:G11"/>
    <mergeCell ref="F1:G1"/>
    <mergeCell ref="F2:G2"/>
    <mergeCell ref="B8:B11"/>
    <mergeCell ref="C8:C11"/>
    <mergeCell ref="E8:E11"/>
    <mergeCell ref="D1:E1"/>
    <mergeCell ref="D2:E2"/>
    <mergeCell ref="B1:C1"/>
    <mergeCell ref="B2:C2"/>
    <mergeCell ref="B3:C3"/>
    <mergeCell ref="D282:E282"/>
    <mergeCell ref="D284:E284"/>
    <mergeCell ref="D287:E287"/>
    <mergeCell ref="D8:D11"/>
    <mergeCell ref="F8:F11"/>
  </mergeCells>
  <phoneticPr fontId="0" type="noConversion"/>
  <pageMargins left="0.23622047244094499" right="0.23622047244094499" top="0.55118110236220497" bottom="0.35433070866141703" header="0.31496062992126" footer="0.31496062992126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2025-06-27T09:08:06Z</cp:lastPrinted>
  <dcterms:created xsi:type="dcterms:W3CDTF">2011-02-07T14:42:14Z</dcterms:created>
  <dcterms:modified xsi:type="dcterms:W3CDTF">2025-06-30T09:26:11Z</dcterms:modified>
</cp:coreProperties>
</file>