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ca.oltean\Desktop\anca1\2025\SEDINTA RECTIFICARE OCTOMBRIE 2025\"/>
    </mc:Choice>
  </mc:AlternateContent>
  <xr:revisionPtr revIDLastSave="0" documentId="13_ncr:1_{3061292D-70DF-4869-8460-92587C3F773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aie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6" l="1"/>
  <c r="I18" i="6"/>
  <c r="I19" i="6"/>
  <c r="I22" i="6"/>
  <c r="H18" i="6"/>
  <c r="H55" i="6"/>
  <c r="H66" i="6"/>
  <c r="I39" i="6"/>
  <c r="I46" i="6"/>
  <c r="K58" i="6"/>
  <c r="K43" i="6"/>
  <c r="K37" i="6" l="1"/>
  <c r="K54" i="6"/>
  <c r="K19" i="6" l="1"/>
  <c r="K53" i="6"/>
  <c r="K28" i="6" l="1"/>
  <c r="K63" i="6"/>
  <c r="K29" i="6"/>
  <c r="K30" i="6"/>
  <c r="K18" i="6" l="1"/>
  <c r="K23" i="6"/>
  <c r="K33" i="6"/>
  <c r="K65" i="6" l="1"/>
  <c r="K66" i="6"/>
  <c r="K67" i="6"/>
  <c r="K68" i="6"/>
  <c r="K52" i="6"/>
  <c r="K51" i="6" s="1"/>
  <c r="K56" i="6"/>
  <c r="K57" i="6"/>
  <c r="K59" i="6"/>
  <c r="K60" i="6"/>
  <c r="K61" i="6"/>
  <c r="K62" i="6"/>
  <c r="K64" i="6"/>
  <c r="K31" i="6"/>
  <c r="K32" i="6"/>
  <c r="K15" i="6"/>
  <c r="K16" i="6"/>
  <c r="K17" i="6"/>
  <c r="K21" i="6"/>
  <c r="K24" i="6"/>
  <c r="K25" i="6"/>
  <c r="K26" i="6"/>
  <c r="K27" i="6"/>
  <c r="K14" i="6"/>
  <c r="K55" i="6" l="1"/>
  <c r="K20" i="6"/>
  <c r="K47" i="6"/>
  <c r="K48" i="6"/>
  <c r="K49" i="6"/>
  <c r="K50" i="6"/>
  <c r="K40" i="6"/>
  <c r="K41" i="6"/>
  <c r="K42" i="6"/>
  <c r="K44" i="6"/>
  <c r="K45" i="6"/>
  <c r="K46" i="6" l="1"/>
  <c r="K39" i="6"/>
  <c r="K34" i="6"/>
  <c r="K35" i="6"/>
  <c r="K36" i="6"/>
  <c r="K38" i="6"/>
  <c r="K22" i="6" l="1"/>
  <c r="B15" i="6"/>
  <c r="B16" i="6" s="1"/>
  <c r="E22" i="6"/>
  <c r="E51" i="6"/>
  <c r="E55" i="6"/>
  <c r="F51" i="6"/>
  <c r="F55" i="6"/>
  <c r="F22" i="6"/>
  <c r="F46" i="6"/>
  <c r="F39" i="6"/>
  <c r="F33" i="6"/>
  <c r="F28" i="6"/>
  <c r="F23" i="6"/>
  <c r="E46" i="6"/>
  <c r="E39" i="6"/>
  <c r="E33" i="6"/>
  <c r="E28" i="6"/>
  <c r="E23" i="6"/>
  <c r="F18" i="6"/>
  <c r="E18" i="6"/>
  <c r="B17" i="6" l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F19" i="6"/>
  <c r="E19" i="6"/>
  <c r="B35" i="6" l="1"/>
  <c r="B36" i="6" s="1"/>
  <c r="B37" i="6" s="1"/>
  <c r="B38" i="6" s="1"/>
  <c r="B39" i="6" s="1"/>
  <c r="B40" i="6" l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l="1"/>
  <c r="B57" i="6" s="1"/>
  <c r="B58" i="6" l="1"/>
  <c r="B59" i="6" s="1"/>
  <c r="B60" i="6" s="1"/>
  <c r="B61" i="6" s="1"/>
  <c r="B62" i="6" s="1"/>
  <c r="B63" i="6" s="1"/>
  <c r="B64" i="6" s="1"/>
  <c r="B65" i="6" s="1"/>
  <c r="B66" i="6" s="1"/>
  <c r="B67" i="6" s="1"/>
  <c r="B68" i="6" s="1"/>
</calcChain>
</file>

<file path=xl/sharedStrings.xml><?xml version="1.0" encoding="utf-8"?>
<sst xmlns="http://schemas.openxmlformats.org/spreadsheetml/2006/main" count="105" uniqueCount="68">
  <si>
    <t>ROMÂNIA</t>
  </si>
  <si>
    <t>JUDEŢUL CLUJ</t>
  </si>
  <si>
    <t xml:space="preserve">CONSILIUL JUDEŢEAN </t>
  </si>
  <si>
    <t>mii lei</t>
  </si>
  <si>
    <t>Nr.
crt.</t>
  </si>
  <si>
    <t>Indicatori/Ordonatori de credite</t>
  </si>
  <si>
    <t>Cod</t>
  </si>
  <si>
    <t>Total venituri</t>
  </si>
  <si>
    <t>Filarmonica de Stat Transilvania</t>
  </si>
  <si>
    <t>Teatrul de Păpuşi "Puck"</t>
  </si>
  <si>
    <t>Muzeul de Artă</t>
  </si>
  <si>
    <t>Muzeul Etnografic al Transilvaniei</t>
  </si>
  <si>
    <t>Muzeul Memorial"Octavian Goga" Ciucea</t>
  </si>
  <si>
    <t>VENITURI PROPRII</t>
  </si>
  <si>
    <t>Venituri proprii</t>
  </si>
  <si>
    <t>67 10</t>
  </si>
  <si>
    <t>65 10</t>
  </si>
  <si>
    <t>50 10</t>
  </si>
  <si>
    <t>la Hotărârea nr.       /2011</t>
  </si>
  <si>
    <t>Grup Şcolar  "SAMUS"</t>
  </si>
  <si>
    <t>BUGET LOCAL</t>
  </si>
  <si>
    <t>Buget local</t>
  </si>
  <si>
    <t>Revista de cultură "Tribuna"</t>
  </si>
  <si>
    <t>Revista de cultură Müvelödés</t>
  </si>
  <si>
    <t>66 10</t>
  </si>
  <si>
    <t>Spitalul Clinic de Recuperare</t>
  </si>
  <si>
    <t>Cheltuieli de personal</t>
  </si>
  <si>
    <t>Bunuri şi servicii</t>
  </si>
  <si>
    <t>Cheltuieli de capital</t>
  </si>
  <si>
    <t>Spitalul Clinic de Urgenţă Copii</t>
  </si>
  <si>
    <t>Spitalul Clinic de Pneumoftiziologie "Leon Daniello"</t>
  </si>
  <si>
    <t xml:space="preserve">Spitalul Clinic de Infecţioase </t>
  </si>
  <si>
    <t xml:space="preserve">Spitalul de Boli Psihice Cronice Borşa </t>
  </si>
  <si>
    <t>Cap 66.10 Sănătate, total din care:</t>
  </si>
  <si>
    <t>Biblioteca Judeţeană O.Goga</t>
  </si>
  <si>
    <t>Total cheltuieli, din care:</t>
  </si>
  <si>
    <t>Şcoala de Artă "Tudor Jarda"</t>
  </si>
  <si>
    <t>54 10</t>
  </si>
  <si>
    <t>Direcţia Judeţeană Evidenţa Persoanelor</t>
  </si>
  <si>
    <t>Sume aferente persoanelor cu handicap neîncadrate</t>
  </si>
  <si>
    <t>Cap 54.10 Alte servicii publice generale</t>
  </si>
  <si>
    <t>Cap 65.10 Învăţământ</t>
  </si>
  <si>
    <t>Cap.67 10 Cultură, Recreere, Religie, total, din care:</t>
  </si>
  <si>
    <t>Cap.80 10 Acțiuni generale economice</t>
  </si>
  <si>
    <t>80 10</t>
  </si>
  <si>
    <t>80 20</t>
  </si>
  <si>
    <t>80 70</t>
  </si>
  <si>
    <t>PREȘEDINTE</t>
  </si>
  <si>
    <t>ALIN TIȘE</t>
  </si>
  <si>
    <t xml:space="preserve">    BUGETUL  INSTITUŢIILOR  PUBLICE ŞI ACTIVITĂŢILOR FINANŢATE INTEGRAL SAU PARŢIAL  DIN VENITURI PROPRII PE ANUL 2025</t>
  </si>
  <si>
    <t>Proiecte cu finanțare din sumele reprezentând asistență financiară nerambursabilă aferentă PNRR</t>
  </si>
  <si>
    <t>Excedent 31.12.2024</t>
  </si>
  <si>
    <t xml:space="preserve">Proiecte cu finanțare din FEN/PNRR </t>
  </si>
  <si>
    <t>Centrul Școlar pentru Educație Incluzivă</t>
  </si>
  <si>
    <t>Liceul Special pentru Deficienţi de Vedere</t>
  </si>
  <si>
    <t>la Hotărârea nr.    /2025</t>
  </si>
  <si>
    <t>Contrasemnează:</t>
  </si>
  <si>
    <t>SECRETAR GENERAL AL JUDEȚULUI</t>
  </si>
  <si>
    <t>SIMONA GACI</t>
  </si>
  <si>
    <t>INFLUENȚE BUGET LOCAL</t>
  </si>
  <si>
    <t xml:space="preserve"> INFLUENȚE PROIECTE FEN </t>
  </si>
  <si>
    <t>TOTAL BUGET APROBAT 2025</t>
  </si>
  <si>
    <t xml:space="preserve">INFLUENȚE VENITURI PROPRII 2025 </t>
  </si>
  <si>
    <t>TOTAL           BUGET RECTIFICAT  2025</t>
  </si>
  <si>
    <t>Proiecte cu finanțare PNRR</t>
  </si>
  <si>
    <t>Proiecte cu finanțare din fonduri externe nerambursabile postaderare</t>
  </si>
  <si>
    <t>Centrul de Cultură și Artă "Tradiții Clujene"</t>
  </si>
  <si>
    <t xml:space="preserve">      ANEXA Nr. 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</si>
</sst>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  <charset val="238"/>
    </font>
    <font>
      <sz val="10"/>
      <name val="Arial"/>
      <family val="2"/>
    </font>
    <font>
      <sz val="8"/>
      <name val="Arial"/>
      <family val="2"/>
    </font>
    <font>
      <b/>
      <sz val="12"/>
      <name val="Monserat"/>
      <charset val="238"/>
    </font>
    <font>
      <sz val="12"/>
      <name val="Monserat"/>
      <charset val="238"/>
    </font>
    <font>
      <sz val="12"/>
      <color indexed="10"/>
      <name val="Monserat"/>
      <charset val="238"/>
    </font>
    <font>
      <sz val="12"/>
      <name val="Nons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1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5" fontId="3" fillId="0" borderId="0" xfId="1" applyNumberFormat="1" applyFont="1"/>
    <xf numFmtId="14" fontId="3" fillId="0" borderId="0" xfId="1" applyNumberFormat="1" applyFont="1" applyAlignment="1">
      <alignment horizontal="left"/>
    </xf>
    <xf numFmtId="15" fontId="3" fillId="0" borderId="0" xfId="1" applyNumberFormat="1" applyFont="1" applyAlignment="1">
      <alignment horizontal="center"/>
    </xf>
    <xf numFmtId="0" fontId="4" fillId="0" borderId="1" xfId="1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4" fillId="0" borderId="1" xfId="1" applyFont="1" applyBorder="1" applyAlignment="1">
      <alignment wrapText="1"/>
    </xf>
    <xf numFmtId="0" fontId="3" fillId="0" borderId="1" xfId="1" applyFont="1" applyBorder="1"/>
    <xf numFmtId="4" fontId="3" fillId="0" borderId="1" xfId="1" applyNumberFormat="1" applyFont="1" applyBorder="1" applyAlignment="1">
      <alignment horizontal="right"/>
    </xf>
    <xf numFmtId="4" fontId="4" fillId="0" borderId="0" xfId="0" applyNumberFormat="1" applyFont="1"/>
    <xf numFmtId="4" fontId="5" fillId="0" borderId="0" xfId="0" applyNumberFormat="1" applyFont="1"/>
    <xf numFmtId="4" fontId="4" fillId="2" borderId="1" xfId="0" applyNumberFormat="1" applyFont="1" applyFill="1" applyBorder="1"/>
    <xf numFmtId="0" fontId="4" fillId="0" borderId="1" xfId="1" applyFont="1" applyBorder="1" applyAlignment="1">
      <alignment horizontal="right"/>
    </xf>
    <xf numFmtId="0" fontId="5" fillId="0" borderId="0" xfId="0" applyFont="1"/>
    <xf numFmtId="0" fontId="3" fillId="0" borderId="1" xfId="1" applyFont="1" applyBorder="1" applyAlignment="1">
      <alignment wrapText="1"/>
    </xf>
    <xf numFmtId="0" fontId="3" fillId="0" borderId="1" xfId="1" applyFont="1" applyBorder="1" applyAlignment="1">
      <alignment horizontal="left"/>
    </xf>
    <xf numFmtId="0" fontId="4" fillId="0" borderId="1" xfId="1" applyFont="1" applyBorder="1" applyAlignment="1">
      <alignment horizontal="left"/>
    </xf>
    <xf numFmtId="4" fontId="3" fillId="0" borderId="0" xfId="0" applyNumberFormat="1" applyFont="1"/>
    <xf numFmtId="0" fontId="4" fillId="0" borderId="0" xfId="1" applyFont="1" applyAlignment="1">
      <alignment horizontal="center" vertical="center"/>
    </xf>
    <xf numFmtId="0" fontId="6" fillId="0" borderId="0" xfId="0" applyFont="1"/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right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</cellXfs>
  <cellStyles count="2">
    <cellStyle name="Normal" xfId="0" builtinId="0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76"/>
  <sheetViews>
    <sheetView tabSelected="1" topLeftCell="A49" workbookViewId="0">
      <selection activeCell="P17" sqref="P17"/>
    </sheetView>
  </sheetViews>
  <sheetFormatPr defaultColWidth="9.109375" defaultRowHeight="15"/>
  <cols>
    <col min="1" max="1" width="2" style="2" customWidth="1"/>
    <col min="2" max="2" width="4.88671875" style="2" customWidth="1"/>
    <col min="3" max="3" width="46.5546875" style="2" customWidth="1"/>
    <col min="4" max="4" width="9.5546875" style="2" customWidth="1"/>
    <col min="5" max="5" width="13.88671875" style="2" hidden="1" customWidth="1"/>
    <col min="6" max="6" width="13.109375" style="2" hidden="1" customWidth="1"/>
    <col min="7" max="7" width="16.33203125" style="2" customWidth="1"/>
    <col min="8" max="8" width="16.5546875" style="2" customWidth="1"/>
    <col min="9" max="9" width="13.44140625" style="2" customWidth="1"/>
    <col min="10" max="10" width="15.5546875" style="2" customWidth="1"/>
    <col min="11" max="11" width="22.109375" style="2" customWidth="1"/>
    <col min="12" max="12" width="6.77734375" style="2" customWidth="1"/>
    <col min="13" max="13" width="11.88671875" style="2" customWidth="1"/>
    <col min="14" max="14" width="6.5546875" style="2" customWidth="1"/>
    <col min="15" max="16384" width="9.109375" style="2"/>
  </cols>
  <sheetData>
    <row r="1" spans="2:16" ht="15.6">
      <c r="B1" s="35" t="s">
        <v>0</v>
      </c>
      <c r="C1" s="35"/>
      <c r="F1" s="36"/>
      <c r="G1" s="36"/>
      <c r="H1" s="3"/>
      <c r="I1" s="36" t="s">
        <v>67</v>
      </c>
      <c r="J1" s="36"/>
      <c r="K1" s="36"/>
    </row>
    <row r="2" spans="2:16" ht="15.6">
      <c r="B2" s="35" t="s">
        <v>1</v>
      </c>
      <c r="C2" s="35"/>
      <c r="E2" s="4"/>
      <c r="F2" s="5" t="s">
        <v>18</v>
      </c>
      <c r="G2" s="29"/>
      <c r="H2" s="29"/>
      <c r="I2" s="5"/>
      <c r="J2" s="29" t="s">
        <v>55</v>
      </c>
      <c r="K2" s="29"/>
    </row>
    <row r="3" spans="2:16" ht="15.6">
      <c r="B3" s="35" t="s">
        <v>2</v>
      </c>
      <c r="C3" s="35"/>
      <c r="D3" s="7"/>
      <c r="E3" s="7"/>
      <c r="F3" s="7"/>
      <c r="G3" s="7"/>
      <c r="H3" s="7"/>
      <c r="I3" s="7"/>
      <c r="J3" s="36"/>
      <c r="K3" s="36"/>
    </row>
    <row r="4" spans="2:16" ht="15.6">
      <c r="B4" s="1"/>
      <c r="C4" s="1"/>
      <c r="D4" s="7"/>
      <c r="E4" s="7"/>
      <c r="F4" s="7"/>
      <c r="G4" s="7"/>
      <c r="H4" s="7"/>
      <c r="I4" s="7"/>
      <c r="J4" s="36"/>
      <c r="K4" s="36"/>
    </row>
    <row r="5" spans="2:16" ht="15.6">
      <c r="B5" s="1"/>
      <c r="C5" s="1"/>
      <c r="D5" s="7"/>
      <c r="E5" s="7"/>
      <c r="F5" s="7"/>
      <c r="G5" s="7"/>
      <c r="H5" s="7"/>
      <c r="I5" s="7"/>
      <c r="J5" s="3"/>
      <c r="K5" s="3"/>
    </row>
    <row r="6" spans="2:16" ht="15.6">
      <c r="B6" s="1"/>
      <c r="C6" s="1"/>
      <c r="D6" s="7"/>
      <c r="E6" s="7"/>
      <c r="F6" s="7"/>
      <c r="G6" s="7"/>
      <c r="H6" s="7"/>
      <c r="I6" s="7"/>
      <c r="J6" s="3"/>
      <c r="K6" s="3"/>
    </row>
    <row r="7" spans="2:16" ht="33" customHeight="1">
      <c r="B7" s="8"/>
      <c r="C7" s="43" t="s">
        <v>49</v>
      </c>
      <c r="D7" s="43"/>
      <c r="E7" s="43"/>
      <c r="F7" s="43"/>
      <c r="G7" s="43"/>
      <c r="H7" s="43"/>
      <c r="I7" s="43"/>
      <c r="J7" s="43"/>
      <c r="K7" s="43"/>
    </row>
    <row r="8" spans="2:16" ht="15.75" customHeight="1">
      <c r="B8" s="8"/>
      <c r="C8" s="30"/>
      <c r="D8" s="30"/>
      <c r="E8" s="30"/>
      <c r="F8" s="30"/>
      <c r="G8" s="30"/>
      <c r="H8" s="30"/>
      <c r="I8" s="30"/>
      <c r="J8" s="30"/>
      <c r="K8" s="30"/>
    </row>
    <row r="9" spans="2:16" ht="15.6">
      <c r="B9" s="9"/>
      <c r="C9" s="10"/>
      <c r="D9" s="9"/>
      <c r="F9" s="11"/>
      <c r="G9" s="11"/>
      <c r="H9" s="11"/>
      <c r="I9" s="9"/>
      <c r="J9" s="9"/>
      <c r="K9" s="11" t="s">
        <v>3</v>
      </c>
    </row>
    <row r="10" spans="2:16" ht="14.25" customHeight="1">
      <c r="B10" s="37" t="s">
        <v>4</v>
      </c>
      <c r="C10" s="40" t="s">
        <v>5</v>
      </c>
      <c r="D10" s="40" t="s">
        <v>6</v>
      </c>
      <c r="E10" s="32" t="s">
        <v>20</v>
      </c>
      <c r="F10" s="32" t="s">
        <v>13</v>
      </c>
      <c r="G10" s="32" t="s">
        <v>61</v>
      </c>
      <c r="H10" s="32" t="s">
        <v>59</v>
      </c>
      <c r="I10" s="32" t="s">
        <v>62</v>
      </c>
      <c r="J10" s="32" t="s">
        <v>60</v>
      </c>
      <c r="K10" s="32" t="s">
        <v>63</v>
      </c>
    </row>
    <row r="11" spans="2:16" ht="14.25" customHeight="1">
      <c r="B11" s="38"/>
      <c r="C11" s="41"/>
      <c r="D11" s="41"/>
      <c r="E11" s="33"/>
      <c r="F11" s="33"/>
      <c r="G11" s="33"/>
      <c r="H11" s="33"/>
      <c r="I11" s="33"/>
      <c r="J11" s="33"/>
      <c r="K11" s="33"/>
    </row>
    <row r="12" spans="2:16" ht="14.25" customHeight="1">
      <c r="B12" s="38"/>
      <c r="C12" s="41"/>
      <c r="D12" s="41"/>
      <c r="E12" s="33"/>
      <c r="F12" s="33"/>
      <c r="G12" s="33"/>
      <c r="H12" s="33"/>
      <c r="I12" s="33"/>
      <c r="J12" s="33"/>
      <c r="K12" s="33"/>
    </row>
    <row r="13" spans="2:16" ht="23.25" customHeight="1">
      <c r="B13" s="39"/>
      <c r="C13" s="42"/>
      <c r="D13" s="42"/>
      <c r="E13" s="34"/>
      <c r="F13" s="34"/>
      <c r="G13" s="34"/>
      <c r="H13" s="34"/>
      <c r="I13" s="34"/>
      <c r="J13" s="34"/>
      <c r="K13" s="34"/>
      <c r="P13" s="28"/>
    </row>
    <row r="14" spans="2:16" ht="14.25" customHeight="1">
      <c r="B14" s="12">
        <v>1</v>
      </c>
      <c r="C14" s="12" t="s">
        <v>21</v>
      </c>
      <c r="D14" s="12"/>
      <c r="E14" s="13">
        <v>18558</v>
      </c>
      <c r="F14" s="13">
        <v>0</v>
      </c>
      <c r="G14" s="14">
        <v>99627.72</v>
      </c>
      <c r="H14" s="14">
        <v>8092</v>
      </c>
      <c r="I14" s="14"/>
      <c r="J14" s="14"/>
      <c r="K14" s="14">
        <f t="shared" ref="K14:K45" si="0">G14+H14+I14+J14</f>
        <v>107719.72</v>
      </c>
    </row>
    <row r="15" spans="2:16" ht="15.75" customHeight="1">
      <c r="B15" s="12">
        <f t="shared" ref="B15:B68" si="1">B14+1</f>
        <v>2</v>
      </c>
      <c r="C15" s="12" t="s">
        <v>14</v>
      </c>
      <c r="D15" s="12"/>
      <c r="E15" s="13">
        <v>0</v>
      </c>
      <c r="F15" s="14">
        <v>161219.17000000001</v>
      </c>
      <c r="G15" s="14">
        <v>699731.14</v>
      </c>
      <c r="H15" s="14"/>
      <c r="I15" s="14">
        <v>6823.3</v>
      </c>
      <c r="J15" s="14"/>
      <c r="K15" s="14">
        <f t="shared" si="0"/>
        <v>706554.44000000006</v>
      </c>
    </row>
    <row r="16" spans="2:16" ht="15.75" customHeight="1">
      <c r="B16" s="12">
        <f t="shared" si="1"/>
        <v>3</v>
      </c>
      <c r="C16" s="12" t="s">
        <v>51</v>
      </c>
      <c r="D16" s="12"/>
      <c r="E16" s="13"/>
      <c r="F16" s="14"/>
      <c r="G16" s="14">
        <v>97680.16</v>
      </c>
      <c r="H16" s="14"/>
      <c r="I16" s="14"/>
      <c r="J16" s="14"/>
      <c r="K16" s="14">
        <f t="shared" si="0"/>
        <v>97680.16</v>
      </c>
    </row>
    <row r="17" spans="2:15" ht="18" customHeight="1">
      <c r="B17" s="12">
        <f t="shared" si="1"/>
        <v>4</v>
      </c>
      <c r="C17" s="15" t="s">
        <v>52</v>
      </c>
      <c r="D17" s="12"/>
      <c r="E17" s="13"/>
      <c r="F17" s="14"/>
      <c r="G17" s="14">
        <v>26767.62</v>
      </c>
      <c r="H17" s="14"/>
      <c r="I17" s="14"/>
      <c r="J17" s="14"/>
      <c r="K17" s="14">
        <f t="shared" si="0"/>
        <v>26767.62</v>
      </c>
    </row>
    <row r="18" spans="2:15" ht="15.6" customHeight="1">
      <c r="B18" s="12">
        <f t="shared" si="1"/>
        <v>5</v>
      </c>
      <c r="C18" s="16" t="s">
        <v>7</v>
      </c>
      <c r="D18" s="12"/>
      <c r="E18" s="14">
        <f>E14+E15</f>
        <v>18558</v>
      </c>
      <c r="F18" s="17">
        <f>F14+F15</f>
        <v>161219.17000000001</v>
      </c>
      <c r="G18" s="14">
        <v>923806.64</v>
      </c>
      <c r="H18" s="14">
        <f>H14</f>
        <v>8092</v>
      </c>
      <c r="I18" s="14">
        <f>I15</f>
        <v>6823.3</v>
      </c>
      <c r="J18" s="14"/>
      <c r="K18" s="14">
        <f>G18+H18+I18+J18</f>
        <v>938721.94000000006</v>
      </c>
    </row>
    <row r="19" spans="2:15" ht="15.6">
      <c r="B19" s="12">
        <f t="shared" si="1"/>
        <v>6</v>
      </c>
      <c r="C19" s="16" t="s">
        <v>35</v>
      </c>
      <c r="D19" s="16" t="s">
        <v>17</v>
      </c>
      <c r="E19" s="14" t="e">
        <f>#REF!+E51+E55+#REF!+#REF!+E22</f>
        <v>#REF!</v>
      </c>
      <c r="F19" s="14" t="e">
        <f>#REF!+F51+F55+#REF!+#REF!+F22</f>
        <v>#REF!</v>
      </c>
      <c r="G19" s="14">
        <v>923806.64</v>
      </c>
      <c r="H19" s="14">
        <f>H20+H22+H51+H55+H66</f>
        <v>8092</v>
      </c>
      <c r="I19" s="14">
        <f>I20+I22+I51+I55+I66</f>
        <v>6823.3</v>
      </c>
      <c r="J19" s="14"/>
      <c r="K19" s="14">
        <f>G19+H19+I19+J19</f>
        <v>938721.94000000006</v>
      </c>
      <c r="M19" s="18"/>
    </row>
    <row r="20" spans="2:15" ht="15.6">
      <c r="B20" s="12">
        <f t="shared" si="1"/>
        <v>7</v>
      </c>
      <c r="C20" s="16" t="s">
        <v>40</v>
      </c>
      <c r="D20" s="16" t="s">
        <v>37</v>
      </c>
      <c r="E20" s="14"/>
      <c r="F20" s="14"/>
      <c r="G20" s="14">
        <v>7921.92</v>
      </c>
      <c r="H20" s="14"/>
      <c r="I20" s="14"/>
      <c r="J20" s="14"/>
      <c r="K20" s="14">
        <f t="shared" si="0"/>
        <v>7921.92</v>
      </c>
    </row>
    <row r="21" spans="2:15" ht="15.6">
      <c r="B21" s="12">
        <f t="shared" si="1"/>
        <v>8</v>
      </c>
      <c r="C21" s="12" t="s">
        <v>38</v>
      </c>
      <c r="D21" s="12" t="s">
        <v>37</v>
      </c>
      <c r="E21" s="14"/>
      <c r="F21" s="14"/>
      <c r="G21" s="13">
        <v>7921.92</v>
      </c>
      <c r="H21" s="14"/>
      <c r="I21" s="14"/>
      <c r="J21" s="14"/>
      <c r="K21" s="13">
        <f t="shared" si="0"/>
        <v>7921.92</v>
      </c>
    </row>
    <row r="22" spans="2:15" ht="15.6">
      <c r="B22" s="12">
        <f t="shared" si="1"/>
        <v>9</v>
      </c>
      <c r="C22" s="16" t="s">
        <v>33</v>
      </c>
      <c r="D22" s="16" t="s">
        <v>24</v>
      </c>
      <c r="E22" s="14" t="e">
        <f>#REF!+#REF!+#REF!</f>
        <v>#REF!</v>
      </c>
      <c r="F22" s="14" t="e">
        <f>#REF!+#REF!+#REF!</f>
        <v>#REF!</v>
      </c>
      <c r="G22" s="14">
        <v>811882.75</v>
      </c>
      <c r="H22" s="14"/>
      <c r="I22" s="14">
        <f>I23+I28+I33+I39+I46</f>
        <v>6823.3</v>
      </c>
      <c r="J22" s="14"/>
      <c r="K22" s="14">
        <f t="shared" si="0"/>
        <v>818706.05</v>
      </c>
    </row>
    <row r="23" spans="2:15" ht="15.6">
      <c r="B23" s="12">
        <f t="shared" si="1"/>
        <v>10</v>
      </c>
      <c r="C23" s="16" t="s">
        <v>25</v>
      </c>
      <c r="D23" s="16" t="s">
        <v>24</v>
      </c>
      <c r="E23" s="14">
        <f>E24+E25+E27</f>
        <v>850</v>
      </c>
      <c r="F23" s="14">
        <f>F24+F25+F27</f>
        <v>37776.799999999996</v>
      </c>
      <c r="G23" s="14">
        <v>149421.74</v>
      </c>
      <c r="H23" s="14"/>
      <c r="I23" s="14"/>
      <c r="J23" s="14"/>
      <c r="K23" s="14">
        <f>G23+H23+I23+J23</f>
        <v>149421.74</v>
      </c>
      <c r="M23" s="18"/>
    </row>
    <row r="24" spans="2:15" ht="15.6">
      <c r="B24" s="12">
        <f t="shared" si="1"/>
        <v>11</v>
      </c>
      <c r="C24" s="12" t="s">
        <v>26</v>
      </c>
      <c r="D24" s="12">
        <v>10</v>
      </c>
      <c r="E24" s="13">
        <v>0</v>
      </c>
      <c r="F24" s="13">
        <v>14900</v>
      </c>
      <c r="G24" s="13">
        <v>102393</v>
      </c>
      <c r="H24" s="14"/>
      <c r="I24" s="14"/>
      <c r="J24" s="14"/>
      <c r="K24" s="13">
        <f t="shared" si="0"/>
        <v>102393</v>
      </c>
      <c r="O24" s="19"/>
    </row>
    <row r="25" spans="2:15" ht="15.6">
      <c r="B25" s="12">
        <f t="shared" si="1"/>
        <v>12</v>
      </c>
      <c r="C25" s="12" t="s">
        <v>27</v>
      </c>
      <c r="D25" s="12">
        <v>20</v>
      </c>
      <c r="E25" s="13">
        <v>0</v>
      </c>
      <c r="F25" s="13">
        <v>21339.21</v>
      </c>
      <c r="G25" s="13">
        <v>44785.18</v>
      </c>
      <c r="H25" s="14"/>
      <c r="I25" s="14"/>
      <c r="J25" s="14"/>
      <c r="K25" s="13">
        <f t="shared" si="0"/>
        <v>44785.18</v>
      </c>
      <c r="O25" s="19"/>
    </row>
    <row r="26" spans="2:15" ht="30.6">
      <c r="B26" s="12">
        <f t="shared" si="1"/>
        <v>13</v>
      </c>
      <c r="C26" s="15" t="s">
        <v>39</v>
      </c>
      <c r="D26" s="21">
        <v>59</v>
      </c>
      <c r="E26" s="13"/>
      <c r="F26" s="13"/>
      <c r="G26" s="13">
        <v>230</v>
      </c>
      <c r="H26" s="14"/>
      <c r="I26" s="14"/>
      <c r="J26" s="14"/>
      <c r="K26" s="13">
        <f t="shared" si="0"/>
        <v>230</v>
      </c>
      <c r="O26" s="19"/>
    </row>
    <row r="27" spans="2:15" ht="15.6">
      <c r="B27" s="12">
        <f t="shared" si="1"/>
        <v>14</v>
      </c>
      <c r="C27" s="12" t="s">
        <v>28</v>
      </c>
      <c r="D27" s="12">
        <v>70</v>
      </c>
      <c r="E27" s="13">
        <v>850</v>
      </c>
      <c r="F27" s="13">
        <v>1537.59</v>
      </c>
      <c r="G27" s="13">
        <v>2013.56</v>
      </c>
      <c r="H27" s="14"/>
      <c r="I27" s="14"/>
      <c r="J27" s="14"/>
      <c r="K27" s="13">
        <f t="shared" si="0"/>
        <v>2013.56</v>
      </c>
      <c r="M27" s="18"/>
      <c r="O27" s="19"/>
    </row>
    <row r="28" spans="2:15" ht="15.6">
      <c r="B28" s="12">
        <f t="shared" si="1"/>
        <v>15</v>
      </c>
      <c r="C28" s="16" t="s">
        <v>29</v>
      </c>
      <c r="D28" s="16" t="s">
        <v>24</v>
      </c>
      <c r="E28" s="14">
        <f>E30+E32+E29</f>
        <v>1000</v>
      </c>
      <c r="F28" s="14">
        <f>F29+F30+F32</f>
        <v>60337</v>
      </c>
      <c r="G28" s="14">
        <v>285772</v>
      </c>
      <c r="H28" s="14"/>
      <c r="I28" s="14"/>
      <c r="J28" s="14"/>
      <c r="K28" s="14">
        <f>G28+H28+I28+J28</f>
        <v>285772</v>
      </c>
      <c r="M28" s="18"/>
      <c r="O28" s="19"/>
    </row>
    <row r="29" spans="2:15" ht="15.6">
      <c r="B29" s="12">
        <f t="shared" si="1"/>
        <v>16</v>
      </c>
      <c r="C29" s="12" t="s">
        <v>26</v>
      </c>
      <c r="D29" s="12">
        <v>10</v>
      </c>
      <c r="E29" s="13">
        <v>0</v>
      </c>
      <c r="F29" s="13">
        <v>32079</v>
      </c>
      <c r="G29" s="13">
        <v>160000</v>
      </c>
      <c r="H29" s="14"/>
      <c r="I29" s="14"/>
      <c r="J29" s="14"/>
      <c r="K29" s="20">
        <f t="shared" si="0"/>
        <v>160000</v>
      </c>
      <c r="M29" s="18"/>
      <c r="O29" s="22"/>
    </row>
    <row r="30" spans="2:15" ht="15.6">
      <c r="B30" s="12">
        <f t="shared" si="1"/>
        <v>17</v>
      </c>
      <c r="C30" s="12" t="s">
        <v>27</v>
      </c>
      <c r="D30" s="12">
        <v>20</v>
      </c>
      <c r="E30" s="13">
        <v>217</v>
      </c>
      <c r="F30" s="13">
        <v>22439</v>
      </c>
      <c r="G30" s="13">
        <v>113390.61</v>
      </c>
      <c r="H30" s="14"/>
      <c r="I30" s="14"/>
      <c r="J30" s="14"/>
      <c r="K30" s="20">
        <f t="shared" si="0"/>
        <v>113390.61</v>
      </c>
      <c r="M30" s="18"/>
      <c r="O30" s="19"/>
    </row>
    <row r="31" spans="2:15" ht="30.6">
      <c r="B31" s="12">
        <f t="shared" si="1"/>
        <v>18</v>
      </c>
      <c r="C31" s="15" t="s">
        <v>39</v>
      </c>
      <c r="D31" s="21">
        <v>59</v>
      </c>
      <c r="E31" s="13"/>
      <c r="F31" s="13"/>
      <c r="G31" s="13">
        <v>1500</v>
      </c>
      <c r="H31" s="14"/>
      <c r="I31" s="14"/>
      <c r="J31" s="14"/>
      <c r="K31" s="13">
        <f t="shared" si="0"/>
        <v>1500</v>
      </c>
      <c r="M31" s="18"/>
      <c r="O31" s="19"/>
    </row>
    <row r="32" spans="2:15" ht="15.6">
      <c r="B32" s="12">
        <f t="shared" si="1"/>
        <v>19</v>
      </c>
      <c r="C32" s="12" t="s">
        <v>28</v>
      </c>
      <c r="D32" s="12">
        <v>70</v>
      </c>
      <c r="E32" s="13">
        <v>783</v>
      </c>
      <c r="F32" s="13">
        <v>5819</v>
      </c>
      <c r="G32" s="13">
        <v>10881.39</v>
      </c>
      <c r="H32" s="14"/>
      <c r="I32" s="14"/>
      <c r="J32" s="14"/>
      <c r="K32" s="13">
        <f t="shared" si="0"/>
        <v>10881.39</v>
      </c>
    </row>
    <row r="33" spans="2:11" ht="30" customHeight="1">
      <c r="B33" s="12">
        <f t="shared" si="1"/>
        <v>20</v>
      </c>
      <c r="C33" s="23" t="s">
        <v>30</v>
      </c>
      <c r="D33" s="16" t="s">
        <v>24</v>
      </c>
      <c r="E33" s="14">
        <f>E35+E38+E34</f>
        <v>850</v>
      </c>
      <c r="F33" s="14">
        <f>F34+F35+F38</f>
        <v>15952.33</v>
      </c>
      <c r="G33" s="14">
        <v>110518.56000000001</v>
      </c>
      <c r="H33" s="14"/>
      <c r="I33" s="14"/>
      <c r="J33" s="14"/>
      <c r="K33" s="14">
        <f t="shared" si="0"/>
        <v>110518.56000000001</v>
      </c>
    </row>
    <row r="34" spans="2:11" ht="15.6">
      <c r="B34" s="12">
        <f t="shared" si="1"/>
        <v>21</v>
      </c>
      <c r="C34" s="12" t="s">
        <v>26</v>
      </c>
      <c r="D34" s="12">
        <v>10</v>
      </c>
      <c r="E34" s="13">
        <v>0</v>
      </c>
      <c r="F34" s="13">
        <v>10800</v>
      </c>
      <c r="G34" s="13">
        <v>77448.820000000007</v>
      </c>
      <c r="H34" s="14"/>
      <c r="I34" s="14"/>
      <c r="J34" s="14"/>
      <c r="K34" s="13">
        <f t="shared" si="0"/>
        <v>77448.820000000007</v>
      </c>
    </row>
    <row r="35" spans="2:11" ht="15.6">
      <c r="B35" s="12">
        <f t="shared" si="1"/>
        <v>22</v>
      </c>
      <c r="C35" s="12" t="s">
        <v>27</v>
      </c>
      <c r="D35" s="12">
        <v>20</v>
      </c>
      <c r="E35" s="13">
        <v>0</v>
      </c>
      <c r="F35" s="13">
        <v>4356</v>
      </c>
      <c r="G35" s="13">
        <v>24023.33</v>
      </c>
      <c r="H35" s="14"/>
      <c r="I35" s="14"/>
      <c r="J35" s="14"/>
      <c r="K35" s="13">
        <f t="shared" si="0"/>
        <v>24023.33</v>
      </c>
    </row>
    <row r="36" spans="2:11" ht="30.6">
      <c r="B36" s="12">
        <f t="shared" si="1"/>
        <v>23</v>
      </c>
      <c r="C36" s="15" t="s">
        <v>39</v>
      </c>
      <c r="D36" s="21">
        <v>59</v>
      </c>
      <c r="E36" s="13"/>
      <c r="F36" s="13"/>
      <c r="G36" s="13">
        <v>520</v>
      </c>
      <c r="H36" s="14"/>
      <c r="I36" s="14"/>
      <c r="J36" s="14"/>
      <c r="K36" s="13">
        <f t="shared" si="0"/>
        <v>520</v>
      </c>
    </row>
    <row r="37" spans="2:11" ht="15.6">
      <c r="B37" s="12">
        <f t="shared" si="1"/>
        <v>24</v>
      </c>
      <c r="C37" s="15" t="s">
        <v>64</v>
      </c>
      <c r="D37" s="21">
        <v>60</v>
      </c>
      <c r="E37" s="13"/>
      <c r="F37" s="13"/>
      <c r="G37" s="13">
        <v>5877.41</v>
      </c>
      <c r="H37" s="14"/>
      <c r="I37" s="14"/>
      <c r="J37" s="14"/>
      <c r="K37" s="13">
        <f t="shared" si="0"/>
        <v>5877.41</v>
      </c>
    </row>
    <row r="38" spans="2:11" ht="15.6">
      <c r="B38" s="12">
        <f t="shared" si="1"/>
        <v>25</v>
      </c>
      <c r="C38" s="12" t="s">
        <v>28</v>
      </c>
      <c r="D38" s="12">
        <v>70</v>
      </c>
      <c r="E38" s="13">
        <v>850</v>
      </c>
      <c r="F38" s="13">
        <v>796.33</v>
      </c>
      <c r="G38" s="13">
        <v>2649</v>
      </c>
      <c r="H38" s="14"/>
      <c r="I38" s="14"/>
      <c r="J38" s="14"/>
      <c r="K38" s="13">
        <f t="shared" si="0"/>
        <v>2649</v>
      </c>
    </row>
    <row r="39" spans="2:11" ht="15.6">
      <c r="B39" s="12">
        <f t="shared" si="1"/>
        <v>26</v>
      </c>
      <c r="C39" s="16" t="s">
        <v>31</v>
      </c>
      <c r="D39" s="16" t="s">
        <v>24</v>
      </c>
      <c r="E39" s="14">
        <f>E41+E45+E40</f>
        <v>850</v>
      </c>
      <c r="F39" s="14">
        <f>F40+F41+F45</f>
        <v>33005.589999999997</v>
      </c>
      <c r="G39" s="14">
        <v>238161.25</v>
      </c>
      <c r="H39" s="14"/>
      <c r="I39" s="14">
        <f>I40+I41+I42+I43+I44+I45</f>
        <v>6823.3</v>
      </c>
      <c r="J39" s="14"/>
      <c r="K39" s="14">
        <f t="shared" si="0"/>
        <v>244984.55</v>
      </c>
    </row>
    <row r="40" spans="2:11" ht="15.6">
      <c r="B40" s="12">
        <f t="shared" si="1"/>
        <v>27</v>
      </c>
      <c r="C40" s="12" t="s">
        <v>26</v>
      </c>
      <c r="D40" s="12">
        <v>10</v>
      </c>
      <c r="E40" s="13">
        <v>0</v>
      </c>
      <c r="F40" s="13">
        <v>16365</v>
      </c>
      <c r="G40" s="13">
        <v>148096.74</v>
      </c>
      <c r="H40" s="14"/>
      <c r="I40" s="14"/>
      <c r="J40" s="14"/>
      <c r="K40" s="13">
        <f t="shared" si="0"/>
        <v>148096.74</v>
      </c>
    </row>
    <row r="41" spans="2:11" ht="15.6">
      <c r="B41" s="12">
        <f t="shared" si="1"/>
        <v>28</v>
      </c>
      <c r="C41" s="12" t="s">
        <v>27</v>
      </c>
      <c r="D41" s="12">
        <v>20</v>
      </c>
      <c r="E41" s="13">
        <v>0</v>
      </c>
      <c r="F41" s="13">
        <v>13320.59</v>
      </c>
      <c r="G41" s="13">
        <v>60329</v>
      </c>
      <c r="H41" s="14"/>
      <c r="I41" s="13">
        <v>4885</v>
      </c>
      <c r="J41" s="14"/>
      <c r="K41" s="13">
        <f t="shared" si="0"/>
        <v>65214</v>
      </c>
    </row>
    <row r="42" spans="2:11" ht="30.6">
      <c r="B42" s="12">
        <f t="shared" si="1"/>
        <v>29</v>
      </c>
      <c r="C42" s="15" t="s">
        <v>39</v>
      </c>
      <c r="D42" s="21">
        <v>59</v>
      </c>
      <c r="E42" s="13"/>
      <c r="F42" s="13"/>
      <c r="G42" s="13">
        <v>1045</v>
      </c>
      <c r="H42" s="14"/>
      <c r="I42" s="14"/>
      <c r="J42" s="14"/>
      <c r="K42" s="13">
        <f t="shared" si="0"/>
        <v>1045</v>
      </c>
    </row>
    <row r="43" spans="2:11" ht="30.6">
      <c r="B43" s="12">
        <f t="shared" si="1"/>
        <v>30</v>
      </c>
      <c r="C43" s="15" t="s">
        <v>65</v>
      </c>
      <c r="D43" s="21">
        <v>56</v>
      </c>
      <c r="E43" s="13"/>
      <c r="F43" s="13"/>
      <c r="G43" s="13">
        <v>15012.8</v>
      </c>
      <c r="H43" s="14"/>
      <c r="I43" s="14"/>
      <c r="J43" s="14"/>
      <c r="K43" s="13">
        <f t="shared" si="0"/>
        <v>15012.8</v>
      </c>
    </row>
    <row r="44" spans="2:11" ht="45.6">
      <c r="B44" s="12">
        <f t="shared" si="1"/>
        <v>31</v>
      </c>
      <c r="C44" s="15" t="s">
        <v>50</v>
      </c>
      <c r="D44" s="21">
        <v>60</v>
      </c>
      <c r="E44" s="13"/>
      <c r="F44" s="13"/>
      <c r="G44" s="13">
        <v>5877.41</v>
      </c>
      <c r="H44" s="14"/>
      <c r="I44" s="14"/>
      <c r="J44" s="14"/>
      <c r="K44" s="13">
        <f t="shared" si="0"/>
        <v>5877.41</v>
      </c>
    </row>
    <row r="45" spans="2:11" ht="15.6">
      <c r="B45" s="12">
        <f t="shared" si="1"/>
        <v>32</v>
      </c>
      <c r="C45" s="12" t="s">
        <v>28</v>
      </c>
      <c r="D45" s="12">
        <v>70</v>
      </c>
      <c r="E45" s="13">
        <v>850</v>
      </c>
      <c r="F45" s="13">
        <v>3320</v>
      </c>
      <c r="G45" s="13">
        <v>7800.3</v>
      </c>
      <c r="H45" s="14"/>
      <c r="I45" s="13">
        <v>1938.3</v>
      </c>
      <c r="J45" s="14"/>
      <c r="K45" s="13">
        <f t="shared" si="0"/>
        <v>9738.6</v>
      </c>
    </row>
    <row r="46" spans="2:11" ht="15.6">
      <c r="B46" s="12">
        <f t="shared" si="1"/>
        <v>33</v>
      </c>
      <c r="C46" s="16" t="s">
        <v>32</v>
      </c>
      <c r="D46" s="16" t="s">
        <v>24</v>
      </c>
      <c r="E46" s="14">
        <f>E48+E50+E47</f>
        <v>750</v>
      </c>
      <c r="F46" s="14">
        <f>F47+F48+F50</f>
        <v>8383</v>
      </c>
      <c r="G46" s="14">
        <v>28009.200000000001</v>
      </c>
      <c r="H46" s="14"/>
      <c r="I46" s="14">
        <f>I47+I48+I49+I50</f>
        <v>0</v>
      </c>
      <c r="J46" s="14"/>
      <c r="K46" s="14">
        <f t="shared" ref="K46" si="2">K47+K48+K49+K50</f>
        <v>28009.200000000001</v>
      </c>
    </row>
    <row r="47" spans="2:11" ht="15.6">
      <c r="B47" s="12">
        <f t="shared" si="1"/>
        <v>34</v>
      </c>
      <c r="C47" s="12" t="s">
        <v>26</v>
      </c>
      <c r="D47" s="12">
        <v>10</v>
      </c>
      <c r="E47" s="13">
        <v>0</v>
      </c>
      <c r="F47" s="13">
        <v>4283</v>
      </c>
      <c r="G47" s="13">
        <v>19258.55</v>
      </c>
      <c r="H47" s="14"/>
      <c r="I47" s="13">
        <v>-68</v>
      </c>
      <c r="J47" s="14"/>
      <c r="K47" s="13">
        <f>G47+H47+I47+J47</f>
        <v>19190.55</v>
      </c>
    </row>
    <row r="48" spans="2:11" ht="15.6">
      <c r="B48" s="12">
        <f t="shared" si="1"/>
        <v>35</v>
      </c>
      <c r="C48" s="12" t="s">
        <v>27</v>
      </c>
      <c r="D48" s="12">
        <v>20</v>
      </c>
      <c r="E48" s="13">
        <v>0</v>
      </c>
      <c r="F48" s="13">
        <v>2600</v>
      </c>
      <c r="G48" s="13">
        <v>6733</v>
      </c>
      <c r="H48" s="14"/>
      <c r="I48" s="14"/>
      <c r="J48" s="14"/>
      <c r="K48" s="13">
        <f>G48+H48+I48+J48</f>
        <v>6733</v>
      </c>
    </row>
    <row r="49" spans="2:11" ht="30.6">
      <c r="B49" s="12">
        <f t="shared" si="1"/>
        <v>36</v>
      </c>
      <c r="C49" s="15" t="s">
        <v>39</v>
      </c>
      <c r="D49" s="21">
        <v>59</v>
      </c>
      <c r="E49" s="13"/>
      <c r="F49" s="13"/>
      <c r="G49" s="13">
        <v>281</v>
      </c>
      <c r="H49" s="14"/>
      <c r="I49" s="14"/>
      <c r="J49" s="14"/>
      <c r="K49" s="13">
        <f>G49+H49+I49+J49</f>
        <v>281</v>
      </c>
    </row>
    <row r="50" spans="2:11" ht="15.6">
      <c r="B50" s="12">
        <f t="shared" si="1"/>
        <v>37</v>
      </c>
      <c r="C50" s="12" t="s">
        <v>28</v>
      </c>
      <c r="D50" s="12">
        <v>70</v>
      </c>
      <c r="E50" s="13">
        <v>750</v>
      </c>
      <c r="F50" s="13">
        <v>1500</v>
      </c>
      <c r="G50" s="13">
        <v>1736.65</v>
      </c>
      <c r="H50" s="14"/>
      <c r="I50" s="13">
        <v>68</v>
      </c>
      <c r="J50" s="14"/>
      <c r="K50" s="13">
        <f>G50+H50+I50+J50</f>
        <v>1804.65</v>
      </c>
    </row>
    <row r="51" spans="2:11" ht="15.6">
      <c r="B51" s="12">
        <f t="shared" si="1"/>
        <v>38</v>
      </c>
      <c r="C51" s="16" t="s">
        <v>41</v>
      </c>
      <c r="D51" s="16" t="s">
        <v>16</v>
      </c>
      <c r="E51" s="14" t="e">
        <f>#REF!+E52+#REF!</f>
        <v>#REF!</v>
      </c>
      <c r="F51" s="14" t="e">
        <f>#REF!+F52+#REF!+#REF!</f>
        <v>#REF!</v>
      </c>
      <c r="G51" s="14">
        <v>56.32</v>
      </c>
      <c r="H51" s="14"/>
      <c r="I51" s="14"/>
      <c r="J51" s="14"/>
      <c r="K51" s="14">
        <f>K52+K53+K54</f>
        <v>56.32</v>
      </c>
    </row>
    <row r="52" spans="2:11" ht="15.6">
      <c r="B52" s="12">
        <f t="shared" si="1"/>
        <v>39</v>
      </c>
      <c r="C52" s="12" t="s">
        <v>19</v>
      </c>
      <c r="D52" s="12" t="s">
        <v>16</v>
      </c>
      <c r="E52" s="13">
        <v>0</v>
      </c>
      <c r="F52" s="13">
        <v>55</v>
      </c>
      <c r="G52" s="13">
        <v>52.72</v>
      </c>
      <c r="H52" s="14"/>
      <c r="I52" s="14"/>
      <c r="J52" s="14"/>
      <c r="K52" s="13">
        <f t="shared" ref="K52:K68" si="3">G52+H52+I52+J52</f>
        <v>52.72</v>
      </c>
    </row>
    <row r="53" spans="2:11" ht="15.6">
      <c r="B53" s="12">
        <f t="shared" si="1"/>
        <v>40</v>
      </c>
      <c r="C53" s="12" t="s">
        <v>53</v>
      </c>
      <c r="D53" s="12" t="s">
        <v>16</v>
      </c>
      <c r="E53" s="13"/>
      <c r="F53" s="13"/>
      <c r="G53" s="13">
        <v>0.6</v>
      </c>
      <c r="H53" s="14"/>
      <c r="I53" s="14"/>
      <c r="J53" s="14"/>
      <c r="K53" s="13">
        <f t="shared" si="3"/>
        <v>0.6</v>
      </c>
    </row>
    <row r="54" spans="2:11" ht="15" customHeight="1">
      <c r="B54" s="12">
        <f t="shared" si="1"/>
        <v>41</v>
      </c>
      <c r="C54" s="12" t="s">
        <v>54</v>
      </c>
      <c r="D54" s="12" t="s">
        <v>16</v>
      </c>
      <c r="E54" s="13"/>
      <c r="F54" s="13"/>
      <c r="G54" s="13">
        <v>3</v>
      </c>
      <c r="H54" s="14"/>
      <c r="I54" s="14"/>
      <c r="J54" s="14"/>
      <c r="K54" s="13">
        <f>G54+H54+I54+J54</f>
        <v>3</v>
      </c>
    </row>
    <row r="55" spans="2:11" ht="31.2">
      <c r="B55" s="12">
        <f t="shared" si="1"/>
        <v>42</v>
      </c>
      <c r="C55" s="23" t="s">
        <v>42</v>
      </c>
      <c r="D55" s="24" t="s">
        <v>15</v>
      </c>
      <c r="E55" s="14" t="e">
        <f>E56+E57+E59+E60+#REF!+E61+#REF!+E63+E64+E62</f>
        <v>#REF!</v>
      </c>
      <c r="F55" s="14" t="e">
        <f>F56+F57+F59+F60+#REF!+F61+#REF!+F62+F63+F64</f>
        <v>#REF!</v>
      </c>
      <c r="G55" s="14">
        <v>89489.65</v>
      </c>
      <c r="H55" s="14">
        <f>H56+H57+H58+H59+H60+H61+H62+H63+H64+H65</f>
        <v>11092</v>
      </c>
      <c r="I55" s="14"/>
      <c r="J55" s="14"/>
      <c r="K55" s="14">
        <f t="shared" si="3"/>
        <v>100581.65</v>
      </c>
    </row>
    <row r="56" spans="2:11" ht="15.6">
      <c r="B56" s="12">
        <f t="shared" si="1"/>
        <v>43</v>
      </c>
      <c r="C56" s="12" t="s">
        <v>8</v>
      </c>
      <c r="D56" s="25" t="s">
        <v>15</v>
      </c>
      <c r="E56" s="13">
        <v>5999</v>
      </c>
      <c r="F56" s="13">
        <v>257.42</v>
      </c>
      <c r="G56" s="13">
        <v>40210.920000000006</v>
      </c>
      <c r="H56" s="13">
        <v>9042</v>
      </c>
      <c r="I56" s="14"/>
      <c r="J56" s="14"/>
      <c r="K56" s="13">
        <f t="shared" si="3"/>
        <v>49252.920000000006</v>
      </c>
    </row>
    <row r="57" spans="2:11" ht="15.6">
      <c r="B57" s="12">
        <f t="shared" si="1"/>
        <v>44</v>
      </c>
      <c r="C57" s="12" t="s">
        <v>9</v>
      </c>
      <c r="D57" s="12" t="s">
        <v>15</v>
      </c>
      <c r="E57" s="13">
        <v>1331</v>
      </c>
      <c r="F57" s="13">
        <v>154</v>
      </c>
      <c r="G57" s="13">
        <v>8809.93</v>
      </c>
      <c r="H57" s="13">
        <v>2050</v>
      </c>
      <c r="I57" s="14"/>
      <c r="J57" s="14"/>
      <c r="K57" s="13">
        <f t="shared" si="3"/>
        <v>10859.93</v>
      </c>
    </row>
    <row r="58" spans="2:11" ht="15.6">
      <c r="B58" s="12">
        <f t="shared" si="1"/>
        <v>45</v>
      </c>
      <c r="C58" s="12" t="s">
        <v>66</v>
      </c>
      <c r="D58" s="12" t="s">
        <v>15</v>
      </c>
      <c r="E58" s="13"/>
      <c r="F58" s="13"/>
      <c r="G58" s="13">
        <v>3903.25</v>
      </c>
      <c r="H58" s="14"/>
      <c r="I58" s="14"/>
      <c r="J58" s="14"/>
      <c r="K58" s="13">
        <f t="shared" si="3"/>
        <v>3903.25</v>
      </c>
    </row>
    <row r="59" spans="2:11" ht="15.6">
      <c r="B59" s="12">
        <f t="shared" si="1"/>
        <v>46</v>
      </c>
      <c r="C59" s="12" t="s">
        <v>10</v>
      </c>
      <c r="D59" s="12" t="s">
        <v>15</v>
      </c>
      <c r="E59" s="13">
        <v>784</v>
      </c>
      <c r="F59" s="13">
        <v>94</v>
      </c>
      <c r="G59" s="13">
        <v>5120.74</v>
      </c>
      <c r="H59" s="14"/>
      <c r="I59" s="14"/>
      <c r="J59" s="14"/>
      <c r="K59" s="13">
        <f t="shared" si="3"/>
        <v>5120.74</v>
      </c>
    </row>
    <row r="60" spans="2:11" ht="15.6">
      <c r="B60" s="12">
        <f t="shared" si="1"/>
        <v>47</v>
      </c>
      <c r="C60" s="12" t="s">
        <v>11</v>
      </c>
      <c r="D60" s="12" t="s">
        <v>15</v>
      </c>
      <c r="E60" s="13">
        <v>1369</v>
      </c>
      <c r="F60" s="13">
        <v>180</v>
      </c>
      <c r="G60" s="13">
        <v>9875.42</v>
      </c>
      <c r="H60" s="14"/>
      <c r="I60" s="14"/>
      <c r="J60" s="14"/>
      <c r="K60" s="13">
        <f t="shared" si="3"/>
        <v>9875.42</v>
      </c>
    </row>
    <row r="61" spans="2:11" ht="15.6">
      <c r="B61" s="12">
        <f t="shared" si="1"/>
        <v>48</v>
      </c>
      <c r="C61" s="12" t="s">
        <v>12</v>
      </c>
      <c r="D61" s="12" t="s">
        <v>15</v>
      </c>
      <c r="E61" s="13">
        <v>395</v>
      </c>
      <c r="F61" s="13">
        <v>50</v>
      </c>
      <c r="G61" s="13">
        <v>1915.5</v>
      </c>
      <c r="H61" s="14"/>
      <c r="I61" s="14"/>
      <c r="J61" s="14"/>
      <c r="K61" s="13">
        <f t="shared" si="3"/>
        <v>1915.5</v>
      </c>
    </row>
    <row r="62" spans="2:11" ht="15.6">
      <c r="B62" s="12">
        <f t="shared" si="1"/>
        <v>49</v>
      </c>
      <c r="C62" s="12" t="s">
        <v>36</v>
      </c>
      <c r="D62" s="12" t="s">
        <v>15</v>
      </c>
      <c r="E62" s="13">
        <v>845</v>
      </c>
      <c r="F62" s="13">
        <v>315</v>
      </c>
      <c r="G62" s="13">
        <v>4889.88</v>
      </c>
      <c r="H62" s="14"/>
      <c r="I62" s="14"/>
      <c r="J62" s="14"/>
      <c r="K62" s="13">
        <f t="shared" si="3"/>
        <v>4889.88</v>
      </c>
    </row>
    <row r="63" spans="2:11" ht="15.6">
      <c r="B63" s="12">
        <f t="shared" si="1"/>
        <v>50</v>
      </c>
      <c r="C63" s="12" t="s">
        <v>22</v>
      </c>
      <c r="D63" s="12" t="s">
        <v>15</v>
      </c>
      <c r="E63" s="13">
        <v>677</v>
      </c>
      <c r="F63" s="13">
        <v>68</v>
      </c>
      <c r="G63" s="13">
        <v>2052.2399999999998</v>
      </c>
      <c r="H63" s="14"/>
      <c r="I63" s="14"/>
      <c r="J63" s="14"/>
      <c r="K63" s="13">
        <f t="shared" si="3"/>
        <v>2052.2399999999998</v>
      </c>
    </row>
    <row r="64" spans="2:11" ht="15.6">
      <c r="B64" s="12">
        <f t="shared" si="1"/>
        <v>51</v>
      </c>
      <c r="C64" s="12" t="s">
        <v>23</v>
      </c>
      <c r="D64" s="12" t="s">
        <v>15</v>
      </c>
      <c r="E64" s="13">
        <v>206</v>
      </c>
      <c r="F64" s="13">
        <v>12</v>
      </c>
      <c r="G64" s="13">
        <v>915</v>
      </c>
      <c r="H64" s="14"/>
      <c r="I64" s="14"/>
      <c r="J64" s="14"/>
      <c r="K64" s="13">
        <f t="shared" si="3"/>
        <v>915</v>
      </c>
    </row>
    <row r="65" spans="2:12" ht="15.6">
      <c r="B65" s="12">
        <f t="shared" si="1"/>
        <v>52</v>
      </c>
      <c r="C65" s="12" t="s">
        <v>34</v>
      </c>
      <c r="D65" s="12" t="s">
        <v>15</v>
      </c>
      <c r="E65" s="13"/>
      <c r="F65" s="13"/>
      <c r="G65" s="13">
        <v>11796.77</v>
      </c>
      <c r="H65" s="14"/>
      <c r="I65" s="14"/>
      <c r="J65" s="14"/>
      <c r="K65" s="13">
        <f t="shared" si="3"/>
        <v>11796.77</v>
      </c>
    </row>
    <row r="66" spans="2:12" ht="15.6">
      <c r="B66" s="12">
        <f t="shared" si="1"/>
        <v>53</v>
      </c>
      <c r="C66" s="23" t="s">
        <v>43</v>
      </c>
      <c r="D66" s="16" t="s">
        <v>44</v>
      </c>
      <c r="E66" s="13"/>
      <c r="F66" s="13"/>
      <c r="G66" s="14">
        <v>14456</v>
      </c>
      <c r="H66" s="14">
        <f>H67+H68</f>
        <v>-3000</v>
      </c>
      <c r="I66" s="14"/>
      <c r="J66" s="14"/>
      <c r="K66" s="14">
        <f t="shared" si="3"/>
        <v>11456</v>
      </c>
    </row>
    <row r="67" spans="2:12" ht="15.6">
      <c r="B67" s="12">
        <f t="shared" si="1"/>
        <v>54</v>
      </c>
      <c r="C67" s="12" t="s">
        <v>27</v>
      </c>
      <c r="D67" s="12" t="s">
        <v>45</v>
      </c>
      <c r="E67" s="13"/>
      <c r="F67" s="13"/>
      <c r="G67" s="13">
        <v>11456</v>
      </c>
      <c r="H67" s="13">
        <v>-3000</v>
      </c>
      <c r="I67" s="14"/>
      <c r="J67" s="14"/>
      <c r="K67" s="13">
        <f t="shared" si="3"/>
        <v>8456</v>
      </c>
    </row>
    <row r="68" spans="2:12" ht="15.6">
      <c r="B68" s="12">
        <f t="shared" si="1"/>
        <v>55</v>
      </c>
      <c r="C68" s="12" t="s">
        <v>28</v>
      </c>
      <c r="D68" s="12" t="s">
        <v>46</v>
      </c>
      <c r="E68" s="13"/>
      <c r="F68" s="13"/>
      <c r="G68" s="13">
        <v>3000</v>
      </c>
      <c r="H68" s="14"/>
      <c r="I68" s="14"/>
      <c r="J68" s="14"/>
      <c r="K68" s="13">
        <f t="shared" si="3"/>
        <v>3000</v>
      </c>
    </row>
    <row r="69" spans="2:12">
      <c r="B69" s="8"/>
      <c r="C69" s="8"/>
      <c r="D69" s="8"/>
      <c r="E69" s="18"/>
      <c r="F69" s="18"/>
      <c r="G69" s="18"/>
      <c r="H69" s="18"/>
      <c r="I69" s="18"/>
      <c r="J69" s="18"/>
      <c r="K69" s="18"/>
    </row>
    <row r="70" spans="2:12" ht="15.6">
      <c r="B70" s="8"/>
      <c r="C70" s="6" t="s">
        <v>47</v>
      </c>
      <c r="D70" s="29"/>
      <c r="E70" s="29"/>
      <c r="G70" s="18"/>
      <c r="H70" s="18"/>
      <c r="I70" s="26"/>
      <c r="J70" s="29" t="s">
        <v>56</v>
      </c>
      <c r="K70" s="29"/>
    </row>
    <row r="71" spans="2:12" ht="15.6">
      <c r="B71" s="27"/>
      <c r="C71" s="5"/>
      <c r="D71" s="35"/>
      <c r="E71" s="35"/>
      <c r="F71" s="35"/>
      <c r="G71" s="7"/>
      <c r="H71" s="7"/>
      <c r="I71" s="7"/>
      <c r="J71" s="35" t="s">
        <v>57</v>
      </c>
      <c r="K71" s="35"/>
      <c r="L71" s="35"/>
    </row>
    <row r="72" spans="2:12" ht="15.6">
      <c r="B72" s="27"/>
      <c r="C72" s="6" t="s">
        <v>48</v>
      </c>
      <c r="D72" s="29"/>
      <c r="E72" s="29"/>
      <c r="H72" s="7"/>
      <c r="I72" s="7"/>
      <c r="J72" s="29" t="s">
        <v>58</v>
      </c>
      <c r="K72" s="29"/>
    </row>
    <row r="73" spans="2:12" ht="15.6">
      <c r="B73" s="8"/>
      <c r="C73" s="8"/>
      <c r="D73" s="8"/>
      <c r="G73" s="7"/>
      <c r="H73" s="7"/>
      <c r="I73" s="7"/>
      <c r="J73" s="8"/>
    </row>
    <row r="74" spans="2:12" ht="15.6">
      <c r="B74" s="8"/>
      <c r="C74" s="1"/>
      <c r="D74" s="6"/>
      <c r="G74" s="6"/>
      <c r="H74" s="6"/>
      <c r="I74" s="6"/>
      <c r="J74" s="29"/>
      <c r="K74" s="29"/>
    </row>
    <row r="75" spans="2:12" ht="15.6">
      <c r="C75" s="31"/>
      <c r="D75" s="31"/>
    </row>
    <row r="76" spans="2:12" ht="15.6">
      <c r="C76" s="1"/>
      <c r="D76" s="6"/>
    </row>
  </sheetData>
  <mergeCells count="29">
    <mergeCell ref="I1:K1"/>
    <mergeCell ref="B10:B13"/>
    <mergeCell ref="C10:C13"/>
    <mergeCell ref="D10:D13"/>
    <mergeCell ref="E10:E13"/>
    <mergeCell ref="B1:C1"/>
    <mergeCell ref="F1:G1"/>
    <mergeCell ref="B2:C2"/>
    <mergeCell ref="B3:C3"/>
    <mergeCell ref="I10:I13"/>
    <mergeCell ref="C7:K7"/>
    <mergeCell ref="K10:K13"/>
    <mergeCell ref="H10:H13"/>
    <mergeCell ref="J3:K3"/>
    <mergeCell ref="J4:K4"/>
    <mergeCell ref="G2:H2"/>
    <mergeCell ref="J2:K2"/>
    <mergeCell ref="C8:K8"/>
    <mergeCell ref="D72:E72"/>
    <mergeCell ref="C75:D75"/>
    <mergeCell ref="F10:F13"/>
    <mergeCell ref="G10:G13"/>
    <mergeCell ref="J10:J13"/>
    <mergeCell ref="D70:E70"/>
    <mergeCell ref="D71:F71"/>
    <mergeCell ref="J70:K70"/>
    <mergeCell ref="J71:L71"/>
    <mergeCell ref="J72:K72"/>
    <mergeCell ref="J74:K74"/>
  </mergeCells>
  <phoneticPr fontId="2" type="noConversion"/>
  <pageMargins left="0.70866141732283472" right="0.19685039370078741" top="0.51181102362204722" bottom="0.47244094488188981" header="0.19685039370078741" footer="0.31496062992125984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>cjc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Simona.Tatomir</dc:creator>
  <cp:lastModifiedBy>Anca Oltean</cp:lastModifiedBy>
  <cp:lastPrinted>2025-10-23T10:03:47Z</cp:lastPrinted>
  <dcterms:created xsi:type="dcterms:W3CDTF">2009-05-18T06:15:42Z</dcterms:created>
  <dcterms:modified xsi:type="dcterms:W3CDTF">2025-10-24T05:59:27Z</dcterms:modified>
</cp:coreProperties>
</file>