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vr\cajt\ANUL 2026\PROIECTE Hotarari CJC 2026\Proiect APROBARE TARIFE  Licitatia 3 Asociere Et.1\Tarife calatorie licitatia 3\"/>
    </mc:Choice>
  </mc:AlternateContent>
  <xr:revisionPtr revIDLastSave="0" documentId="13_ncr:1_{FEE47588-543F-4E7A-8DBA-9DC3B2A2C0EA}" xr6:coauthVersionLast="47" xr6:coauthVersionMax="47" xr10:uidLastSave="{00000000-0000-0000-0000-000000000000}"/>
  <bookViews>
    <workbookView xWindow="-108" yWindow="-108" windowWidth="30936" windowHeight="16896" xr2:uid="{A61808EE-952A-4455-804D-40F2D2DEA09E}"/>
  </bookViews>
  <sheets>
    <sheet name="T 14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1" l="1"/>
  <c r="C70" i="1" s="1"/>
  <c r="D17" i="1" l="1"/>
  <c r="M8" i="1" s="1"/>
  <c r="D14" i="1"/>
  <c r="J8" i="1" s="1"/>
  <c r="C11" i="1"/>
  <c r="C9" i="1"/>
  <c r="C17" i="1"/>
  <c r="C18" i="1"/>
  <c r="C13" i="1"/>
  <c r="D10" i="1"/>
  <c r="F8" i="1" s="1"/>
  <c r="D12" i="1"/>
  <c r="H8" i="1" s="1"/>
  <c r="C10" i="1"/>
  <c r="C15" i="1"/>
  <c r="D11" i="1"/>
  <c r="G8" i="1" s="1"/>
  <c r="D9" i="1"/>
  <c r="E8" i="1" s="1"/>
  <c r="D13" i="1"/>
  <c r="I8" i="1" s="1"/>
  <c r="D15" i="1"/>
  <c r="K8" i="1" s="1"/>
  <c r="D18" i="1"/>
  <c r="N8" i="1" s="1"/>
  <c r="C12" i="1"/>
  <c r="C14" i="1"/>
  <c r="J18" i="1" s="1"/>
  <c r="N14" i="1" s="1"/>
  <c r="D16" i="1"/>
  <c r="L8" i="1" s="1"/>
  <c r="C16" i="1"/>
  <c r="F15" i="1" l="1"/>
  <c r="K10" i="1" s="1"/>
  <c r="I18" i="1"/>
  <c r="N13" i="1" s="1"/>
  <c r="E12" i="1"/>
  <c r="H9" i="1" s="1"/>
  <c r="I17" i="1"/>
  <c r="M13" i="1" s="1"/>
  <c r="G18" i="1"/>
  <c r="N11" i="1" s="1"/>
  <c r="G17" i="1"/>
  <c r="M11" i="1" s="1"/>
  <c r="H14" i="1"/>
  <c r="J12" i="1" s="1"/>
  <c r="E18" i="1"/>
  <c r="N9" i="1" s="1"/>
  <c r="F17" i="1"/>
  <c r="M10" i="1" s="1"/>
  <c r="K17" i="1"/>
  <c r="M15" i="1" s="1"/>
  <c r="E15" i="1"/>
  <c r="K9" i="1" s="1"/>
  <c r="F13" i="1"/>
  <c r="I10" i="1" s="1"/>
  <c r="F11" i="1"/>
  <c r="G10" i="1" s="1"/>
  <c r="E17" i="1"/>
  <c r="M9" i="1" s="1"/>
  <c r="H17" i="1"/>
  <c r="M12" i="1" s="1"/>
  <c r="J17" i="1"/>
  <c r="M14" i="1" s="1"/>
  <c r="E10" i="1"/>
  <c r="F9" i="1" s="1"/>
  <c r="K18" i="1"/>
  <c r="N15" i="1" s="1"/>
  <c r="G15" i="1"/>
  <c r="K11" i="1" s="1"/>
  <c r="I15" i="1"/>
  <c r="K13" i="1" s="1"/>
  <c r="I14" i="1"/>
  <c r="J13" i="1" s="1"/>
  <c r="G13" i="1"/>
  <c r="I11" i="1" s="1"/>
  <c r="G14" i="1"/>
  <c r="J11" i="1" s="1"/>
  <c r="F18" i="1"/>
  <c r="N10" i="1" s="1"/>
  <c r="F14" i="1"/>
  <c r="J10" i="1" s="1"/>
  <c r="E14" i="1"/>
  <c r="J9" i="1" s="1"/>
  <c r="E11" i="1"/>
  <c r="G9" i="1" s="1"/>
  <c r="F12" i="1"/>
  <c r="H10" i="1" s="1"/>
  <c r="G12" i="1"/>
  <c r="H11" i="1" s="1"/>
  <c r="H15" i="1"/>
  <c r="K12" i="1" s="1"/>
  <c r="E13" i="1"/>
  <c r="I9" i="1" s="1"/>
  <c r="M18" i="1"/>
  <c r="N17" i="1" s="1"/>
  <c r="H13" i="1"/>
  <c r="I12" i="1" s="1"/>
  <c r="J15" i="1"/>
  <c r="K14" i="1" s="1"/>
  <c r="H18" i="1"/>
  <c r="N12" i="1" s="1"/>
  <c r="I16" i="1"/>
  <c r="L13" i="1" s="1"/>
  <c r="E16" i="1"/>
  <c r="L9" i="1" s="1"/>
  <c r="H16" i="1"/>
  <c r="L12" i="1" s="1"/>
  <c r="J16" i="1"/>
  <c r="L14" i="1" s="1"/>
  <c r="F16" i="1"/>
  <c r="L10" i="1" s="1"/>
  <c r="K16" i="1"/>
  <c r="L15" i="1" s="1"/>
  <c r="G16" i="1"/>
  <c r="L11" i="1" s="1"/>
  <c r="L18" i="1"/>
  <c r="N16" i="1" s="1"/>
  <c r="L17" i="1"/>
  <c r="M16" i="1" s="1"/>
</calcChain>
</file>

<file path=xl/sharedStrings.xml><?xml version="1.0" encoding="utf-8"?>
<sst xmlns="http://schemas.openxmlformats.org/spreadsheetml/2006/main" count="47" uniqueCount="35">
  <si>
    <t xml:space="preserve">Ofertant: ASOCIEREA: FELDIBERC TRANS, MAREXVAL TRANS.LIVIO DARIO, AUTOTRUST CORPORATION </t>
  </si>
  <si>
    <t>Bilete de călătorie</t>
  </si>
  <si>
    <t>km</t>
  </si>
  <si>
    <t>Nr.transă de distanță</t>
  </si>
  <si>
    <t>Zonă kilometrică initiala</t>
  </si>
  <si>
    <t>Zonă kilometrică finala</t>
  </si>
  <si>
    <t>Coeficient alfa</t>
  </si>
  <si>
    <t>lei/loc/km</t>
  </si>
  <si>
    <t xml:space="preserve">TVA                                                   </t>
  </si>
  <si>
    <t xml:space="preserve">Tarif mediu cu TVA                        </t>
  </si>
  <si>
    <t>Dej- Autogara Costrans - valori nerotunjite</t>
  </si>
  <si>
    <t>Cod Traseu: T 148 CLUJ NAPOCA -VAIDA CĂMĂRAȘ - PALATCA</t>
  </si>
  <si>
    <t>TARIFE DE CĂLĂTORIE PRACTICATE PE TRASEUL T 148</t>
  </si>
  <si>
    <t xml:space="preserve">Tarif mediu pe traseul T 148      </t>
  </si>
  <si>
    <t>Sânnicoară - școală</t>
  </si>
  <si>
    <t>Apahida - gară</t>
  </si>
  <si>
    <t>Corpadea - ramificaţie</t>
  </si>
  <si>
    <t>Gădălin - ramificaţie</t>
  </si>
  <si>
    <t>Bărăi - ramificaţie</t>
  </si>
  <si>
    <t>Căianu Vamă - DN 16 nr. 69</t>
  </si>
  <si>
    <t>Căianu - ramificaţie</t>
  </si>
  <si>
    <t>Căianu Mic - DN 16 nr. 54</t>
  </si>
  <si>
    <t>Vaida Cămăraş - DJ 161G nr. 22</t>
  </si>
  <si>
    <t>Palatca - centru</t>
  </si>
  <si>
    <t>Cluj Napoca/Fany</t>
  </si>
  <si>
    <t>Statii plecare/sosire</t>
  </si>
  <si>
    <t>Cluj Napoca/Autogară</t>
  </si>
  <si>
    <t>SECRETAR GENERAL AL JUDEŢULUI,</t>
  </si>
  <si>
    <t xml:space="preserve">        INIȚIATOR,</t>
  </si>
  <si>
    <t xml:space="preserve">      PREȘEDINTE</t>
  </si>
  <si>
    <t xml:space="preserve">         Alin Tișe</t>
  </si>
  <si>
    <t xml:space="preserve">                                 Alin Tișe                                                                Simona Gaci</t>
  </si>
  <si>
    <t xml:space="preserve">         </t>
  </si>
  <si>
    <t xml:space="preserve">                            PREŞEDINTE,  </t>
  </si>
  <si>
    <t>GRUPA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</si>
</sst>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Montserrat Light"/>
      <family val="3"/>
    </font>
    <font>
      <sz val="11"/>
      <name val="Montserrat Light"/>
      <charset val="238"/>
    </font>
    <font>
      <sz val="11"/>
      <name val="Montserrat Light"/>
      <family val="3"/>
    </font>
    <font>
      <sz val="12"/>
      <color theme="1"/>
      <name val="Calibri"/>
      <family val="2"/>
      <charset val="238"/>
    </font>
    <font>
      <b/>
      <sz val="11"/>
      <color rgb="FF000000"/>
      <name val="Montserrat Light"/>
      <family val="3"/>
    </font>
    <font>
      <sz val="11"/>
      <color rgb="FFFFFFFF"/>
      <name val="Montserrat Light"/>
      <family val="3"/>
    </font>
    <font>
      <sz val="10"/>
      <color rgb="FF000000"/>
      <name val="Montserrat Light"/>
      <family val="3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theme="0"/>
      <name val="Montserrat Light"/>
      <family val="3"/>
    </font>
    <font>
      <sz val="12"/>
      <color theme="1"/>
      <name val="Montserrat Medium"/>
      <charset val="238"/>
    </font>
    <font>
      <sz val="14"/>
      <color theme="1"/>
      <name val="Montserrat Medium"/>
      <charset val="238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Montserrat Light"/>
      <charset val="238"/>
    </font>
    <font>
      <b/>
      <sz val="11"/>
      <color rgb="FF000000"/>
      <name val="Montserrat Light"/>
      <family val="3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6" xfId="0" applyFont="1" applyBorder="1"/>
    <xf numFmtId="0" fontId="5" fillId="0" borderId="0" xfId="0" applyFont="1"/>
    <xf numFmtId="2" fontId="6" fillId="0" borderId="0" xfId="0" applyNumberFormat="1" applyFont="1" applyAlignment="1">
      <alignment horizontal="center" vertical="center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3" borderId="9" xfId="0" applyNumberFormat="1" applyFont="1" applyFill="1" applyBorder="1" applyAlignment="1">
      <alignment horizontal="center" vertical="center" wrapText="1"/>
    </xf>
    <xf numFmtId="2" fontId="8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 wrapText="1"/>
    </xf>
    <xf numFmtId="2" fontId="7" fillId="3" borderId="1" xfId="0" applyNumberFormat="1" applyFont="1" applyFill="1" applyBorder="1" applyAlignment="1">
      <alignment horizontal="center" vertical="center" textRotation="90" wrapText="1"/>
    </xf>
    <xf numFmtId="49" fontId="3" fillId="0" borderId="14" xfId="1" applyNumberFormat="1" applyFont="1" applyBorder="1" applyAlignment="1">
      <alignment horizontal="center" vertical="center" textRotation="90" wrapText="1"/>
    </xf>
    <xf numFmtId="0" fontId="3" fillId="0" borderId="14" xfId="1" applyFont="1" applyBorder="1" applyAlignment="1">
      <alignment horizontal="center" vertical="center" textRotation="90" wrapText="1"/>
    </xf>
    <xf numFmtId="49" fontId="3" fillId="0" borderId="15" xfId="1" applyNumberFormat="1" applyFont="1" applyBorder="1" applyAlignment="1">
      <alignment horizontal="center" vertical="center" textRotation="90" wrapText="1"/>
    </xf>
    <xf numFmtId="49" fontId="3" fillId="0" borderId="2" xfId="1" applyNumberFormat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49" fontId="3" fillId="0" borderId="5" xfId="1" applyNumberFormat="1" applyFont="1" applyBorder="1" applyAlignment="1">
      <alignment horizontal="left" vertical="center"/>
    </xf>
    <xf numFmtId="49" fontId="3" fillId="0" borderId="8" xfId="1" applyNumberFormat="1" applyFont="1" applyBorder="1" applyAlignment="1">
      <alignment horizontal="left" vertical="center"/>
    </xf>
    <xf numFmtId="0" fontId="2" fillId="0" borderId="9" xfId="1" applyFont="1" applyBorder="1" applyAlignment="1">
      <alignment horizontal="center"/>
    </xf>
    <xf numFmtId="2" fontId="11" fillId="4" borderId="3" xfId="0" applyNumberFormat="1" applyFont="1" applyFill="1" applyBorder="1" applyAlignment="1">
      <alignment horizontal="center" vertical="center" wrapText="1"/>
    </xf>
    <xf numFmtId="2" fontId="11" fillId="4" borderId="6" xfId="0" applyNumberFormat="1" applyFont="1" applyFill="1" applyBorder="1" applyAlignment="1">
      <alignment horizontal="center" vertical="center" wrapText="1"/>
    </xf>
    <xf numFmtId="2" fontId="11" fillId="4" borderId="9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/>
    <xf numFmtId="2" fontId="4" fillId="3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2" fontId="17" fillId="0" borderId="0" xfId="0" applyNumberFormat="1" applyFont="1"/>
    <xf numFmtId="0" fontId="6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</cellXfs>
  <cellStyles count="2">
    <cellStyle name="Normal" xfId="0" builtinId="0"/>
    <cellStyle name="Normal_Sheet1" xfId="1" xr:uid="{4568D4DA-BA53-4B04-B53C-D195FE9BE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705E-B6D9-42EC-A1F5-FCA75E880DCB}">
  <sheetPr>
    <pageSetUpPr fitToPage="1"/>
  </sheetPr>
  <dimension ref="A1:N86"/>
  <sheetViews>
    <sheetView tabSelected="1" topLeftCell="A45" workbookViewId="0">
      <selection activeCell="F52" sqref="F52"/>
    </sheetView>
  </sheetViews>
  <sheetFormatPr defaultRowHeight="15.6" x14ac:dyDescent="0.3"/>
  <cols>
    <col min="1" max="1" width="31.8984375" customWidth="1"/>
    <col min="2" max="2" width="12.3984375" bestFit="1" customWidth="1"/>
    <col min="3" max="4" width="12.3984375" customWidth="1"/>
    <col min="5" max="5" width="11.19921875" customWidth="1"/>
    <col min="6" max="6" width="7.59765625" customWidth="1"/>
    <col min="7" max="7" width="8.69921875" customWidth="1"/>
    <col min="8" max="14" width="7.09765625" customWidth="1"/>
  </cols>
  <sheetData>
    <row r="1" spans="1:14" ht="16.8" x14ac:dyDescent="0.3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8"/>
      <c r="L1" s="8"/>
      <c r="M1" s="8"/>
      <c r="N1" s="8"/>
    </row>
    <row r="2" spans="1:14" ht="16.8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8"/>
      <c r="L2" s="8"/>
      <c r="M2" s="8"/>
      <c r="N2" s="8"/>
    </row>
    <row r="3" spans="1:14" ht="16.8" x14ac:dyDescent="0.3">
      <c r="A3" s="49" t="s">
        <v>34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6.8" x14ac:dyDescent="0.3">
      <c r="A4" s="50" t="s">
        <v>11</v>
      </c>
      <c r="B4" s="51"/>
      <c r="C4" s="52"/>
      <c r="D4" s="5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7.399999999999999" thickBot="1" x14ac:dyDescent="0.35">
      <c r="A5" s="3" t="s">
        <v>0</v>
      </c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  <c r="N5" s="2"/>
    </row>
    <row r="6" spans="1:14" ht="17.399999999999999" thickBot="1" x14ac:dyDescent="0.35">
      <c r="A6" s="54" t="s">
        <v>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14" ht="90.75" customHeight="1" thickBot="1" x14ac:dyDescent="0.35">
      <c r="A7" s="24" t="s">
        <v>25</v>
      </c>
      <c r="B7" s="25" t="s">
        <v>2</v>
      </c>
      <c r="C7" s="26" t="s">
        <v>10</v>
      </c>
      <c r="D7" s="27" t="s">
        <v>24</v>
      </c>
      <c r="E7" s="28" t="s">
        <v>14</v>
      </c>
      <c r="F7" s="28" t="s">
        <v>15</v>
      </c>
      <c r="G7" s="28" t="s">
        <v>16</v>
      </c>
      <c r="H7" s="28" t="s">
        <v>17</v>
      </c>
      <c r="I7" s="27" t="s">
        <v>18</v>
      </c>
      <c r="J7" s="27" t="s">
        <v>19</v>
      </c>
      <c r="K7" s="28" t="s">
        <v>20</v>
      </c>
      <c r="L7" s="27" t="s">
        <v>21</v>
      </c>
      <c r="M7" s="27" t="s">
        <v>22</v>
      </c>
      <c r="N7" s="29" t="s">
        <v>23</v>
      </c>
    </row>
    <row r="8" spans="1:14" ht="16.8" x14ac:dyDescent="0.4">
      <c r="A8" s="30" t="s">
        <v>26</v>
      </c>
      <c r="B8" s="22">
        <v>0</v>
      </c>
      <c r="C8" s="35"/>
      <c r="D8" s="9"/>
      <c r="E8" s="10">
        <f>D9</f>
        <v>5.5</v>
      </c>
      <c r="F8" s="10">
        <f>D10</f>
        <v>7</v>
      </c>
      <c r="G8" s="10">
        <f>D11</f>
        <v>12</v>
      </c>
      <c r="H8" s="10">
        <f>D12</f>
        <v>12.5</v>
      </c>
      <c r="I8" s="10">
        <f>D13</f>
        <v>13</v>
      </c>
      <c r="J8" s="10">
        <f>D14</f>
        <v>14</v>
      </c>
      <c r="K8" s="10">
        <f>D15</f>
        <v>15.5</v>
      </c>
      <c r="L8" s="10">
        <f>D16</f>
        <v>16.5</v>
      </c>
      <c r="M8" s="10">
        <f>D17</f>
        <v>18.5</v>
      </c>
      <c r="N8" s="11">
        <f>D18</f>
        <v>21</v>
      </c>
    </row>
    <row r="9" spans="1:14" ht="16.8" x14ac:dyDescent="0.4">
      <c r="A9" s="31" t="s">
        <v>14</v>
      </c>
      <c r="B9" s="23">
        <v>9</v>
      </c>
      <c r="C9" s="36">
        <f>IF(B9&lt;=C49,B9*C70*D49,IF(AND(B9&gt;C49,B9&lt;=C50),(C49-B49)*D49*C70+(B9-C49)*C70*D50,IF(AND(B9&gt;C50,B9&lt;=C51),C49*C70*D49+(C50-C49)*C70*D50+(B9 -C50)*C70*D51,IF(AND(B9&gt;C51,B9&lt;=C52),C49*C70*D49+(C50-C49)*C70*D50+(C51-C50)*C70*D51+(B9 -C51)*C70*D52,IF(AND(B9&gt;C52,B9&lt;=C53),C49*C70*D49+(C50-C49)*C70*D50+(C51-C50)*C70*D51+(C52-C51)*C70*D52+(B9 -C52)*C70*D53,IF(AND(B9&gt;C53,B9&lt;=C54),C49*C70*D49+(C50-C49)*C70*D50+(C51-C50)*C70*D51+(C52-C51)*C70*D52+(C53-C52)*C70*D53+(B9 -C53)*C70*D54,IF(AND(B9&gt;C54,B9&lt;=C55),C49*C70*D49+(C50-C49)*C70*D50+(C51-C50)*C70*D51+(C52-C51)*C70*D52+(C53-C52)*C70*D53+(C54-C53)*C70*D54+(B9-C54)*C70*D55,IF(AND(B9&gt;C55,B9&lt;=C56),C49*C70*D49+(C50-C49)*C70*D50+(C51-C50)*C70*D51+(C52-C51)*C70*D52+(C53-C52)*C70*D53+(C54-C53)*C70*D54+(C53-C54)*C70*D55+(B9-C55)*C70*D56,0))))))))</f>
        <v>5.6159999999999997</v>
      </c>
      <c r="D9" s="12">
        <f>MROUND(IF(B9&lt;=C49,B9*C70*D49,IF(AND(B9&gt;C49,B9&lt;=C50),(C49-B49)*D49*C70+(B9-C49)*C70*D50,IF(AND(B9&gt;C50,B9&lt;=C51),C49*C70*D49+(C50-C49)*C70*D50+(B9 -C50)*C70*D51,IF(AND(B9&gt;C51,B9&lt;=C52),C49*C70*D49+(C50-C49)*C70*D50+(C51-C50)*C70*D51+(B9 -C51)*C70*D52,IF(AND(B9&gt;C52,B9&lt;=C53),C49*C70*D49+(C50-C49)*C70*D50+(C51-C50)*C70*D51+(C52-C51)*C70*D52+(B9 -C52)*C70*D53,IF(AND(B9&gt;C53,B9&lt;=C54),C49*C70*D49+(C50-C49)*C70*D50+(C51-C50)*C70*D51+(C52-C51)*C70*D52+(C53-C52)*C70*D53+(B9 -C53)*C70*D54,IF(AND(B9&gt;C54,B9&lt;=C55),C49*C70*D49+(C50-C49)*C70*D50+(C51-C50)*C70*D51+(C52-C51)*C70*D52+(C53-C52)*C70*D53+(C54-C53)*C70*D54+(B9-C54)*C70*D55,IF(AND(B9&gt;C55,B9&lt;=C56),C49*C70*D49+(C50-C49)*C70*D50+(C51-C50)*C70*D51+(C52-C51)*C70*D52+(C53-C52)*C70*D53+(C54-C53)*C70*D54+(C53-C54)*C70*D55+(B9-C55)*C70*D56,0)))))))),0.5)</f>
        <v>5.5</v>
      </c>
      <c r="E9" s="13"/>
      <c r="F9" s="12">
        <f>E10</f>
        <v>1</v>
      </c>
      <c r="G9" s="12">
        <f>E11</f>
        <v>6.5</v>
      </c>
      <c r="H9" s="12">
        <f>E12</f>
        <v>7</v>
      </c>
      <c r="I9" s="12">
        <f>E13</f>
        <v>7.5</v>
      </c>
      <c r="J9" s="12">
        <f>E14</f>
        <v>8.5</v>
      </c>
      <c r="K9" s="12">
        <f>E15</f>
        <v>10</v>
      </c>
      <c r="L9" s="12">
        <f>E16</f>
        <v>11</v>
      </c>
      <c r="M9" s="12">
        <f>E17</f>
        <v>13</v>
      </c>
      <c r="N9" s="14">
        <f>E18</f>
        <v>15</v>
      </c>
    </row>
    <row r="10" spans="1:14" ht="16.8" x14ac:dyDescent="0.4">
      <c r="A10" s="31" t="s">
        <v>15</v>
      </c>
      <c r="B10" s="23">
        <v>11</v>
      </c>
      <c r="C10" s="36">
        <f>IF(B10&lt;=C49,B10*C70*D49,IF(AND(B10&gt;C49,B10&lt;=C50),(C49-B49)*D49*C70+(B10-C49)*C70*D50,IF(AND(B10&gt;C50,B10&lt;=C51),C49*C70*D49+(C50-C49)*C70*D50+(B10 -C50)*C70*D51,IF(AND(B10&gt;C51,B10&lt;=C52),C49*C70*D49+(C50-C49)*C70*D50+(C51-C50)*C70*D51+(B10 -C51)*C70*D52,IF(AND(B10&gt;C52,B10&lt;=C53),C49*C70*D49+(C50-C49)*C70*D50+(C51-C50)*C70*D51+(C52-C51)*C70*D52+(B10 -C52)*C70*D53,IF(AND(B10&gt;C53,B10&lt;=C54),C49*C70*D49+(C50-C49)*C70*D50+(C51-C50)*C70*D51+(C52-C51)*C70*D52+(C53-C52)*C70*D53+(B10 -C53)*C70*D54,IF(AND(B10&gt;C54,B10&lt;=C55),C49*C70*D49+(C50-C49)*C70*D50+(C51-C50)*C70*D51+(C52-C51)*C70*D52+(C53-C52)*C70*D53+(C54-C53)*C70*D54+(B10-C54)*C70*D55,IF(AND(B10&gt;C55,B10&lt;=C56),C49*C70*D49+(C50-C49)*C70*D50+(C51-C50)*C70*D51+(C52-C51)*C70*D52+(C53-C52)*C70*D53+(C54-C53)*C70*D54+(C53-C54)*C70*D55+(B10-C55)*C70*D56,0))))))))</f>
        <v>6.76</v>
      </c>
      <c r="D10" s="12">
        <f>MROUND(IF(B10&lt;=C49,B10*C70*D49,IF(AND(B10&gt;C49,B10&lt;=C50),(C49-B49)*D49*C70+(B10-C49)*C70*D50,IF(AND(B10&gt;C50,B10&lt;=C51),C49*C70*D49+(C50-C49)*C70*D50+(B10 -C50)*C70*D51,IF(AND(B10&gt;C51,B10&lt;=C52),C49*C70*D49+(C50-C49)*C70*D50+(C51-C50)*C70*D51+(B10 -C51)*C70*D52,IF(AND(B10&gt;C52,B10&lt;=C53),C49*C70*D49+(C50-C49)*C70*D50+(C51-C50)*C70*D51+(C52-C51)*C70*D52+(B10 -C52)*C70*D53,IF(AND(B10&gt;C53,B10&lt;=C54),C49*C70*D49+(C50-C49)*C70*D50+(C51-C50)*C70*D51+(C52-C51)*C70*D52+(C53-C52)*C70*D53+(B10 -C53)*C70*D54,IF(AND(B10&gt;C54,B10&lt;=C55),C49*C70*D49+(C50-C49)*C70*D50+(C51-C50)*C70*D51+(C52-C51)*C70*D52+(C53-C52)*C70*D53+(C54-C53)*C70*D54+(B10-C54)*C70*D55,IF(AND(B10&gt;C55,B10&lt;=C56),C49*C70*D49+(C50-C49)*C70*D50+(C51-C50)*C70*D51+(C52-C51)*C70*D52+(C53-C52)*C70*D53+(C54-C53)*C70*D54+(C53-C54)*C70*D55+(B10-C55)*C70*D56,0)))))))),0.5)</f>
        <v>7</v>
      </c>
      <c r="E10" s="12">
        <f>IF(MROUND(C10-C9,0.5)=0,0.5,MROUND(C10-C9,0.5))</f>
        <v>1</v>
      </c>
      <c r="F10" s="13"/>
      <c r="G10" s="12">
        <f>F11</f>
        <v>5</v>
      </c>
      <c r="H10" s="12">
        <f>F12</f>
        <v>5.5</v>
      </c>
      <c r="I10" s="12">
        <f>F13</f>
        <v>6</v>
      </c>
      <c r="J10" s="12">
        <f>F14</f>
        <v>7.5</v>
      </c>
      <c r="K10" s="12">
        <f>F15</f>
        <v>9</v>
      </c>
      <c r="L10" s="12">
        <f>F16</f>
        <v>10</v>
      </c>
      <c r="M10" s="12">
        <f>F17</f>
        <v>12</v>
      </c>
      <c r="N10" s="14">
        <f>F18</f>
        <v>14</v>
      </c>
    </row>
    <row r="11" spans="1:14" ht="16.8" x14ac:dyDescent="0.4">
      <c r="A11" s="31" t="s">
        <v>16</v>
      </c>
      <c r="B11" s="23">
        <v>21</v>
      </c>
      <c r="C11" s="36">
        <f>IF(B11&lt;=C49,B11*C70*D49,IF(AND(B11&gt;C49,B11&lt;=C50),(C49-B49)*D49*C70+(B11-C49)*C70*D50,IF(AND(B11&gt;C50,B11&lt;=C51),C49*C70*D49+(C50-C49)*C70*D50+(B11 -C50)*C70*D51,IF(AND(B11&gt;C51,B11&lt;=C52),C49*C70*D49+(C50-C49)*C70*D50+(C51-C50)*C70*D51+(B11 -C51)*C70*D52,IF(AND(B11&gt;C52,B11&lt;=C53),C49*C70*D49+(C50-C49)*C70*D50+(C51-C50)*C70*D51+(C52-C51)*C70*D52+(B11 -C52)*C70*D53,IF(AND(B11&gt;C53,B11&lt;=C54),C49*C70*D49+(C50-C49)*C70*D50+(C51-C50)*C70*D51+(C52-C51)*C70*D52+(C53-C52)*C70*D53+(B11 -C53)*C70*D54,IF(AND(B11&gt;C54,B11&lt;=C55),C49*C70*D49+(C50-C49)*C70*D50+(C51-C50)*C70*D51+(C52-C51)*C70*D52+(C53-C52)*C70*D53+(C54-C53)*C70*D54+(B11-C54)*C70*D55,IF(AND(B11&gt;C55,B11&lt;=C56),C49*C70*D49+(C50-C49)*C70*D50+(C51-C50)*C70*D51+(C52-C51)*C70*D52+(C53-C52)*C70*D53+(C54-C53)*C70*D54+(C53-C54)*C70*D55+(B11-C55)*C70*D56,0))))))))</f>
        <v>11.96</v>
      </c>
      <c r="D11" s="12">
        <f>MROUND(IF(B11&lt;=C49,B11*C70*D49,IF(AND(B11&gt;C49,B11&lt;=C50),(C49-B49)*D49*C70+(B11-C49)*C70*D50,IF(AND(B11&gt;C50,B11&lt;=C51),C49*C70*D49+(C50-C49)*C70*D50+(B11 -C50)*C70*D51,IF(AND(B11&gt;C51,B11&lt;=C52),C49*C70*D49+(C50-C49)*C70*D50+(C51-C50)*C70*D51+(B11 -C51)*C70*D52,IF(AND(B11&gt;C52,B11&lt;=C53),C49*C70*D49+(C50-C49)*C70*D50+(C51-C50)*C70*D51+(C52-C51)*C70*D52+(B11 -C52)*C70*D53,IF(AND(B11&gt;C53,B11&lt;=C54),C49*C70*D49+(C50-C49)*C70*D50+(C51-C50)*C70*D51+(C52-C51)*C70*D52+(C53-C52)*C70*D53+(B11 -C53)*C70*D54,IF(AND(B11&gt;C54,B11&lt;=C55),C49*C70*D49+(C50-C49)*C70*D50+(C51-C50)*C70*D51+(C52-C51)*C70*D52+(C53-C52)*C70*D53+(C54-C53)*C70*D54+(B11-C54)*C70*D55,IF(AND(B11&gt;C55,B11&lt;=C56),C49*C70*D49+(C50-C49)*C70*D50+(C51-C50)*C70*D51+(C52-C51)*C70*D52+(C53-C52)*C70*D53+(C54-C53)*C70*D54+(C53-C54)*C70*D55+(B11-C55)*C70*D56,0)))))))),0.5)</f>
        <v>12</v>
      </c>
      <c r="E11" s="12">
        <f>MROUND(C11-C9,0.5)</f>
        <v>6.5</v>
      </c>
      <c r="F11" s="12">
        <f>IF(MROUND(C11-C10,0.5)=0,0.5,MROUND(C11-C10,0.5))</f>
        <v>5</v>
      </c>
      <c r="G11" s="13"/>
      <c r="H11" s="15">
        <f>G12</f>
        <v>0.5</v>
      </c>
      <c r="I11" s="12">
        <f>G13</f>
        <v>1</v>
      </c>
      <c r="J11" s="12">
        <f>G14</f>
        <v>2</v>
      </c>
      <c r="K11" s="12">
        <f>G15</f>
        <v>3.5</v>
      </c>
      <c r="L11" s="12">
        <f>G16</f>
        <v>4.5</v>
      </c>
      <c r="M11" s="12">
        <f>G17</f>
        <v>7</v>
      </c>
      <c r="N11" s="14">
        <f>G18</f>
        <v>9</v>
      </c>
    </row>
    <row r="12" spans="1:14" ht="16.8" x14ac:dyDescent="0.4">
      <c r="A12" s="31" t="s">
        <v>17</v>
      </c>
      <c r="B12" s="23">
        <v>22</v>
      </c>
      <c r="C12" s="36">
        <f>IF(B12&lt;=C49,B12*C70*D49,IF(AND(B12&gt;C49,B12&lt;=C50),(C49-B49)*D49*C70+(B12-C49)*C70*D50,IF(AND(B12&gt;C50,B12&lt;=C51),C49*C70*D49+(C50-C49)*C70*D50+(B12 -C50)*C70*D51,IF(AND(B12&gt;C51,B12&lt;=C52),C49*C70*D49+(C50-C49)*C70*D50+(C51-C50)*C70*D51+(B12 -C51)*C70*D52,IF(AND(B12&gt;C52,B12&lt;=C53),C49*C70*D49+(C50-C49)*C70*D50+(C51-C50)*C70*D51+(C52-C51)*C70*D52+(B12 -C52)*C70*D53,IF(AND(B12&gt;C53,B12&lt;=C54),C49*C70*D49+(C50-C49)*C70*D50+(C51-C50)*C70*D51+(C52-C51)*C70*D52+(C53-C52)*C70*D53+(B12 -C53)*C70*D54,IF(AND(B12&gt;C54,B12&lt;=C55),C49*C70*D49+(C50-C49)*C70*D50+(C51-C50)*C70*D51+(C52-C51)*C70*D52+(C53-C52)*C70*D53+(C54-C53)*C70*D54+(B12-C54)*C70*D55,IF(AND(B12&gt;C55,B12&lt;=C56),C49*C70*D49+(C50-C49)*C70*D50+(C51-C50)*C70*D51+(C52-C51)*C70*D52+(C53-C52)*C70*D53+(C54-C53)*C70*D54+(C53-C54)*C70*D55+(B12-C55)*C70*D56,0))))))))</f>
        <v>12.48</v>
      </c>
      <c r="D12" s="12">
        <f>MROUND(IF(B12&lt;=C49,B12*C70*D49,IF(AND(B12&gt;C49,B12&lt;=C50),(C49-B49)*D49*C70+(B12-C49)*C70*D50,IF(AND(B12&gt;C50,B12&lt;=C51),C49*C70*D49+(C50-C49)*C70*D50+(B12 -C50)*C70*D51,IF(AND(B12&gt;C51,B12&lt;=C52),C49*C70*D49+(C50-C49)*C70*D50+(C51-C50)*C70*D51+(B12 -C51)*C70*D52,IF(AND(B12&gt;C52,B12&lt;=C53),C49*C70*D49+(C50-C49)*C70*D50+(C51-C50)*C70*D51+(C52-C51)*C70*D52+(B12 -C52)*C70*D53,IF(AND(B12&gt;C53,B12&lt;=C54),C49*C70*D49+(C50-C49)*C70*D50+(C51-C50)*C70*D51+(C52-C51)*C70*D52+(C53-C52)*C70*D53+(B12 -C53)*C70*D54,IF(AND(B12&gt;C54,B12&lt;=C55),C49*C70*D49+(C50-C49)*C70*D50+(C51-C50)*C70*D51+(C52-C51)*C70*D52+(C53-C52)*C70*D53+(C54-C53)*C70*D54+(B12-C54)*C70*D55,IF(AND(B12&gt;C55,B12&lt;=C56),C49*C70*D49+(C50-C49)*C70*D50+(C51-C50)*C70*D51+(C52-C51)*C70*D52+(C53-C52)*C70*D53+(C54-C53)*C70*D54+(C53-C54)*C70*D55+(B12-C55)*C70*D56,0)))))))),0.5)</f>
        <v>12.5</v>
      </c>
      <c r="E12" s="12">
        <f>MROUND(C12-C9,0.5)</f>
        <v>7</v>
      </c>
      <c r="F12" s="12">
        <f>MROUND(C12-C10,0.5)</f>
        <v>5.5</v>
      </c>
      <c r="G12" s="15">
        <f>IF(MROUND(C12-C11,0.5)=0,0.5,MROUND(C12-C11,0.5))</f>
        <v>0.5</v>
      </c>
      <c r="H12" s="13"/>
      <c r="I12" s="12">
        <f>H13</f>
        <v>0.5</v>
      </c>
      <c r="J12" s="12">
        <f>H14</f>
        <v>1.5</v>
      </c>
      <c r="K12" s="12">
        <f>H15</f>
        <v>3</v>
      </c>
      <c r="L12" s="12">
        <f>H16</f>
        <v>4</v>
      </c>
      <c r="M12" s="12">
        <f>H17</f>
        <v>6</v>
      </c>
      <c r="N12" s="14">
        <f>H18</f>
        <v>8.5</v>
      </c>
    </row>
    <row r="13" spans="1:14" ht="16.8" x14ac:dyDescent="0.4">
      <c r="A13" s="32" t="s">
        <v>18</v>
      </c>
      <c r="B13" s="23">
        <v>23</v>
      </c>
      <c r="C13" s="36">
        <f>IF(B13&lt;=C49,B13*C70*D49,IF(AND(B13&gt;C49,B13&lt;=C50),(C49-B49)*D49*C70+(B13-C49)*C70*D50,IF(AND(B13&gt;C50,B13&lt;=C51),C49*C70*D49+(C50-C49)*C70*D50+(B13 -C50)*C70*D51,IF(AND(B13&gt;C51,B13&lt;=C52),C49*C70*D49+(C50-C49)*C70*D50+(C51-C50)*C70*D51+(B13 -C51)*C70*D52,IF(AND(B13&gt;C52,B13&lt;=C53),C49*C70*D49+(C50-C49)*C70*D50+(C51-C50)*C70*D51+(C52-C51)*C70*D52+(B13 -C52)*C70*D53,IF(AND(B13&gt;C53,B13&lt;=C54),C49*C70*D49+(C50-C49)*C70*D50+(C51-C50)*C70*D51+(C52-C51)*C70*D52+(C53-C52)*C70*D53+(B13 -C53)*C70*D54,IF(AND(B13&gt;C54,B13&lt;=C55),C49*C70*D49+(C50-C49)*C70*D50+(C51-C50)*C70*D51+(C52-C51)*C70*D52+(C53-C52)*C70*D53+(C54-C53)*C70*D54+(B13-C54)*C70*D55,IF(AND(B13&gt;C55,B13&lt;=C56),C49*C70*D49+(C50-C49)*C70*D50+(C51-C50)*C70*D51+(C52-C51)*C70*D52+(C53-C52)*C70*D53+(C54-C53)*C70*D54+(C53-C54)*C70*D55+(B13-C55)*C70*D56,0))))))))</f>
        <v>13.000000000000002</v>
      </c>
      <c r="D13" s="12">
        <f>MROUND(IF(B13&lt;=C49,B13*C70*D49,IF(AND(B13&gt;C49,B13&lt;=C50),(C49-B49)*D49*C70+(B13-C49)*C70*D50,IF(AND(B13&gt;C50,B13&lt;=C51),C49*C70*D49+(C50-C49)*C70*D50+(B13 -C50)*C70*D51,IF(AND(B13&gt;C51,B13&lt;=C52),C49*C70*D49+(C50-C49)*C70*D50+(C51-C50)*C70*D51+(B13 -C51)*C70*D52,IF(AND(B13&gt;C52,B13&lt;=C53),C49*C70*D49+(C50-C49)*C70*D50+(C51-C50)*C70*D51+(C52-C51)*C70*D52+(B13 -C52)*C70*D53,IF(AND(B13&gt;C53,B13&lt;=C54),C49*C70*D49+(C50-C49)*C70*D50+(C51-C50)*C70*D51+(C52-C51)*C70*D52+(C53-C52)*C70*D53+(B13 -C53)*C70*D54,IF(AND(B13&gt;C54,B13&lt;=C55),C49*C70*D49+(C50-C49)*C70*D50+(C51-C50)*C70*D51+(C52-C51)*C70*D52+(C53-C52)*C70*D53+(C54-C53)*C70*D54+(B13-C54)*C70*D55,IF(AND(B13&gt;C55,B13&lt;=C56),C49*C70*D49+(C50-C49)*C70*D50+(C51-C50)*C70*D51+(C52-C51)*C70*D52+(C53-C52)*C70*D53+(C54-C53)*C70*D54+(C53-C54)*C70*D55+(B13-C55)*C70*D56,0)))))))),0.5)</f>
        <v>13</v>
      </c>
      <c r="E13" s="12">
        <f>MROUND(C13-C9,0.5)</f>
        <v>7.5</v>
      </c>
      <c r="F13" s="12">
        <f>MROUND(C13-C10,0.5)</f>
        <v>6</v>
      </c>
      <c r="G13" s="12">
        <f>MROUND(C13-C11,0.5)</f>
        <v>1</v>
      </c>
      <c r="H13" s="12">
        <f>IF(MROUND(C13-C12,0.5)=0,0.5,MROUND(C13-C12,0.5))</f>
        <v>0.5</v>
      </c>
      <c r="I13" s="13"/>
      <c r="J13" s="12">
        <f>I14</f>
        <v>1</v>
      </c>
      <c r="K13" s="12">
        <f>I15</f>
        <v>2.5</v>
      </c>
      <c r="L13" s="12">
        <f>I16</f>
        <v>3.5</v>
      </c>
      <c r="M13" s="12">
        <f>I17</f>
        <v>5.5</v>
      </c>
      <c r="N13" s="14">
        <f>I18</f>
        <v>8</v>
      </c>
    </row>
    <row r="14" spans="1:14" ht="16.8" x14ac:dyDescent="0.4">
      <c r="A14" s="32" t="s">
        <v>19</v>
      </c>
      <c r="B14" s="23">
        <v>25</v>
      </c>
      <c r="C14" s="36">
        <f>IF(B14&lt;=C49,B14*C70*D49,IF(AND(B14&gt;C49,B14&lt;=C50),(C49-B49)*D49*C70+(B14-C49)*C70*D50,IF(AND(B14&gt;C50,B14&lt;=C51),C49*C70*D49+(C50-C49)*C70*D50+(B14 -C50)*C70*D51,IF(AND(B14&gt;C51,B14&lt;=C52),C49*C70*D49+(C50-C49)*C70*D50+(C51-C50)*C70*D51+(B14 -C51)*C70*D52,IF(AND(B14&gt;C52,B14&lt;=C53),C49*C70*D49+(C50-C49)*C70*D50+(C51-C50)*C70*D51+(C52-C51)*C70*D52+(B14 -C52)*C70*D53,IF(AND(B14&gt;C53,B14&lt;=C54),C49*C70*D49+(C50-C49)*C70*D50+(C51-C50)*C70*D51+(C52-C51)*C70*D52+(C53-C52)*C70*D53+(B14 -C53)*C70*D54,IF(AND(B14&gt;C54,B14&lt;=C55),C49*C70*D49+(C50-C49)*C70*D50+(C51-C50)*C70*D51+(C52-C51)*C70*D52+(C53-C52)*C70*D53+(C54-C53)*C70*D54+(B14-C54)*C70*D55,IF(AND(B14&gt;C55,B14&lt;=C56),C49*C70*D49+(C50-C49)*C70*D50+(C51-C50)*C70*D51+(C52-C51)*C70*D52+(C53-C52)*C70*D53+(C54-C53)*C70*D54+(C53-C54)*C70*D55+(B14-C55)*C70*D56,0))))))))</f>
        <v>14.040000000000001</v>
      </c>
      <c r="D14" s="12">
        <f>MROUND(IF(B14&lt;=C49,B14*C70*D49,IF(AND(B14&gt;C49,B14&lt;=C50),(C49-B49)*D49*C70+(B14-C49)*C70*D50,IF(AND(B14&gt;C50,B14&lt;=C51),C49*C70*D49+(C50-C49)*C70*D50+(B14 -C50)*C70*D51,IF(AND(B14&gt;C51,B14&lt;=C52),C49*C70*D49+(C50-C49)*C70*D50+(C51-C50)*C70*D51+(B14 -C51)*C70*D52,IF(AND(B14&gt;C52,B14&lt;=C53),C49*C70*D49+(C50-C49)*C70*D50+(C51-C50)*C70*D51+(C52-C51)*C70*D52+(B14 -C52)*C70*D53,IF(AND(B14&gt;C53,B14&lt;=C54),C49*C70*D49+(C50-C49)*C70*D50+(C51-C50)*C70*D51+(C52-C51)*C70*D52+(C53-C52)*C70*D53+(B14 -C53)*C70*D54,IF(AND(B14&gt;C54,B14&lt;=C55),C49*C70*D49+(C50-C49)*C70*D50+(C51-C50)*C70*D51+(C52-C51)*C70*D52+(C53-C52)*C70*D53+(C54-C53)*C70*D54+(B14-C54)*C70*D55,IF(AND(B14&gt;C55,B14&lt;=C56),C49*C70*D49+(C50-C49)*C70*D50+(C51-C50)*C70*D51+(C52-C51)*C70*D52+(C53-C52)*C70*D53+(C54-C53)*C70*D54+(C53-C54)*C70*D55+(B14-C55)*C70*D56,0)))))))),0.5)</f>
        <v>14</v>
      </c>
      <c r="E14" s="12">
        <f>MROUND(C14-C9,0.5)</f>
        <v>8.5</v>
      </c>
      <c r="F14" s="12">
        <f>MROUND(C14-C10,0.5)</f>
        <v>7.5</v>
      </c>
      <c r="G14" s="15">
        <f>MROUND(C14-C11,0.5)</f>
        <v>2</v>
      </c>
      <c r="H14" s="15">
        <f>MROUND(C14-C12,0.5)</f>
        <v>1.5</v>
      </c>
      <c r="I14" s="12">
        <f>IF(MROUND(C14-C13,0.5)=0,0.5,MROUND(C14-C13,0.5))</f>
        <v>1</v>
      </c>
      <c r="J14" s="13"/>
      <c r="K14" s="12">
        <f>J15</f>
        <v>1.5</v>
      </c>
      <c r="L14" s="12">
        <f>J16</f>
        <v>2.5</v>
      </c>
      <c r="M14" s="12">
        <f>J17</f>
        <v>4.5</v>
      </c>
      <c r="N14" s="14">
        <f>J18</f>
        <v>7</v>
      </c>
    </row>
    <row r="15" spans="1:14" ht="16.8" x14ac:dyDescent="0.4">
      <c r="A15" s="31" t="s">
        <v>20</v>
      </c>
      <c r="B15" s="23">
        <v>28</v>
      </c>
      <c r="C15" s="36">
        <f>IF(B15&lt;=C49,B15*C70*D49,IF(AND(B15&gt;C49,B15&lt;=C50),(C49-B49)*D49*C70+(B15-C49)*C70*D50,IF(AND(B15&gt;C50,B15&lt;=C51),C49*C70*D49+(C50-C49)*C70*D50+(B15 -C50)*C70*D51,IF(AND(B15&gt;C51,B15&lt;=C52),C49*C70*D49+(C50-C49)*C70*D50+(C51-C50)*C70*D51+(B15 -C51)*C70*D52,IF(AND(B15&gt;C52,B15&lt;=C53),C49*C70*D49+(C50-C49)*C70*D50+(C51-C50)*C70*D51+(C52-C51)*C70*D52+(B15 -C52)*C70*D53,IF(AND(B15&gt;C53,B15&lt;=C54),C49*C70*D49+(C50-C49)*C70*D50+(C51-C50)*C70*D51+(C52-C51)*C70*D52+(C53-C52)*C70*D53+(B15 -C53)*C70*D54,IF(AND(B15&gt;C54,B15&lt;=C55),C49*C70*D49+(C50-C49)*C70*D50+(C51-C50)*C70*D51+(C52-C51)*C70*D52+(C53-C52)*C70*D53+(C54-C53)*C70*D54+(B15-C54)*C70*D55,IF(AND(B15&gt;C55,B15&lt;=C56),C49*C70*D49+(C50-C49)*C70*D50+(C51-C50)*C70*D51+(C52-C51)*C70*D52+(C53-C52)*C70*D53+(C54-C53)*C70*D54+(C53-C54)*C70*D55+(B15-C55)*C70*D56,0))))))))</f>
        <v>15.600000000000001</v>
      </c>
      <c r="D15" s="12">
        <f>MROUND(IF(B15&lt;=C49,B15*C70*D49,IF(AND(B15&gt;C49,B15&lt;=C50),(C49-B49)*D49*C70+(B15-C49)*C70*D50,IF(AND(B15&gt;C50,B15&lt;=C51),C49*C70*D49+(C50-C49)*C70*D50+(B15 -C50)*C70*D51,IF(AND(B15&gt;C51,B15&lt;=C52),C49*C70*D49+(C50-C49)*C70*D50+(C51-C50)*C70*D51+(B15 -C51)*C70*D52,IF(AND(B15&gt;C52,B15&lt;=C53),C49*C70*D49+(C50-C49)*C70*D50+(C51-C50)*C70*D51+(C52-C51)*C70*D52+(B15 -C52)*C70*D53,IF(AND(B15&gt;C53,B15&lt;=C54),C49*C70*D49+(C50-C49)*C70*D50+(C51-C50)*C70*D51+(C52-C51)*C70*D52+(C53-C52)*C70*D53+(B15 -C53)*C70*D54,IF(AND(B15&gt;C54,B15&lt;=C55),C49*C70*D49+(C50-C49)*C70*D50+(C51-C50)*C70*D51+(C52-C51)*C70*D52+(C53-C52)*C70*D53+(C54-C53)*C70*D54+(B15-C54)*C70*D55,IF(AND(B15&gt;C55,B15&lt;=C56),C49*C70*D49+(C50-C49)*C70*D50+(C51-C50)*C70*D51+(C52-C51)*C70*D52+(C53-C52)*C70*D53+(C54-C53)*C70*D54+(C53-C54)*C70*D55+(B15-C55)*C70*D56,0)))))))),0.5)</f>
        <v>15.5</v>
      </c>
      <c r="E15" s="12">
        <f>MROUND(C15-C9,0.5)</f>
        <v>10</v>
      </c>
      <c r="F15" s="12">
        <f>MROUND(C15-C10,0.5)</f>
        <v>9</v>
      </c>
      <c r="G15" s="12">
        <f>MROUND(C15-C11,0.5)</f>
        <v>3.5</v>
      </c>
      <c r="H15" s="12">
        <f>MROUND(C15-C12,0.5)</f>
        <v>3</v>
      </c>
      <c r="I15" s="12">
        <f>MROUND(C15-C13,0.5)</f>
        <v>2.5</v>
      </c>
      <c r="J15" s="12">
        <f>IF(MROUND(C15-C14,0.5)=0,0.5,MROUND(C15-C14,0.5))</f>
        <v>1.5</v>
      </c>
      <c r="K15" s="13"/>
      <c r="L15" s="12">
        <f>K16</f>
        <v>1</v>
      </c>
      <c r="M15" s="12">
        <f>K17</f>
        <v>3</v>
      </c>
      <c r="N15" s="14">
        <f>K18</f>
        <v>5</v>
      </c>
    </row>
    <row r="16" spans="1:14" ht="16.8" x14ac:dyDescent="0.4">
      <c r="A16" s="32" t="s">
        <v>21</v>
      </c>
      <c r="B16" s="23">
        <v>30</v>
      </c>
      <c r="C16" s="36">
        <f>IF(B16&lt;=C49,B16*C70*D49,IF(AND(B16&gt;C49,B16&lt;=C50),(C49-B49)*D49*C70+(B16-C49)*C70*D50,IF(AND(B16&gt;C50,B16&lt;=C51),C49*C70*D49+(C50-C49)*C70*D50+(B16 -C50)*C70*D51,IF(AND(B16&gt;C51,B16&lt;=C52),C49*C70*D49+(C50-C49)*C70*D50+(C51-C50)*C70*D51+(B16 -C51)*C70*D52,IF(AND(B16&gt;C52,B16&lt;=C53),C49*C70*D49+(C50-C49)*C70*D50+(C51-C50)*C70*D51+(C52-C51)*C70*D52+(B16 -C52)*C70*D53,IF(AND(B16&gt;C53,B16&lt;=C54),C49*C70*D49+(C50-C49)*C70*D50+(C51-C50)*C70*D51+(C52-C51)*C70*D52+(C53-C52)*C70*D53+(B16 -C53)*C70*D54,IF(AND(B16&gt;C54,B16&lt;=C55),C49*C70*D49+(C50-C49)*C70*D50+(C51-C50)*C70*D51+(C52-C51)*C70*D52+(C53-C52)*C70*D53+(C54-C53)*C70*D54+(B16-C54)*C70*D55,IF(AND(B16&gt;C55,B16&lt;=C56),C49*C70*D49+(C50-C49)*C70*D50+(C51-C50)*C70*D51+(C52-C51)*C70*D52+(C53-C52)*C70*D53+(C54-C53)*C70*D54+(C53-C54)*C70*D55+(B16-C55)*C70*D56,0))))))))</f>
        <v>16.64</v>
      </c>
      <c r="D16" s="12">
        <f>MROUND(IF(B16&lt;=C49,B16*C70*D49,IF(AND(B16&gt;C49,B16&lt;=C50),(C49-B49)*D49*C70+(B16-C49)*C70*D50,IF(AND(B16&gt;C50,B16&lt;=C51),C49*C70*D49+(C50-C49)*C70*D50+(B16 -C50)*C70*D51,IF(AND(B16&gt;C51,B16&lt;=C52),C49*C70*D49+(C50-C49)*C70*D50+(C51-C50)*C70*D51+(B16 -C51)*C70*D52,IF(AND(B16&gt;C52,B16&lt;=C53),C49*C70*D49+(C50-C49)*C70*D50+(C51-C50)*C70*D51+(C52-C51)*C70*D52+(B16 -C52)*C70*D53,IF(AND(B16&gt;C53,B16&lt;=C54),C49*C70*D49+(C50-C49)*C70*D50+(C51-C50)*C70*D51+(C52-C51)*C70*D52+(C53-C52)*C70*D53+(B16 -C53)*C70*D54,IF(AND(B16&gt;C54,B16&lt;=C55),C49*C70*D49+(C50-C49)*C70*D50+(C51-C50)*C70*D51+(C52-C51)*C70*D52+(C53-C52)*C70*D53+(C54-C53)*C70*D54+(B16-C54)*C70*D55,IF(AND(B16&gt;C55,B16&lt;=C56),C49*C70*D49+(C50-C49)*C70*D50+(C51-C50)*C70*D51+(C52-C51)*C70*D52+(C53-C52)*C70*D53+(C54-C53)*C70*D54+(C53-C54)*C70*D55+(B16-C55)*C70*D56,0)))))))),0.5)</f>
        <v>16.5</v>
      </c>
      <c r="E16" s="12">
        <f>MROUND(C16-C9,0.5)</f>
        <v>11</v>
      </c>
      <c r="F16" s="12">
        <f>MROUND(C16-C10,0.5)</f>
        <v>10</v>
      </c>
      <c r="G16" s="15">
        <f>MROUND(C16-C11,0.5)</f>
        <v>4.5</v>
      </c>
      <c r="H16" s="15">
        <f>MROUND(C16-C12,0.5)</f>
        <v>4</v>
      </c>
      <c r="I16" s="12">
        <f>MROUND(C16-C13,0.5)</f>
        <v>3.5</v>
      </c>
      <c r="J16" s="12">
        <f>MROUND(C16-C14,0.5)</f>
        <v>2.5</v>
      </c>
      <c r="K16" s="12">
        <f>IF(MROUND(C16-C15,0.5)=0,0.5,MROUND(C16-C15,0.5))</f>
        <v>1</v>
      </c>
      <c r="L16" s="13"/>
      <c r="M16" s="12">
        <f>L17</f>
        <v>2</v>
      </c>
      <c r="N16" s="14">
        <f>L18</f>
        <v>4</v>
      </c>
    </row>
    <row r="17" spans="1:14" ht="16.8" x14ac:dyDescent="0.4">
      <c r="A17" s="32" t="s">
        <v>22</v>
      </c>
      <c r="B17" s="23">
        <v>35</v>
      </c>
      <c r="C17" s="36">
        <f>IF(B17&lt;=C49,B17*C70*D49,IF(AND(B17&gt;C49,B17&lt;=C50),(C49-B49)*D49*C70+(B17-C49)*C70*D50,IF(AND(B17&gt;C50,B17&lt;=C51),C49*C70*D49+(C50-C49)*C70*D50+(B17 -C50)*C70*D51,IF(AND(B17&gt;C51,B17&lt;=C52),C49*C70*D49+(C50-C49)*C70*D50+(C51-C50)*C70*D51+(B17 -C51)*C70*D52,IF(AND(B17&gt;C52,B17&lt;=C53),C49*C70*D49+(C50-C49)*C70*D50+(C51-C50)*C70*D51+(C52-C51)*C70*D52+(B17 -C52)*C70*D53,IF(AND(B17&gt;C53,B17&lt;=C54),C49*C70*D49+(C50-C49)*C70*D50+(C51-C50)*C70*D51+(C52-C51)*C70*D52+(C53-C52)*C70*D53+(B17 -C53)*C70*D54,IF(AND(B17&gt;C54,B17&lt;=C55),C49*C70*D49+(C50-C49)*C70*D50+(C51-C50)*C70*D51+(C52-C51)*C70*D52+(C53-C52)*C70*D53+(C54-C53)*C70*D54+(B17-C54)*C70*D55,IF(AND(B17&gt;C55,B17&lt;=C56),C49*C70*D49+(C50-C49)*C70*D50+(C51-C50)*C70*D51+(C52-C51)*C70*D52+(C53-C52)*C70*D53+(C54-C53)*C70*D54+(C53-C54)*C70*D55+(B17-C55)*C70*D56,0))))))))</f>
        <v>18.72</v>
      </c>
      <c r="D17" s="12">
        <f>MROUND(IF(B17&lt;=C49,B17*C70*D49,IF(AND(B17&gt;C49,B17&lt;=C50),(C49-B49)*D49*C70+(B17-C49)*C70*D50,IF(AND(B17&gt;C50,B17&lt;=C51),C49*C70*D49+(C50-C49)*C70*D50+(B17 -C50)*C70*D51,IF(AND(B17&gt;C51,B17&lt;=C52),C49*C70*D49+(C50-C49)*C70*D50+(C51-C50)*C70*D51+(B17 -C51)*C70*D52,IF(AND(B17&gt;C52,B17&lt;=C53),C49*C70*D49+(C50-C49)*C70*D50+(C51-C50)*C70*D51+(C52-C51)*C70*D52+(B17 -C52)*C70*D53,IF(AND(B17&gt;C53,B17&lt;=C54),C49*C70*D49+(C50-C49)*C70*D50+(C51-C50)*C70*D51+(C52-C51)*C70*D52+(C53-C52)*C70*D53+(B17 -C53)*C70*D54,IF(AND(B17&gt;C54,B17&lt;=C55),C49*C70*D49+(C50-C49)*C70*D50+(C51-C50)*C70*D51+(C52-C51)*C70*D52+(C53-C52)*C70*D53+(C54-C53)*C70*D54+(B17-C54)*C70*D55,IF(AND(B17&gt;C55,B17&lt;=C56),C49*C70*D49+(C50-C49)*C70*D50+(C51-C50)*C70*D51+(C52-C51)*C70*D52+(C53-C52)*C70*D53+(C54-C53)*C70*D54+(C53-C54)*C70*D55+(B17-C55)*C70*D56,0)))))))),0.5)</f>
        <v>18.5</v>
      </c>
      <c r="E17" s="12">
        <f>MROUND(C17-C9,0.5)</f>
        <v>13</v>
      </c>
      <c r="F17" s="12">
        <f>MROUND(C17-C10,0.5)</f>
        <v>12</v>
      </c>
      <c r="G17" s="12">
        <f>MROUND(C17-C11,0.5)</f>
        <v>7</v>
      </c>
      <c r="H17" s="12">
        <f>MROUND(C17-C12,0.5)</f>
        <v>6</v>
      </c>
      <c r="I17" s="12">
        <f>MROUND(C17-C13,0.5)</f>
        <v>5.5</v>
      </c>
      <c r="J17" s="12">
        <f>MROUND(C17-C14,0.5)</f>
        <v>4.5</v>
      </c>
      <c r="K17" s="12">
        <f>MROUND(C17-C15,0.5)</f>
        <v>3</v>
      </c>
      <c r="L17" s="12">
        <f>IF(MROUND(C17-C16,0.5)=0,0.5,MROUND(C17-C16,0.5))</f>
        <v>2</v>
      </c>
      <c r="M17" s="13"/>
      <c r="N17" s="14">
        <f>M18</f>
        <v>2</v>
      </c>
    </row>
    <row r="18" spans="1:14" ht="17.399999999999999" thickBot="1" x14ac:dyDescent="0.45">
      <c r="A18" s="33" t="s">
        <v>23</v>
      </c>
      <c r="B18" s="34">
        <v>40</v>
      </c>
      <c r="C18" s="37">
        <f>IF(B18&lt;=C49,B18*C70*D49,IF(AND(B18&gt;C49,B18&lt;=C50),(C49-B49)*D49*C70+(B18-C49)*C70*D50,IF(AND(B18&gt;C50,B18&lt;=C51),C49*C70*D49+(C50-C49)*C70*D50+(B18 -C50)*C70*D51,IF(AND(B18&gt;C51,B18&lt;=C52),C49*C70*D49+(C50-C49)*C70*D50+(C51-C50)*C70*D51+(B18 -C51)*C70*D52,IF(AND(B18&gt;C52,B18&lt;=C53),C49*C70*D49+(C50-C49)*C70*D50+(C51-C50)*C70*D51+(C52-C51)*C70*D52+(B18 -C52)*C70*D53,IF(AND(B18&gt;C53,B18&lt;=C54),C49*C70*D49+(C50-C49)*C70*D50+(C51-C50)*C70*D51+(C52-C51)*C70*D52+(C53-C52)*C70*D53+(B18 -C53)*C70*D54,IF(AND(B18&gt;C54,B18&lt;=C55),C49*C70*D49+(C50-C49)*C70*D50+(C51-C50)*C70*D51+(C52-C51)*C70*D52+(C53-C52)*C70*D53+(C54-C53)*C70*D54+(B18-C54)*C70*D55,IF(AND(B18&gt;C55,B18&lt;=C56),C49*C70*D49+(C50-C49)*C70*D50+(C51-C50)*C70*D51+(C52-C51)*C70*D52+(C53-C52)*C70*D53+(C54-C53)*C70*D54+(C53-C54)*C70*D55+(B18-C55)*C70*D56,0))))))))</f>
        <v>20.8</v>
      </c>
      <c r="D18" s="16">
        <f>MROUND(IF(B18&lt;=C49,B18*C70*D49,IF(AND(B18&gt;C49,B18&lt;=C50),(C49-B49)*D49*C70+(B18-C49)*C70*D50,IF(AND(B18&gt;C50,B18&lt;=C51),C49*C70*D49+(C50-C49)*C70*D50+(B18 -C50)*C70*D51,IF(AND(B18&gt;C51,B18&lt;=C52),C49*C70*D49+(C50-C49)*C70*D50+(C51-C50)*C70*D51+(B18 -C51)*C70*D52,IF(AND(B18&gt;C52,B18&lt;=C53),C49*C70*D49+(C50-C49)*C70*D50+(C51-C50)*C70*D51+(C52-C51)*C70*D52+(B18 -C52)*C70*D53,IF(AND(B18&gt;C53,B18&lt;=C54),C49*C70*D49+(C50-C49)*C70*D50+(C51-C50)*C70*D51+(C52-C51)*C70*D52+(C53-C52)*C70*D53+(B18 -C53)*C70*D54,IF(AND(B18&gt;C54,B18&lt;=C55),C49*C70*D49+(C50-C49)*C70*D50+(C51-C50)*C70*D51+(C52-C51)*C70*D52+(C53-C52)*C70*D53+(C54-C53)*C70*D54+(B18-C54)*C70*D55,IF(AND(B18&gt;C55,B18&lt;=C56),C49*C70*D49+(C50-C49)*C70*D50+(C51-C50)*C70*D51+(C52-C51)*C70*D52+(C53-C52)*C70*D53+(C54-C53)*C70*D54+(C53-C54)*C70*D55+(B18-C55)*C70*D56,0)))))))),0.5)</f>
        <v>21</v>
      </c>
      <c r="E18" s="16">
        <f>MROUND(C18-C9,0.5)</f>
        <v>15</v>
      </c>
      <c r="F18" s="16">
        <f>MROUND(C18-C10,0.5)</f>
        <v>14</v>
      </c>
      <c r="G18" s="17">
        <f>MROUND(C18-C11,0.5)</f>
        <v>9</v>
      </c>
      <c r="H18" s="17">
        <f>MROUND(C18-C12,0.5)</f>
        <v>8.5</v>
      </c>
      <c r="I18" s="16">
        <f>MROUND(C18-C13,0.5)</f>
        <v>8</v>
      </c>
      <c r="J18" s="16">
        <f>MROUND(C18-C14,0.5)</f>
        <v>7</v>
      </c>
      <c r="K18" s="16">
        <f>MROUND(C18-C15,0.5)</f>
        <v>5</v>
      </c>
      <c r="L18" s="16">
        <f>MROUND(C18-C16,0.5)</f>
        <v>4</v>
      </c>
      <c r="M18" s="16">
        <f>IF(MROUND(C18-C17,0.5)=0,0.5,MROUND(C18-C17,0.5))</f>
        <v>2</v>
      </c>
      <c r="N18" s="18"/>
    </row>
    <row r="19" spans="1:14" ht="16.8" x14ac:dyDescent="0.4">
      <c r="A19" s="19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"/>
    </row>
    <row r="20" spans="1:14" ht="16.8" x14ac:dyDescent="0.4">
      <c r="A20" s="19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1"/>
    </row>
    <row r="21" spans="1:14" ht="16.8" x14ac:dyDescent="0.4">
      <c r="A21" s="19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1"/>
    </row>
    <row r="22" spans="1:14" ht="16.8" hidden="1" x14ac:dyDescent="0.4">
      <c r="A22" s="19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"/>
    </row>
    <row r="23" spans="1:14" ht="16.8" hidden="1" x14ac:dyDescent="0.4">
      <c r="A23" s="19"/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"/>
    </row>
    <row r="24" spans="1:14" ht="16.8" hidden="1" x14ac:dyDescent="0.4">
      <c r="A24" s="19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"/>
    </row>
    <row r="25" spans="1:14" ht="0.6" hidden="1" customHeight="1" x14ac:dyDescent="0.4">
      <c r="A25" s="19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"/>
    </row>
    <row r="26" spans="1:14" ht="16.8" hidden="1" x14ac:dyDescent="0.4">
      <c r="A26" s="19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"/>
    </row>
    <row r="27" spans="1:14" ht="16.8" hidden="1" x14ac:dyDescent="0.4">
      <c r="A27" s="19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"/>
    </row>
    <row r="28" spans="1:14" ht="16.8" hidden="1" x14ac:dyDescent="0.4">
      <c r="A28" s="19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"/>
    </row>
    <row r="29" spans="1:14" ht="16.8" hidden="1" x14ac:dyDescent="0.4">
      <c r="A29" s="19"/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"/>
    </row>
    <row r="30" spans="1:14" ht="16.8" hidden="1" x14ac:dyDescent="0.4">
      <c r="A30" s="19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"/>
    </row>
    <row r="31" spans="1:14" ht="16.8" hidden="1" x14ac:dyDescent="0.4">
      <c r="A31" s="19"/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"/>
    </row>
    <row r="32" spans="1:14" ht="16.8" hidden="1" x14ac:dyDescent="0.4">
      <c r="A32" s="19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"/>
    </row>
    <row r="33" spans="1:14" ht="16.8" hidden="1" x14ac:dyDescent="0.4">
      <c r="A33" s="19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"/>
    </row>
    <row r="34" spans="1:14" ht="16.8" hidden="1" x14ac:dyDescent="0.4">
      <c r="A34" s="19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"/>
    </row>
    <row r="35" spans="1:14" ht="16.8" hidden="1" x14ac:dyDescent="0.4">
      <c r="A35" s="19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"/>
    </row>
    <row r="36" spans="1:14" ht="16.8" hidden="1" x14ac:dyDescent="0.4">
      <c r="A36" s="19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"/>
    </row>
    <row r="37" spans="1:14" ht="16.8" hidden="1" x14ac:dyDescent="0.4">
      <c r="A37" s="19"/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"/>
    </row>
    <row r="38" spans="1:14" ht="16.8" hidden="1" x14ac:dyDescent="0.4">
      <c r="A38" s="19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"/>
    </row>
    <row r="39" spans="1:14" ht="16.8" hidden="1" x14ac:dyDescent="0.4">
      <c r="A39" s="19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"/>
    </row>
    <row r="40" spans="1:14" ht="16.8" hidden="1" x14ac:dyDescent="0.4">
      <c r="A40" s="19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"/>
    </row>
    <row r="41" spans="1:14" ht="16.8" hidden="1" x14ac:dyDescent="0.4">
      <c r="A41" s="19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"/>
    </row>
    <row r="42" spans="1:14" ht="16.8" hidden="1" x14ac:dyDescent="0.4">
      <c r="A42" s="19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</row>
    <row r="43" spans="1:14" ht="16.8" hidden="1" x14ac:dyDescent="0.4">
      <c r="A43" s="19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</row>
    <row r="44" spans="1:14" ht="16.8" hidden="1" x14ac:dyDescent="0.4">
      <c r="A44" s="19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</row>
    <row r="45" spans="1:14" ht="16.8" x14ac:dyDescent="0.4">
      <c r="A45" s="19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</row>
    <row r="46" spans="1:14" ht="16.8" x14ac:dyDescent="0.4">
      <c r="A46" s="19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</row>
    <row r="47" spans="1:14" ht="16.8" x14ac:dyDescent="0.4">
      <c r="A47" s="19"/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1"/>
      <c r="N47" s="1"/>
    </row>
    <row r="48" spans="1:14" ht="50.4" x14ac:dyDescent="0.4">
      <c r="A48" s="38" t="s">
        <v>3</v>
      </c>
      <c r="B48" s="38" t="s">
        <v>4</v>
      </c>
      <c r="C48" s="21" t="s">
        <v>5</v>
      </c>
      <c r="D48" s="21" t="s">
        <v>6</v>
      </c>
      <c r="E48" s="5"/>
      <c r="F48" s="5"/>
      <c r="G48" s="5"/>
      <c r="H48" s="5"/>
      <c r="I48" s="5"/>
      <c r="J48" s="5"/>
      <c r="K48" s="5"/>
      <c r="L48" s="5"/>
      <c r="M48" s="1"/>
      <c r="N48" s="20"/>
    </row>
    <row r="49" spans="1:14" ht="16.8" x14ac:dyDescent="0.3">
      <c r="A49" s="38">
        <v>1</v>
      </c>
      <c r="B49" s="38">
        <v>0</v>
      </c>
      <c r="C49" s="21">
        <v>10</v>
      </c>
      <c r="D49" s="21">
        <v>1.2</v>
      </c>
      <c r="E49" s="2"/>
      <c r="F49" s="2"/>
      <c r="G49" s="2"/>
      <c r="H49" s="2"/>
      <c r="I49" s="2"/>
      <c r="J49" s="2"/>
      <c r="K49" s="2"/>
      <c r="L49" s="2"/>
      <c r="M49" s="1"/>
      <c r="N49" s="20"/>
    </row>
    <row r="50" spans="1:14" ht="16.8" x14ac:dyDescent="0.3">
      <c r="A50" s="38">
        <v>2</v>
      </c>
      <c r="B50" s="38">
        <v>10.01</v>
      </c>
      <c r="C50" s="21">
        <v>20</v>
      </c>
      <c r="D50" s="21">
        <v>1</v>
      </c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6.8" x14ac:dyDescent="0.4">
      <c r="A51" s="39">
        <v>3</v>
      </c>
      <c r="B51" s="39">
        <v>20.010000000000002</v>
      </c>
      <c r="C51" s="40">
        <v>30</v>
      </c>
      <c r="D51" s="40">
        <v>1</v>
      </c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6.8" x14ac:dyDescent="0.4">
      <c r="A52" s="39">
        <v>4</v>
      </c>
      <c r="B52" s="39">
        <v>30.01</v>
      </c>
      <c r="C52" s="40">
        <v>40</v>
      </c>
      <c r="D52" s="40">
        <v>0.8</v>
      </c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6.8" x14ac:dyDescent="0.3">
      <c r="A53" s="3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6.8" x14ac:dyDescent="0.3">
      <c r="A54" s="3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6.8" x14ac:dyDescent="0.3">
      <c r="A55" s="3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6.8" hidden="1" x14ac:dyDescent="0.3">
      <c r="A56" s="3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6.8" hidden="1" x14ac:dyDescent="0.3">
      <c r="A57" s="3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6.8" hidden="1" x14ac:dyDescent="0.3">
      <c r="A58" s="3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6.8" hidden="1" x14ac:dyDescent="0.3">
      <c r="A59" s="3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6.8" hidden="1" x14ac:dyDescent="0.3">
      <c r="A60" s="3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6.8" hidden="1" x14ac:dyDescent="0.3">
      <c r="A61" s="3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6.8" hidden="1" x14ac:dyDescent="0.3">
      <c r="A62" s="3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6.8" hidden="1" x14ac:dyDescent="0.3">
      <c r="A63" s="3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6.8" hidden="1" x14ac:dyDescent="0.3">
      <c r="A64" s="3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6.8" hidden="1" x14ac:dyDescent="0.3">
      <c r="A65" s="3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6.8" hidden="1" x14ac:dyDescent="0.3">
      <c r="A66" s="3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6.8" x14ac:dyDescent="0.3">
      <c r="A67" s="3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6.8" x14ac:dyDescent="0.4">
      <c r="A68" s="41" t="s">
        <v>13</v>
      </c>
      <c r="B68" s="6"/>
      <c r="C68" s="42">
        <v>0.43</v>
      </c>
      <c r="D68" s="43" t="s">
        <v>7</v>
      </c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6.8" x14ac:dyDescent="0.4">
      <c r="A69" s="41" t="s">
        <v>8</v>
      </c>
      <c r="B69" s="6"/>
      <c r="C69" s="21">
        <f>ROUND(C68*0.21,2)</f>
        <v>0.09</v>
      </c>
      <c r="D69" s="43" t="s">
        <v>7</v>
      </c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6.8" x14ac:dyDescent="0.4">
      <c r="A70" s="41" t="s">
        <v>9</v>
      </c>
      <c r="B70" s="6"/>
      <c r="C70" s="44">
        <f>C68+C69</f>
        <v>0.52</v>
      </c>
      <c r="D70" s="43" t="s">
        <v>7</v>
      </c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3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3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7" spans="1:14" ht="18" x14ac:dyDescent="0.4">
      <c r="A77" s="46" t="s">
        <v>33</v>
      </c>
      <c r="B77" s="46"/>
      <c r="C77" s="46" t="s">
        <v>27</v>
      </c>
      <c r="D77" s="46"/>
      <c r="E77" s="46"/>
      <c r="F77" s="57"/>
      <c r="G77" s="7"/>
      <c r="H77" s="7"/>
      <c r="I77" s="7"/>
      <c r="J77" s="7"/>
    </row>
    <row r="78" spans="1:14" ht="18" x14ac:dyDescent="0.4">
      <c r="A78" s="46" t="s">
        <v>31</v>
      </c>
      <c r="B78" s="46"/>
      <c r="C78" s="46"/>
      <c r="D78" s="46"/>
      <c r="E78" s="46"/>
      <c r="F78" s="57"/>
    </row>
    <row r="79" spans="1:14" ht="18" x14ac:dyDescent="0.4">
      <c r="A79" s="46"/>
      <c r="B79" s="46"/>
      <c r="C79" s="46"/>
      <c r="D79" s="46"/>
      <c r="E79" s="46"/>
      <c r="F79" s="57"/>
    </row>
    <row r="80" spans="1:14" ht="18" x14ac:dyDescent="0.4">
      <c r="A80" s="46"/>
      <c r="B80" s="46"/>
      <c r="C80" s="46"/>
      <c r="D80" s="46"/>
      <c r="E80" s="46"/>
      <c r="F80" s="57"/>
    </row>
    <row r="81" spans="1:6" ht="18" x14ac:dyDescent="0.4">
      <c r="A81" s="46"/>
      <c r="B81" s="46"/>
      <c r="C81" s="46"/>
      <c r="D81" s="46"/>
      <c r="E81" s="46"/>
      <c r="F81" s="57"/>
    </row>
    <row r="82" spans="1:6" ht="18" x14ac:dyDescent="0.4">
      <c r="A82" s="46" t="s">
        <v>32</v>
      </c>
      <c r="B82" s="46" t="s">
        <v>28</v>
      </c>
      <c r="C82" s="46"/>
      <c r="D82" s="46"/>
      <c r="E82" s="46"/>
      <c r="F82" s="57"/>
    </row>
    <row r="83" spans="1:6" ht="18" x14ac:dyDescent="0.4">
      <c r="A83" s="46"/>
      <c r="B83" s="46" t="s">
        <v>29</v>
      </c>
      <c r="C83" s="46"/>
      <c r="D83" s="46"/>
      <c r="E83" s="46"/>
      <c r="F83" s="57"/>
    </row>
    <row r="84" spans="1:6" ht="18" x14ac:dyDescent="0.4">
      <c r="A84" s="46"/>
      <c r="B84" s="46" t="s">
        <v>30</v>
      </c>
      <c r="C84" s="46"/>
      <c r="D84" s="46"/>
      <c r="E84" s="46"/>
      <c r="F84" s="57"/>
    </row>
    <row r="85" spans="1:6" ht="21.6" x14ac:dyDescent="0.5">
      <c r="A85" s="47"/>
      <c r="B85" s="47"/>
      <c r="C85" s="47"/>
      <c r="D85" s="47"/>
      <c r="E85" s="47"/>
      <c r="F85" s="48"/>
    </row>
    <row r="86" spans="1:6" ht="18" x14ac:dyDescent="0.4">
      <c r="A86" s="46"/>
      <c r="B86" s="46"/>
      <c r="C86" s="46"/>
      <c r="D86" s="46"/>
      <c r="E86" s="46"/>
    </row>
  </sheetData>
  <mergeCells count="2">
    <mergeCell ref="A1:J1"/>
    <mergeCell ref="A6:N6"/>
  </mergeCells>
  <pageMargins left="0.25" right="0.25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 148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Selesiu</dc:creator>
  <cp:lastModifiedBy>Dan Selesiu</cp:lastModifiedBy>
  <cp:lastPrinted>2026-10-12T11:59:17Z</cp:lastPrinted>
  <dcterms:created xsi:type="dcterms:W3CDTF">2025-03-26T11:51:20Z</dcterms:created>
  <dcterms:modified xsi:type="dcterms:W3CDTF">2026-10-12T11:59:25Z</dcterms:modified>
</cp:coreProperties>
</file>