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-FICHIERS\Redirection$\linda.montreer\Desktop\DIVERS LINDA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Y21" i="1" l="1"/>
  <c r="X21" i="1"/>
  <c r="T21" i="1"/>
  <c r="S21" i="1"/>
  <c r="O21" i="1"/>
  <c r="N21" i="1"/>
  <c r="J21" i="1"/>
  <c r="I21" i="1"/>
  <c r="E21" i="1"/>
  <c r="D21" i="1"/>
  <c r="X20" i="1"/>
  <c r="S20" i="1"/>
  <c r="N20" i="1"/>
  <c r="I20" i="1"/>
  <c r="D20" i="1"/>
  <c r="X18" i="1"/>
  <c r="S18" i="1"/>
  <c r="N18" i="1"/>
  <c r="I18" i="1"/>
  <c r="D18" i="1"/>
  <c r="N17" i="1"/>
  <c r="X16" i="1"/>
  <c r="S16" i="1"/>
  <c r="N16" i="1"/>
  <c r="I16" i="1"/>
  <c r="D16" i="1"/>
  <c r="X15" i="1"/>
  <c r="S15" i="1"/>
  <c r="N15" i="1"/>
  <c r="I15" i="1"/>
  <c r="D15" i="1"/>
  <c r="X14" i="1"/>
  <c r="S14" i="1"/>
  <c r="N14" i="1"/>
  <c r="I14" i="1"/>
  <c r="D14" i="1"/>
  <c r="X13" i="1"/>
  <c r="S13" i="1"/>
  <c r="N13" i="1"/>
  <c r="I13" i="1"/>
  <c r="D13" i="1"/>
  <c r="X12" i="1"/>
  <c r="S12" i="1"/>
  <c r="N12" i="1"/>
  <c r="I12" i="1"/>
  <c r="D12" i="1"/>
  <c r="X11" i="1"/>
  <c r="S11" i="1"/>
  <c r="N11" i="1"/>
  <c r="I11" i="1"/>
  <c r="D11" i="1"/>
  <c r="X10" i="1"/>
  <c r="S10" i="1"/>
  <c r="N10" i="1"/>
  <c r="I10" i="1"/>
  <c r="D10" i="1"/>
  <c r="N9" i="1"/>
  <c r="X8" i="1"/>
  <c r="S8" i="1"/>
  <c r="N8" i="1"/>
  <c r="I8" i="1"/>
  <c r="E8" i="1"/>
  <c r="D8" i="1"/>
  <c r="X7" i="1"/>
  <c r="S7" i="1"/>
  <c r="N7" i="1"/>
  <c r="I7" i="1"/>
  <c r="D7" i="1"/>
  <c r="N5" i="1"/>
  <c r="D5" i="1"/>
  <c r="X4" i="1"/>
  <c r="S4" i="1"/>
  <c r="N4" i="1"/>
  <c r="I4" i="1"/>
  <c r="D4" i="1"/>
</calcChain>
</file>

<file path=xl/sharedStrings.xml><?xml version="1.0" encoding="utf-8"?>
<sst xmlns="http://schemas.openxmlformats.org/spreadsheetml/2006/main" count="66" uniqueCount="43">
  <si>
    <t>RECAPITULATIF HABITAT 2020/2021/2022/2023/2024 APPARTEMENT 45</t>
  </si>
  <si>
    <t>ANNEE 2020</t>
  </si>
  <si>
    <t>ANNEE 2021</t>
  </si>
  <si>
    <t>ANNEE 2022</t>
  </si>
  <si>
    <t>ANNEE 2023</t>
  </si>
  <si>
    <t>ANNEE 2024</t>
  </si>
  <si>
    <t xml:space="preserve">POSTES </t>
  </si>
  <si>
    <t xml:space="preserve">NOMBRE 
DE MOIS </t>
  </si>
  <si>
    <t>MONTANT</t>
  </si>
  <si>
    <t>TOTAL</t>
  </si>
  <si>
    <t xml:space="preserve">REGUL 
CHARGES </t>
  </si>
  <si>
    <t>LOYER</t>
  </si>
  <si>
    <t>BOUCLIER ELECTRIQUE</t>
  </si>
  <si>
    <t xml:space="preserve">ASCENSEURS </t>
  </si>
  <si>
    <t>CHARGES GENERALES</t>
  </si>
  <si>
    <t xml:space="preserve">CHAUFFAGE COLLECTIF </t>
  </si>
  <si>
    <t xml:space="preserve">CLIM CHAUFFAGE </t>
  </si>
  <si>
    <t xml:space="preserve">CONSO EAU CHAUDE </t>
  </si>
  <si>
    <t xml:space="preserve">CONSO EAU FROIDE </t>
  </si>
  <si>
    <t>ENTRETIEN CHAUD/ROBIN/ETC</t>
  </si>
  <si>
    <t>ENTRETIEN GARAGE/PORTES</t>
  </si>
  <si>
    <t xml:space="preserve">TAXE ORDURES MENAGERES </t>
  </si>
  <si>
    <t>LOCATION GARAGE</t>
  </si>
  <si>
    <t>TOTAUX LOYERS</t>
  </si>
  <si>
    <t xml:space="preserve">TOTAUX CHARGES </t>
  </si>
  <si>
    <t xml:space="preserve">RELEVE COMPTEURS </t>
  </si>
  <si>
    <t>consommation total
 20 nov 2024</t>
  </si>
  <si>
    <t xml:space="preserve">tarif </t>
  </si>
  <si>
    <t xml:space="preserve">EAU FROIDE </t>
  </si>
  <si>
    <t>0 m3</t>
  </si>
  <si>
    <t>187 m3</t>
  </si>
  <si>
    <t>187m3</t>
  </si>
  <si>
    <t xml:space="preserve">EAU CHAUDE </t>
  </si>
  <si>
    <t>42 m3</t>
  </si>
  <si>
    <t xml:space="preserve">CLIM </t>
  </si>
  <si>
    <t>0 Kcal</t>
  </si>
  <si>
    <t>CHAUFAGE</t>
  </si>
  <si>
    <t>LOYER 
REACTUALISE
 2025</t>
  </si>
  <si>
    <t>CHARGES 
ACTUELLES</t>
  </si>
  <si>
    <t>REVISION 
CHARGES</t>
  </si>
  <si>
    <t>DETTE
 CHARGES</t>
  </si>
  <si>
    <t>LOYER
 + CHARGES 
2025</t>
  </si>
  <si>
    <t xml:space="preserve">DETTE REGUL CHARGES DIVISEES  2428,83 SOIT 202,40€ MENSUEL SUR UN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</si>
</sst>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i/>
      <u/>
      <sz val="16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44" fontId="0" fillId="0" borderId="2" xfId="0" applyNumberFormat="1" applyBorder="1"/>
    <xf numFmtId="0" fontId="0" fillId="0" borderId="2" xfId="0" applyFill="1" applyBorder="1"/>
    <xf numFmtId="0" fontId="0" fillId="3" borderId="0" xfId="0" applyFill="1"/>
    <xf numFmtId="44" fontId="0" fillId="3" borderId="0" xfId="0" applyNumberFormat="1" applyFill="1"/>
    <xf numFmtId="14" fontId="0" fillId="0" borderId="2" xfId="0" applyNumberForma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8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3" borderId="0" xfId="0" applyNumberFormat="1" applyFill="1" applyAlignment="1">
      <alignment vertical="center"/>
    </xf>
    <xf numFmtId="44" fontId="0" fillId="3" borderId="0" xfId="0" applyNumberFormat="1" applyFill="1" applyAlignme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44" fontId="0" fillId="0" borderId="3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4" fillId="0" borderId="0" xfId="0" applyNumberFormat="1" applyFont="1" applyAlignment="1"/>
    <xf numFmtId="44" fontId="0" fillId="4" borderId="5" xfId="0" applyNumberFormat="1" applyFill="1" applyBorder="1" applyAlignment="1">
      <alignment horizontal="center" wrapText="1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/>
    <xf numFmtId="44" fontId="0" fillId="4" borderId="8" xfId="0" applyNumberFormat="1" applyFill="1" applyBorder="1"/>
    <xf numFmtId="44" fontId="4" fillId="4" borderId="9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10" xfId="0" applyFont="1" applyBorder="1" applyAlignment="1"/>
    <xf numFmtId="0" fontId="0" fillId="0" borderId="10" xfId="0" applyBorder="1" applyAlignment="1"/>
    <xf numFmtId="0" fontId="6" fillId="0" borderId="0" xfId="0" applyFont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 vertical="center"/>
    </xf>
    <xf numFmtId="44" fontId="0" fillId="0" borderId="2" xfId="0" applyNumberFormat="1" applyBorder="1" applyAlignment="1">
      <alignment horizontal="right" vertical="center"/>
    </xf>
    <xf numFmtId="44" fontId="0" fillId="0" borderId="2" xfId="0" applyNumberFormat="1" applyBorder="1" applyAlignment="1">
      <alignment horizontal="right" vertical="center"/>
    </xf>
    <xf numFmtId="44" fontId="3" fillId="0" borderId="2" xfId="0" applyNumberFormat="1" applyFont="1" applyBorder="1"/>
    <xf numFmtId="0" fontId="0" fillId="0" borderId="2" xfId="0" applyBorder="1" applyAlignment="1">
      <alignment horizontal="right" vertical="center"/>
    </xf>
    <xf numFmtId="44" fontId="3" fillId="0" borderId="2" xfId="0" applyNumberFormat="1" applyFont="1" applyBorder="1" applyAlignment="1">
      <alignment horizontal="right" vertical="center"/>
    </xf>
    <xf numFmtId="44" fontId="3" fillId="0" borderId="2" xfId="0" applyNumberFormat="1" applyFont="1" applyBorder="1" applyAlignment="1">
      <alignment vertical="center"/>
    </xf>
    <xf numFmtId="49" fontId="0" fillId="0" borderId="2" xfId="0" applyNumberFormat="1" applyFill="1" applyBorder="1" applyAlignment="1">
      <alignment horizontal="right" vertical="center"/>
    </xf>
    <xf numFmtId="44" fontId="4" fillId="0" borderId="2" xfId="0" applyNumberFormat="1" applyFont="1" applyBorder="1"/>
    <xf numFmtId="44" fontId="0" fillId="0" borderId="2" xfId="0" applyNumberForma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workbookViewId="0">
      <selection activeCell="B8" sqref="B8:D9"/>
    </sheetView>
  </sheetViews>
  <sheetFormatPr baseColWidth="10" defaultColWidth="11" defaultRowHeight="15"/>
  <cols>
    <col min="1" max="1" width="28.28515625" customWidth="1"/>
    <col min="2" max="2" width="11.42578125"/>
    <col min="3" max="3" width="11.42578125" style="2"/>
    <col min="4" max="4" width="14.85546875" style="2" customWidth="1"/>
    <col min="5" max="5" width="11.42578125" style="2"/>
    <col min="6" max="6" width="2.85546875" style="2" customWidth="1"/>
    <col min="7" max="7" width="11.42578125"/>
    <col min="8" max="8" width="11.42578125" style="2"/>
    <col min="9" max="9" width="14.85546875" style="2" customWidth="1"/>
    <col min="10" max="10" width="11.42578125" style="2"/>
    <col min="11" max="11" width="2.85546875" style="2" customWidth="1"/>
    <col min="12" max="12" width="11.42578125"/>
    <col min="13" max="14" width="14.85546875" style="2" customWidth="1"/>
    <col min="15" max="15" width="11.42578125" style="2"/>
    <col min="16" max="16" width="2.85546875" style="2" customWidth="1"/>
    <col min="18" max="19" width="11.42578125" style="2"/>
    <col min="20" max="20" width="11.42578125" style="3"/>
    <col min="21" max="21" width="3" style="2" customWidth="1"/>
    <col min="23" max="24" width="11.42578125" style="2"/>
    <col min="25" max="25" width="11.42578125" style="3"/>
  </cols>
  <sheetData>
    <row r="1" spans="1:25" ht="30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30" customHeight="1">
      <c r="A2" s="4"/>
      <c r="B2" s="26" t="s">
        <v>1</v>
      </c>
      <c r="C2" s="26"/>
      <c r="D2" s="26"/>
      <c r="E2" s="4"/>
      <c r="F2" s="4"/>
      <c r="G2" s="26" t="s">
        <v>2</v>
      </c>
      <c r="H2" s="26"/>
      <c r="I2" s="26"/>
      <c r="J2" s="4"/>
      <c r="K2" s="4"/>
      <c r="L2" s="26" t="s">
        <v>3</v>
      </c>
      <c r="M2" s="26"/>
      <c r="N2" s="26"/>
      <c r="O2" s="4"/>
      <c r="P2" s="4"/>
      <c r="Q2" s="26" t="s">
        <v>4</v>
      </c>
      <c r="R2" s="26"/>
      <c r="S2" s="26"/>
      <c r="T2" s="22"/>
      <c r="U2" s="23"/>
      <c r="V2" s="26" t="s">
        <v>5</v>
      </c>
      <c r="W2" s="26"/>
      <c r="X2" s="26"/>
      <c r="Y2" s="22"/>
    </row>
    <row r="3" spans="1:25" s="1" customFormat="1" ht="30" customHeight="1">
      <c r="A3" s="5" t="s">
        <v>6</v>
      </c>
      <c r="B3" s="6" t="s">
        <v>7</v>
      </c>
      <c r="C3" s="7" t="s">
        <v>8</v>
      </c>
      <c r="D3" s="7" t="s">
        <v>9</v>
      </c>
      <c r="E3" s="16" t="s">
        <v>10</v>
      </c>
      <c r="F3" s="30"/>
      <c r="G3" s="6" t="s">
        <v>7</v>
      </c>
      <c r="H3" s="7" t="s">
        <v>8</v>
      </c>
      <c r="I3" s="7" t="s">
        <v>9</v>
      </c>
      <c r="J3" s="16" t="s">
        <v>10</v>
      </c>
      <c r="K3" s="30"/>
      <c r="L3" s="6" t="s">
        <v>7</v>
      </c>
      <c r="M3" s="7" t="s">
        <v>8</v>
      </c>
      <c r="N3" s="7" t="s">
        <v>9</v>
      </c>
      <c r="O3" s="16" t="s">
        <v>10</v>
      </c>
      <c r="P3" s="30"/>
      <c r="Q3" s="6" t="s">
        <v>7</v>
      </c>
      <c r="R3" s="7" t="s">
        <v>8</v>
      </c>
      <c r="S3" s="7" t="s">
        <v>9</v>
      </c>
      <c r="T3" s="16" t="s">
        <v>10</v>
      </c>
      <c r="U3" s="30"/>
      <c r="V3" s="6" t="s">
        <v>7</v>
      </c>
      <c r="W3" s="7" t="s">
        <v>8</v>
      </c>
      <c r="X3" s="7" t="s">
        <v>9</v>
      </c>
      <c r="Y3" s="16" t="s">
        <v>10</v>
      </c>
    </row>
    <row r="4" spans="1:25" ht="30" customHeight="1">
      <c r="A4" s="27" t="s">
        <v>11</v>
      </c>
      <c r="B4" s="9">
        <v>1</v>
      </c>
      <c r="C4" s="10">
        <v>273.27999999999997</v>
      </c>
      <c r="D4" s="10">
        <f t="shared" ref="D4:D18" si="0">SUM(B4*C4)</f>
        <v>273.27999999999997</v>
      </c>
      <c r="E4" s="45"/>
      <c r="F4" s="30"/>
      <c r="G4" s="62">
        <v>12</v>
      </c>
      <c r="H4" s="28">
        <v>387.61</v>
      </c>
      <c r="I4" s="28">
        <f t="shared" ref="I4:I18" si="1">SUM(G4*H4)</f>
        <v>4651.32</v>
      </c>
      <c r="J4" s="45"/>
      <c r="K4" s="30"/>
      <c r="L4" s="9">
        <v>2</v>
      </c>
      <c r="M4" s="10">
        <v>387.61</v>
      </c>
      <c r="N4" s="10">
        <f t="shared" ref="N4:N18" si="2">SUM(L4*M4)</f>
        <v>775.22</v>
      </c>
      <c r="O4" s="45"/>
      <c r="P4" s="30"/>
      <c r="Q4" s="46">
        <v>12</v>
      </c>
      <c r="R4" s="47">
        <v>402.86</v>
      </c>
      <c r="S4" s="47">
        <f t="shared" ref="S4:S8" si="3">SUM(Q4*R4)</f>
        <v>4834.32</v>
      </c>
      <c r="T4" s="48"/>
      <c r="U4" s="30"/>
      <c r="V4" s="46">
        <v>12</v>
      </c>
      <c r="W4" s="47">
        <v>416.97</v>
      </c>
      <c r="X4" s="47">
        <f>SUM(V4*W4)</f>
        <v>5003.6400000000003</v>
      </c>
      <c r="Y4" s="48"/>
    </row>
    <row r="5" spans="1:25" ht="30" customHeight="1">
      <c r="A5" s="27"/>
      <c r="B5" s="9">
        <v>11</v>
      </c>
      <c r="C5" s="10">
        <v>385.07</v>
      </c>
      <c r="D5" s="10">
        <f t="shared" si="0"/>
        <v>4235.7700000000004</v>
      </c>
      <c r="E5" s="45"/>
      <c r="F5" s="30"/>
      <c r="G5" s="63"/>
      <c r="H5" s="29"/>
      <c r="I5" s="29"/>
      <c r="J5" s="45"/>
      <c r="K5" s="30"/>
      <c r="L5" s="9">
        <v>10</v>
      </c>
      <c r="M5" s="10">
        <v>389.24</v>
      </c>
      <c r="N5" s="10">
        <f t="shared" si="2"/>
        <v>3892.4</v>
      </c>
      <c r="O5" s="45"/>
      <c r="P5" s="30"/>
      <c r="Q5" s="46"/>
      <c r="R5" s="47"/>
      <c r="S5" s="47"/>
      <c r="T5" s="48"/>
      <c r="U5" s="30"/>
      <c r="V5" s="46"/>
      <c r="W5" s="47"/>
      <c r="X5" s="47"/>
      <c r="Y5" s="48"/>
    </row>
    <row r="6" spans="1:25" ht="30" customHeight="1">
      <c r="A6" s="8" t="s">
        <v>12</v>
      </c>
      <c r="B6" s="9"/>
      <c r="C6" s="10"/>
      <c r="D6" s="10"/>
      <c r="E6" s="49"/>
      <c r="F6" s="30"/>
      <c r="G6" s="9"/>
      <c r="H6" s="10"/>
      <c r="I6" s="10"/>
      <c r="J6" s="49"/>
      <c r="K6" s="30"/>
      <c r="L6" s="9"/>
      <c r="M6" s="10"/>
      <c r="N6" s="10"/>
      <c r="O6" s="49">
        <v>-174.02</v>
      </c>
      <c r="P6" s="30"/>
      <c r="Q6" s="50"/>
      <c r="R6" s="48"/>
      <c r="S6" s="48"/>
      <c r="T6" s="51">
        <v>-747.72</v>
      </c>
      <c r="U6" s="30"/>
      <c r="V6" s="50"/>
      <c r="W6" s="48"/>
      <c r="X6" s="48"/>
      <c r="Y6" s="51">
        <v>-747.72</v>
      </c>
    </row>
    <row r="7" spans="1:25" ht="30" customHeight="1">
      <c r="A7" s="9" t="s">
        <v>13</v>
      </c>
      <c r="B7" s="9">
        <v>12</v>
      </c>
      <c r="C7" s="10">
        <v>5.85</v>
      </c>
      <c r="D7" s="10">
        <f t="shared" si="0"/>
        <v>70.2</v>
      </c>
      <c r="E7" s="49">
        <v>-30.67</v>
      </c>
      <c r="F7" s="30"/>
      <c r="G7" s="9">
        <v>12</v>
      </c>
      <c r="H7" s="10">
        <v>5.85</v>
      </c>
      <c r="I7" s="10">
        <f t="shared" si="1"/>
        <v>70.2</v>
      </c>
      <c r="J7" s="49">
        <v>-28.72</v>
      </c>
      <c r="K7" s="30"/>
      <c r="L7" s="9">
        <v>12</v>
      </c>
      <c r="M7" s="10">
        <v>5.85</v>
      </c>
      <c r="N7" s="10">
        <f t="shared" si="2"/>
        <v>70.2</v>
      </c>
      <c r="O7" s="49">
        <v>-30.02</v>
      </c>
      <c r="P7" s="30"/>
      <c r="Q7" s="9">
        <v>12</v>
      </c>
      <c r="R7" s="10">
        <v>5.85</v>
      </c>
      <c r="S7" s="10">
        <f t="shared" si="3"/>
        <v>70.2</v>
      </c>
      <c r="T7" s="52">
        <v>-27.44</v>
      </c>
      <c r="U7" s="30"/>
      <c r="V7" s="9">
        <v>12</v>
      </c>
      <c r="W7" s="10">
        <v>5.85</v>
      </c>
      <c r="X7" s="10">
        <f>SUM(V7*W7)</f>
        <v>70.2</v>
      </c>
      <c r="Y7" s="52">
        <v>-27.44</v>
      </c>
    </row>
    <row r="8" spans="1:25" ht="30" customHeight="1">
      <c r="A8" s="27" t="s">
        <v>14</v>
      </c>
      <c r="B8" s="64">
        <v>12</v>
      </c>
      <c r="C8" s="28">
        <v>35.25</v>
      </c>
      <c r="D8" s="28">
        <f t="shared" si="0"/>
        <v>423</v>
      </c>
      <c r="E8" s="31">
        <f>SUM(1202.26-42.5)</f>
        <v>1159.76</v>
      </c>
      <c r="F8" s="30"/>
      <c r="G8" s="64">
        <v>12</v>
      </c>
      <c r="H8" s="28">
        <v>35.25</v>
      </c>
      <c r="I8" s="28">
        <f t="shared" si="1"/>
        <v>423</v>
      </c>
      <c r="J8" s="31">
        <v>1044.29</v>
      </c>
      <c r="K8" s="30"/>
      <c r="L8" s="11">
        <v>9</v>
      </c>
      <c r="M8" s="10">
        <v>35.25</v>
      </c>
      <c r="N8" s="10">
        <f t="shared" si="2"/>
        <v>317.25</v>
      </c>
      <c r="O8" s="31">
        <v>1185.08</v>
      </c>
      <c r="P8" s="30"/>
      <c r="Q8" s="46">
        <v>12</v>
      </c>
      <c r="R8" s="31">
        <v>39.86</v>
      </c>
      <c r="S8" s="31">
        <f t="shared" si="3"/>
        <v>478.32</v>
      </c>
      <c r="T8" s="31">
        <v>2456.83</v>
      </c>
      <c r="U8" s="30"/>
      <c r="V8" s="53">
        <v>12</v>
      </c>
      <c r="W8" s="31">
        <v>39.86</v>
      </c>
      <c r="X8" s="31">
        <f>SUM(V8*W8)</f>
        <v>478.32</v>
      </c>
      <c r="Y8" s="31">
        <v>2456.83</v>
      </c>
    </row>
    <row r="9" spans="1:25" ht="30" customHeight="1">
      <c r="A9" s="27"/>
      <c r="B9" s="65"/>
      <c r="C9" s="29"/>
      <c r="D9" s="29"/>
      <c r="E9" s="31"/>
      <c r="F9" s="30"/>
      <c r="G9" s="65"/>
      <c r="H9" s="29"/>
      <c r="I9" s="29"/>
      <c r="J9" s="31"/>
      <c r="K9" s="30"/>
      <c r="L9" s="11">
        <v>3</v>
      </c>
      <c r="M9" s="10">
        <v>39.86</v>
      </c>
      <c r="N9" s="10">
        <f t="shared" si="2"/>
        <v>119.58</v>
      </c>
      <c r="O9" s="31"/>
      <c r="P9" s="30"/>
      <c r="Q9" s="46"/>
      <c r="R9" s="31"/>
      <c r="S9" s="31"/>
      <c r="T9" s="31"/>
      <c r="U9" s="30"/>
      <c r="V9" s="53"/>
      <c r="W9" s="31"/>
      <c r="X9" s="31"/>
      <c r="Y9" s="31"/>
    </row>
    <row r="10" spans="1:25" ht="30" customHeight="1">
      <c r="A10" s="9" t="s">
        <v>15</v>
      </c>
      <c r="B10" s="11">
        <v>12</v>
      </c>
      <c r="C10" s="10">
        <v>4.9000000000000004</v>
      </c>
      <c r="D10" s="10">
        <f t="shared" si="0"/>
        <v>58.8</v>
      </c>
      <c r="E10" s="54">
        <v>-57.38</v>
      </c>
      <c r="F10" s="30"/>
      <c r="G10" s="11">
        <v>12</v>
      </c>
      <c r="H10" s="10">
        <v>4.9000000000000004</v>
      </c>
      <c r="I10" s="10">
        <f t="shared" si="1"/>
        <v>58.8</v>
      </c>
      <c r="J10" s="10">
        <v>372.57</v>
      </c>
      <c r="K10" s="30"/>
      <c r="L10" s="11">
        <v>12</v>
      </c>
      <c r="M10" s="10">
        <v>4.9000000000000004</v>
      </c>
      <c r="N10" s="10">
        <f t="shared" si="2"/>
        <v>58.8</v>
      </c>
      <c r="O10" s="10">
        <v>323.89999999999998</v>
      </c>
      <c r="P10" s="30"/>
      <c r="Q10" s="11">
        <v>12</v>
      </c>
      <c r="R10" s="10">
        <v>4.9000000000000004</v>
      </c>
      <c r="S10" s="10">
        <f t="shared" ref="S10:S16" si="4">SUM(Q10*R10)</f>
        <v>58.8</v>
      </c>
      <c r="T10" s="55">
        <v>345.9</v>
      </c>
      <c r="U10" s="30"/>
      <c r="V10" s="11">
        <v>12</v>
      </c>
      <c r="W10" s="10">
        <v>4.9000000000000004</v>
      </c>
      <c r="X10" s="10">
        <f t="shared" ref="X10:X16" si="5">SUM(V10*W10)</f>
        <v>58.8</v>
      </c>
      <c r="Y10" s="55">
        <v>345.9</v>
      </c>
    </row>
    <row r="11" spans="1:25" ht="30" customHeight="1">
      <c r="A11" s="9" t="s">
        <v>16</v>
      </c>
      <c r="B11" s="9">
        <v>12</v>
      </c>
      <c r="C11" s="10">
        <v>15.36</v>
      </c>
      <c r="D11" s="10">
        <f t="shared" si="0"/>
        <v>184.32</v>
      </c>
      <c r="E11" s="54">
        <v>-190.76</v>
      </c>
      <c r="F11" s="30"/>
      <c r="G11" s="9">
        <v>12</v>
      </c>
      <c r="H11" s="10">
        <v>15.36</v>
      </c>
      <c r="I11" s="10">
        <f t="shared" si="1"/>
        <v>184.32</v>
      </c>
      <c r="J11" s="49">
        <v>-184.32</v>
      </c>
      <c r="K11" s="30"/>
      <c r="L11" s="9">
        <v>12</v>
      </c>
      <c r="M11" s="10">
        <v>15.36</v>
      </c>
      <c r="N11" s="10">
        <f t="shared" si="2"/>
        <v>184.32</v>
      </c>
      <c r="O11" s="49">
        <v>-184.32</v>
      </c>
      <c r="P11" s="30"/>
      <c r="Q11" s="9">
        <v>12</v>
      </c>
      <c r="R11" s="10">
        <v>15.36</v>
      </c>
      <c r="S11" s="10">
        <f t="shared" si="4"/>
        <v>184.32</v>
      </c>
      <c r="T11" s="55">
        <v>-184.32</v>
      </c>
      <c r="U11" s="30"/>
      <c r="V11" s="9">
        <v>12</v>
      </c>
      <c r="W11" s="10">
        <v>15.36</v>
      </c>
      <c r="X11" s="10">
        <f t="shared" si="5"/>
        <v>184.32</v>
      </c>
      <c r="Y11" s="55">
        <v>-184.32</v>
      </c>
    </row>
    <row r="12" spans="1:25" ht="30" customHeight="1">
      <c r="A12" s="9" t="s">
        <v>17</v>
      </c>
      <c r="B12" s="9">
        <v>12</v>
      </c>
      <c r="C12" s="10">
        <v>40</v>
      </c>
      <c r="D12" s="10">
        <f t="shared" si="0"/>
        <v>480</v>
      </c>
      <c r="E12" s="54">
        <v>-468.39</v>
      </c>
      <c r="F12" s="30"/>
      <c r="G12" s="9">
        <v>12</v>
      </c>
      <c r="H12" s="10">
        <v>40</v>
      </c>
      <c r="I12" s="10">
        <f t="shared" si="1"/>
        <v>480</v>
      </c>
      <c r="J12" s="49">
        <v>-480</v>
      </c>
      <c r="K12" s="30"/>
      <c r="L12" s="9">
        <v>12</v>
      </c>
      <c r="M12" s="10">
        <v>40</v>
      </c>
      <c r="N12" s="10">
        <f t="shared" si="2"/>
        <v>480</v>
      </c>
      <c r="O12" s="49">
        <v>-480</v>
      </c>
      <c r="P12" s="30"/>
      <c r="Q12" s="9">
        <v>12</v>
      </c>
      <c r="R12" s="10">
        <v>40</v>
      </c>
      <c r="S12" s="10">
        <f t="shared" si="4"/>
        <v>480</v>
      </c>
      <c r="T12" s="55">
        <v>-480</v>
      </c>
      <c r="U12" s="30"/>
      <c r="V12" s="9">
        <v>12</v>
      </c>
      <c r="W12" s="10">
        <v>40</v>
      </c>
      <c r="X12" s="10">
        <f t="shared" si="5"/>
        <v>480</v>
      </c>
      <c r="Y12" s="55">
        <v>-480</v>
      </c>
    </row>
    <row r="13" spans="1:25" ht="30" customHeight="1">
      <c r="A13" s="9" t="s">
        <v>18</v>
      </c>
      <c r="B13" s="9">
        <v>12</v>
      </c>
      <c r="C13" s="10">
        <v>24</v>
      </c>
      <c r="D13" s="10">
        <f t="shared" si="0"/>
        <v>288</v>
      </c>
      <c r="E13" s="54">
        <v>-281.02999999999997</v>
      </c>
      <c r="F13" s="30"/>
      <c r="G13" s="9">
        <v>12</v>
      </c>
      <c r="H13" s="10">
        <v>24</v>
      </c>
      <c r="I13" s="10">
        <f t="shared" si="1"/>
        <v>288</v>
      </c>
      <c r="J13" s="49">
        <v>-288</v>
      </c>
      <c r="K13" s="30"/>
      <c r="L13" s="9">
        <v>12</v>
      </c>
      <c r="M13" s="10">
        <v>24</v>
      </c>
      <c r="N13" s="10">
        <f t="shared" si="2"/>
        <v>288</v>
      </c>
      <c r="O13" s="49">
        <v>-288</v>
      </c>
      <c r="P13" s="30"/>
      <c r="Q13" s="9">
        <v>12</v>
      </c>
      <c r="R13" s="10">
        <v>24</v>
      </c>
      <c r="S13" s="10">
        <f t="shared" si="4"/>
        <v>288</v>
      </c>
      <c r="T13" s="55">
        <v>-288</v>
      </c>
      <c r="U13" s="30"/>
      <c r="V13" s="9">
        <v>12</v>
      </c>
      <c r="W13" s="10">
        <v>24</v>
      </c>
      <c r="X13" s="10">
        <f t="shared" si="5"/>
        <v>288</v>
      </c>
      <c r="Y13" s="55">
        <v>-288</v>
      </c>
    </row>
    <row r="14" spans="1:25" ht="30" customHeight="1">
      <c r="A14" s="9" t="s">
        <v>19</v>
      </c>
      <c r="B14" s="9">
        <v>12</v>
      </c>
      <c r="C14" s="10">
        <v>3.46</v>
      </c>
      <c r="D14" s="10">
        <f t="shared" si="0"/>
        <v>41.52</v>
      </c>
      <c r="E14" s="54">
        <v>-24.89</v>
      </c>
      <c r="F14" s="30"/>
      <c r="G14" s="9">
        <v>12</v>
      </c>
      <c r="H14" s="10">
        <v>3.46</v>
      </c>
      <c r="I14" s="10">
        <f t="shared" si="1"/>
        <v>41.52</v>
      </c>
      <c r="J14" s="54">
        <v>-0.62</v>
      </c>
      <c r="K14" s="30"/>
      <c r="L14" s="9">
        <v>12</v>
      </c>
      <c r="M14" s="10">
        <v>3.46</v>
      </c>
      <c r="N14" s="10">
        <f t="shared" si="2"/>
        <v>41.52</v>
      </c>
      <c r="O14" s="10">
        <v>0.45</v>
      </c>
      <c r="P14" s="30"/>
      <c r="Q14" s="9">
        <v>12</v>
      </c>
      <c r="R14" s="10">
        <v>3.46</v>
      </c>
      <c r="S14" s="10">
        <f t="shared" si="4"/>
        <v>41.52</v>
      </c>
      <c r="T14" s="55">
        <v>2.67</v>
      </c>
      <c r="U14" s="30"/>
      <c r="V14" s="9">
        <v>12</v>
      </c>
      <c r="W14" s="10">
        <v>3.46</v>
      </c>
      <c r="X14" s="10">
        <f t="shared" si="5"/>
        <v>41.52</v>
      </c>
      <c r="Y14" s="55">
        <v>2.67</v>
      </c>
    </row>
    <row r="15" spans="1:25" ht="30" customHeight="1">
      <c r="A15" s="8" t="s">
        <v>20</v>
      </c>
      <c r="B15" s="9">
        <v>12</v>
      </c>
      <c r="C15" s="10">
        <v>0.78</v>
      </c>
      <c r="D15" s="10">
        <f t="shared" si="0"/>
        <v>9.36</v>
      </c>
      <c r="E15" s="56">
        <v>-1.07</v>
      </c>
      <c r="F15" s="30"/>
      <c r="G15" s="9">
        <v>12</v>
      </c>
      <c r="H15" s="10">
        <v>0.78</v>
      </c>
      <c r="I15" s="10">
        <f t="shared" si="1"/>
        <v>9.36</v>
      </c>
      <c r="J15" s="57">
        <v>-2.25</v>
      </c>
      <c r="K15" s="30"/>
      <c r="L15" s="9">
        <v>12</v>
      </c>
      <c r="M15" s="10">
        <v>0.78</v>
      </c>
      <c r="N15" s="10">
        <f t="shared" si="2"/>
        <v>9.36</v>
      </c>
      <c r="O15" s="57">
        <v>-1.38</v>
      </c>
      <c r="P15" s="30"/>
      <c r="Q15" s="50">
        <v>12</v>
      </c>
      <c r="R15" s="48">
        <v>0.78</v>
      </c>
      <c r="S15" s="48">
        <f t="shared" si="4"/>
        <v>9.36</v>
      </c>
      <c r="T15" s="57">
        <v>-1.93</v>
      </c>
      <c r="U15" s="30"/>
      <c r="V15" s="50">
        <v>12</v>
      </c>
      <c r="W15" s="48">
        <v>0.78</v>
      </c>
      <c r="X15" s="48">
        <f t="shared" si="5"/>
        <v>9.36</v>
      </c>
      <c r="Y15" s="57">
        <v>-1.93</v>
      </c>
    </row>
    <row r="16" spans="1:25" ht="30" customHeight="1">
      <c r="A16" s="27" t="s">
        <v>21</v>
      </c>
      <c r="B16" s="64">
        <v>12</v>
      </c>
      <c r="C16" s="28">
        <v>18.45</v>
      </c>
      <c r="D16" s="28">
        <f t="shared" si="0"/>
        <v>221.4</v>
      </c>
      <c r="E16" s="58">
        <v>-216.05</v>
      </c>
      <c r="F16" s="30"/>
      <c r="G16" s="64">
        <v>12</v>
      </c>
      <c r="H16" s="28">
        <v>18.45</v>
      </c>
      <c r="I16" s="28">
        <f t="shared" si="1"/>
        <v>221.4</v>
      </c>
      <c r="J16" s="59">
        <v>7.01</v>
      </c>
      <c r="K16" s="30"/>
      <c r="L16" s="11">
        <v>9</v>
      </c>
      <c r="M16" s="10">
        <v>18.45</v>
      </c>
      <c r="N16" s="10">
        <f t="shared" si="2"/>
        <v>166.05</v>
      </c>
      <c r="O16" s="60">
        <v>-12.06</v>
      </c>
      <c r="P16" s="30"/>
      <c r="Q16" s="46">
        <v>12</v>
      </c>
      <c r="R16" s="31">
        <v>22.33</v>
      </c>
      <c r="S16" s="31">
        <f t="shared" si="4"/>
        <v>267.95999999999998</v>
      </c>
      <c r="T16" s="31">
        <v>-31.39</v>
      </c>
      <c r="U16" s="30"/>
      <c r="V16" s="53">
        <v>12</v>
      </c>
      <c r="W16" s="31">
        <v>22.33</v>
      </c>
      <c r="X16" s="31">
        <f t="shared" si="5"/>
        <v>267.95999999999998</v>
      </c>
      <c r="Y16" s="31">
        <v>-31.39</v>
      </c>
    </row>
    <row r="17" spans="1:25" ht="30" customHeight="1">
      <c r="A17" s="27"/>
      <c r="B17" s="65"/>
      <c r="C17" s="29"/>
      <c r="D17" s="29"/>
      <c r="E17" s="58"/>
      <c r="F17" s="30"/>
      <c r="G17" s="65"/>
      <c r="H17" s="29"/>
      <c r="I17" s="29"/>
      <c r="J17" s="59"/>
      <c r="K17" s="30"/>
      <c r="L17" s="11">
        <v>3</v>
      </c>
      <c r="M17" s="10">
        <v>22.33</v>
      </c>
      <c r="N17" s="10">
        <f t="shared" si="2"/>
        <v>66.989999999999995</v>
      </c>
      <c r="O17" s="60"/>
      <c r="P17" s="30"/>
      <c r="Q17" s="46"/>
      <c r="R17" s="31"/>
      <c r="S17" s="31"/>
      <c r="T17" s="31"/>
      <c r="U17" s="30"/>
      <c r="V17" s="53"/>
      <c r="W17" s="31"/>
      <c r="X17" s="31"/>
      <c r="Y17" s="31"/>
    </row>
    <row r="18" spans="1:25" ht="30" customHeight="1">
      <c r="A18" s="8" t="s">
        <v>22</v>
      </c>
      <c r="B18" s="11">
        <v>12</v>
      </c>
      <c r="C18" s="10">
        <v>25</v>
      </c>
      <c r="D18" s="10">
        <f t="shared" si="0"/>
        <v>300</v>
      </c>
      <c r="E18" s="19"/>
      <c r="F18" s="30"/>
      <c r="G18" s="11">
        <v>12</v>
      </c>
      <c r="H18" s="10">
        <v>25</v>
      </c>
      <c r="I18" s="10">
        <f t="shared" si="1"/>
        <v>300</v>
      </c>
      <c r="J18" s="19"/>
      <c r="K18" s="30"/>
      <c r="L18" s="11">
        <v>12</v>
      </c>
      <c r="M18" s="10">
        <v>25</v>
      </c>
      <c r="N18" s="10">
        <f t="shared" si="2"/>
        <v>300</v>
      </c>
      <c r="O18" s="19"/>
      <c r="P18" s="30"/>
      <c r="Q18" s="50">
        <v>12</v>
      </c>
      <c r="R18" s="7">
        <v>25</v>
      </c>
      <c r="S18" s="7">
        <f>SUM(Q18*R18)</f>
        <v>300</v>
      </c>
      <c r="T18" s="7"/>
      <c r="U18" s="30"/>
      <c r="V18" s="61">
        <v>12</v>
      </c>
      <c r="W18" s="7">
        <v>25.38</v>
      </c>
      <c r="X18" s="7">
        <f>SUM(V18*W18)</f>
        <v>304.56</v>
      </c>
      <c r="Y18" s="7"/>
    </row>
    <row r="19" spans="1:25" ht="30" customHeight="1"/>
    <row r="20" spans="1:25" ht="30" customHeight="1">
      <c r="A20" s="12" t="s">
        <v>23</v>
      </c>
      <c r="B20" s="12"/>
      <c r="C20" s="13"/>
      <c r="D20" s="13">
        <f>SUM(D4+D5)</f>
        <v>4509.05</v>
      </c>
      <c r="E20" s="13"/>
      <c r="G20" s="12"/>
      <c r="H20" s="13"/>
      <c r="I20" s="13">
        <f>SUM(I4+I5)</f>
        <v>4651.32</v>
      </c>
      <c r="J20" s="13"/>
      <c r="L20" s="12"/>
      <c r="M20" s="13"/>
      <c r="N20" s="13">
        <f>SUM(N4+N5)</f>
        <v>4667.62</v>
      </c>
      <c r="O20" s="13"/>
      <c r="Q20" s="12" t="s">
        <v>23</v>
      </c>
      <c r="R20" s="13"/>
      <c r="S20" s="13">
        <f>SUM(S4)</f>
        <v>4834.32</v>
      </c>
      <c r="T20" s="24"/>
      <c r="V20" s="12" t="s">
        <v>23</v>
      </c>
      <c r="W20" s="13"/>
      <c r="X20" s="13">
        <f>SUM(X4)</f>
        <v>5003.6400000000003</v>
      </c>
      <c r="Y20" s="24"/>
    </row>
    <row r="21" spans="1:25" ht="30" customHeight="1">
      <c r="A21" s="12" t="s">
        <v>24</v>
      </c>
      <c r="B21" s="12"/>
      <c r="C21" s="13"/>
      <c r="D21" s="13">
        <f>SUM(D6:D18)</f>
        <v>2076.6</v>
      </c>
      <c r="E21" s="13">
        <f>SUM(E6:E18)</f>
        <v>-110.48</v>
      </c>
      <c r="G21" s="12"/>
      <c r="H21" s="13"/>
      <c r="I21" s="13">
        <f>SUM(I6:I18)</f>
        <v>2076.6</v>
      </c>
      <c r="J21" s="13">
        <f>SUM(J6:J18)</f>
        <v>439.96</v>
      </c>
      <c r="L21" s="12"/>
      <c r="M21" s="13"/>
      <c r="N21" s="13">
        <f>SUM(N6:N18)</f>
        <v>2102.0700000000002</v>
      </c>
      <c r="O21" s="13">
        <f>SUM(O4:O18)</f>
        <v>339.63</v>
      </c>
      <c r="Q21" s="12" t="s">
        <v>24</v>
      </c>
      <c r="R21" s="13"/>
      <c r="S21" s="13">
        <f>SUM(S5:S18)</f>
        <v>2178.48</v>
      </c>
      <c r="T21" s="25">
        <f>SUM(T4:T18)</f>
        <v>1044.5999999999999</v>
      </c>
      <c r="V21" s="12" t="s">
        <v>24</v>
      </c>
      <c r="W21" s="13"/>
      <c r="X21" s="13">
        <f>SUM(X5:X18)</f>
        <v>2183.04</v>
      </c>
      <c r="Y21" s="25">
        <f>SUM(Y4:Y18)</f>
        <v>1044.5999999999999</v>
      </c>
    </row>
    <row r="22" spans="1:25" ht="30" customHeight="1"/>
    <row r="23" spans="1:25" s="1" customFormat="1" ht="54" customHeight="1" thickBot="1">
      <c r="A23" s="5" t="s">
        <v>25</v>
      </c>
      <c r="B23" s="14">
        <v>43862</v>
      </c>
      <c r="C23" s="15">
        <v>45616</v>
      </c>
      <c r="D23" s="16" t="s">
        <v>26</v>
      </c>
      <c r="E23" s="7" t="s">
        <v>27</v>
      </c>
      <c r="F23" s="17"/>
      <c r="G23" s="17"/>
      <c r="H23" s="17"/>
      <c r="I23" s="42" t="s">
        <v>42</v>
      </c>
      <c r="J23" s="43"/>
      <c r="K23" s="43"/>
      <c r="L23" s="43"/>
      <c r="M23" s="43"/>
      <c r="N23" s="32"/>
    </row>
    <row r="24" spans="1:25" ht="30" customHeight="1" thickBot="1">
      <c r="A24" s="9" t="s">
        <v>28</v>
      </c>
      <c r="B24" s="18" t="s">
        <v>29</v>
      </c>
      <c r="C24" s="19" t="s">
        <v>30</v>
      </c>
      <c r="D24" s="19" t="s">
        <v>31</v>
      </c>
      <c r="E24" s="20">
        <v>3.03</v>
      </c>
      <c r="G24" s="3"/>
      <c r="I24" s="33" t="s">
        <v>37</v>
      </c>
      <c r="J24" s="39" t="s">
        <v>38</v>
      </c>
      <c r="K24" s="38"/>
      <c r="L24" s="34" t="s">
        <v>39</v>
      </c>
      <c r="M24" s="34" t="s">
        <v>40</v>
      </c>
      <c r="N24" s="34" t="s">
        <v>41</v>
      </c>
      <c r="O24"/>
      <c r="P24"/>
      <c r="R24"/>
      <c r="S24"/>
      <c r="T24"/>
      <c r="U24"/>
      <c r="W24"/>
      <c r="X24"/>
      <c r="Y24"/>
    </row>
    <row r="25" spans="1:25" ht="30" customHeight="1" thickBot="1">
      <c r="A25" s="9" t="s">
        <v>32</v>
      </c>
      <c r="B25" s="18" t="s">
        <v>29</v>
      </c>
      <c r="C25" s="19" t="s">
        <v>33</v>
      </c>
      <c r="D25" s="19" t="s">
        <v>33</v>
      </c>
      <c r="E25" s="20">
        <v>22.02</v>
      </c>
      <c r="G25" s="3"/>
      <c r="I25" s="33">
        <v>431</v>
      </c>
      <c r="J25" s="41">
        <v>181.92</v>
      </c>
      <c r="K25" s="40"/>
      <c r="L25" s="35">
        <v>87.05</v>
      </c>
      <c r="M25" s="36">
        <v>202.4</v>
      </c>
      <c r="N25" s="37">
        <f>SUM(I25+J25+L25+M25)</f>
        <v>902.36999999999989</v>
      </c>
      <c r="O25"/>
      <c r="P25"/>
      <c r="R25"/>
      <c r="S25"/>
      <c r="T25"/>
      <c r="U25"/>
      <c r="W25"/>
      <c r="X25"/>
      <c r="Y25"/>
    </row>
    <row r="26" spans="1:25" ht="30" customHeight="1">
      <c r="A26" s="9" t="s">
        <v>34</v>
      </c>
      <c r="B26" s="18" t="s">
        <v>35</v>
      </c>
      <c r="C26" s="21">
        <v>4020</v>
      </c>
      <c r="D26" s="19"/>
      <c r="E26" s="20"/>
      <c r="G26" s="3"/>
      <c r="I26" s="3"/>
      <c r="K26"/>
      <c r="L26" s="2"/>
      <c r="N26" s="3"/>
      <c r="O26"/>
      <c r="P26"/>
      <c r="R26"/>
      <c r="S26"/>
      <c r="T26"/>
      <c r="U26"/>
      <c r="W26"/>
      <c r="X26"/>
      <c r="Y26"/>
    </row>
    <row r="27" spans="1:25" ht="30" customHeight="1">
      <c r="A27" s="9" t="s">
        <v>36</v>
      </c>
      <c r="B27" s="18" t="s">
        <v>35</v>
      </c>
      <c r="C27" s="19">
        <v>4060</v>
      </c>
      <c r="D27" s="19"/>
      <c r="E27" s="20">
        <v>0.14000000000000001</v>
      </c>
      <c r="G27" s="3"/>
      <c r="I27"/>
      <c r="L27" s="3"/>
      <c r="M27"/>
      <c r="N27"/>
      <c r="O27"/>
      <c r="P27"/>
      <c r="R27"/>
      <c r="S27"/>
      <c r="T27"/>
      <c r="U27"/>
      <c r="W27"/>
      <c r="X27"/>
      <c r="Y27"/>
    </row>
    <row r="28" spans="1:25" ht="30" customHeight="1">
      <c r="G28" s="3"/>
      <c r="I28"/>
      <c r="L28" s="3"/>
      <c r="M28"/>
      <c r="N28"/>
      <c r="O28"/>
      <c r="P28"/>
      <c r="R28"/>
      <c r="S28"/>
      <c r="T28"/>
      <c r="U28"/>
      <c r="W28"/>
      <c r="X28"/>
      <c r="Y28"/>
    </row>
  </sheetData>
  <mergeCells count="61">
    <mergeCell ref="Y8:Y9"/>
    <mergeCell ref="Y16:Y17"/>
    <mergeCell ref="J24:K24"/>
    <mergeCell ref="J25:K25"/>
    <mergeCell ref="I8:I9"/>
    <mergeCell ref="I16:I17"/>
    <mergeCell ref="W4:W5"/>
    <mergeCell ref="W8:W9"/>
    <mergeCell ref="W16:W17"/>
    <mergeCell ref="X4:X5"/>
    <mergeCell ref="X8:X9"/>
    <mergeCell ref="X16:X17"/>
    <mergeCell ref="T8:T9"/>
    <mergeCell ref="T16:T17"/>
    <mergeCell ref="U3:U18"/>
    <mergeCell ref="V4:V5"/>
    <mergeCell ref="V8:V9"/>
    <mergeCell ref="V16:V17"/>
    <mergeCell ref="R4:R5"/>
    <mergeCell ref="R8:R9"/>
    <mergeCell ref="R16:R17"/>
    <mergeCell ref="S4:S5"/>
    <mergeCell ref="S8:S9"/>
    <mergeCell ref="S16:S17"/>
    <mergeCell ref="O4:O5"/>
    <mergeCell ref="O8:O9"/>
    <mergeCell ref="O16:O17"/>
    <mergeCell ref="P3:P18"/>
    <mergeCell ref="Q4:Q5"/>
    <mergeCell ref="Q8:Q9"/>
    <mergeCell ref="Q16:Q17"/>
    <mergeCell ref="F3:F18"/>
    <mergeCell ref="J4:J5"/>
    <mergeCell ref="J8:J9"/>
    <mergeCell ref="J16:J17"/>
    <mergeCell ref="K3:K18"/>
    <mergeCell ref="G4:G5"/>
    <mergeCell ref="H4:H5"/>
    <mergeCell ref="I4:I5"/>
    <mergeCell ref="G8:G9"/>
    <mergeCell ref="H8:H9"/>
    <mergeCell ref="G16:G17"/>
    <mergeCell ref="H16:H17"/>
    <mergeCell ref="A4:A5"/>
    <mergeCell ref="A8:A9"/>
    <mergeCell ref="A16:A17"/>
    <mergeCell ref="E4:E5"/>
    <mergeCell ref="E8:E9"/>
    <mergeCell ref="E16:E17"/>
    <mergeCell ref="D8:D9"/>
    <mergeCell ref="C8:C9"/>
    <mergeCell ref="B8:B9"/>
    <mergeCell ref="B16:B17"/>
    <mergeCell ref="C16:C17"/>
    <mergeCell ref="D16:D17"/>
    <mergeCell ref="B2:D2"/>
    <mergeCell ref="G2:I2"/>
    <mergeCell ref="L2:N2"/>
    <mergeCell ref="Q2:S2"/>
    <mergeCell ref="V2:X2"/>
    <mergeCell ref="A1:Y1"/>
  </mergeCells>
  <printOptions horizontalCentered="1" verticalCentered="1"/>
  <pageMargins left="0.31496062992126" right="0.31496062992126" top="0.35433070866141703" bottom="0.35433070866141703" header="0.31496062992126" footer="0.31496062992126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Ville de Barcares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MONTREER</dc:creator>
  <cp:lastModifiedBy>Linda MONTREER</cp:lastModifiedBy>
  <cp:lastPrinted>2025-01-14T05:06:13Z</cp:lastPrinted>
  <dcterms:created xsi:type="dcterms:W3CDTF">2024-11-20T05:58:00Z</dcterms:created>
  <dcterms:modified xsi:type="dcterms:W3CDTF">2025-01-14T05:06:17Z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D394CBFB1551498B827F89E7A626EE4D_13</vt:lpwstr>
  </property>
  <property fmtid="{D5CDD505-2E9C-101B-9397-08002B2CF9AE}" pid="3" name="KSOProductBuildVer">
    <vt:lpwstr>1036-12.2.0.19805</vt:lpwstr>
  </property>
</Properties>
</file>