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autoCompressPictures="0"/>
  <mc:AlternateContent xmlns:mc="http://schemas.openxmlformats.org/markup-compatibility/2006">
    <mc:Choice Requires="x15">
      <x15ac:absPath xmlns:x15ac="http://schemas.microsoft.com/office/spreadsheetml/2010/11/ac" url="https://fedegan1-my.sharepoint.com/personal/natalia_palacio_fedegan-fng_org_co/Documents/Escritorio/INDICADORES MATRICES/Matrices de Riesgos y Oportunidades Nivel Central/"/>
    </mc:Choice>
  </mc:AlternateContent>
  <xr:revisionPtr revIDLastSave="531" documentId="8_{BA7F84AD-9809-441D-BE6E-2F016785A96B}" xr6:coauthVersionLast="47" xr6:coauthVersionMax="47" xr10:uidLastSave="{C9211EEE-3685-4DBD-8AEB-C0C671803092}"/>
  <bookViews>
    <workbookView xWindow="-110" yWindow="-110" windowWidth="19420" windowHeight="10300" activeTab="2" xr2:uid="{00000000-000D-0000-FFFF-FFFF00000000}"/>
  </bookViews>
  <sheets>
    <sheet name="RESUMEN" sheetId="12" r:id="rId1"/>
    <sheet name="MAPA DE CALOR RIESGOS" sheetId="11" r:id="rId2"/>
    <sheet name="MATRIZ RIESGOS " sheetId="1" r:id="rId3"/>
    <sheet name="CONTROL DE CAMBIOS MATRIZ" sheetId="14" r:id="rId4"/>
    <sheet name="TABLAS DE VALORACIÓN" sheetId="3" r:id="rId5"/>
    <sheet name="FICHA INDICADORES RIESGOS 2025" sheetId="15" r:id="rId6"/>
    <sheet name="CONTROL DE RIESGOS" sheetId="10" r:id="rId7"/>
  </sheets>
  <definedNames>
    <definedName name="_xlnm._FilterDatabase" localSheetId="2" hidden="1">'MATRIZ RIESGOS '!$B$10:$CB$32</definedName>
    <definedName name="Adelantar_un_proceso_contractual_sin_tener_la_aprobación_correspondiente_por_parte_del_comité_de_contratación_o_de_la_instancia_correspondiente" localSheetId="0">#REF!</definedName>
    <definedName name="Adelantar_un_proceso_contractual_sin_tener_la_aprobación_correspondiente_por_parte_del_comité_de_contratación_o_de_la_instancia_correspondiente">#REF!</definedName>
    <definedName name="Adelantar_un_proceso_de_selección_sin_contar_con_la_debida_disponibilidad_presupuestal" localSheetId="0">#REF!</definedName>
    <definedName name="Adelantar_un_proceso_de_selección_sin_contar_con_la_debida_disponibilidad_presupuestal">#REF!</definedName>
    <definedName name="Adjudicación_viciada_por_error" localSheetId="0">#REF!</definedName>
    <definedName name="Adjudicación_viciada_por_error">#REF!</definedName>
    <definedName name="Aprobar_adquisiciones_de_bienes__obras_y_servicios_que_no_se_ajustan_a_las_necesidades_o_al_cumplimiento_de_los_objetivos_de_la_entidad">#REF!</definedName>
    <definedName name="Declaración_desierta_del_proceso_de_selección">#REF!</definedName>
    <definedName name="Direccionamiento_de_contratación_y_o_vinculación_en_favor_de_un_tercero">#REF!</definedName>
    <definedName name="Impacto">'TABLAS DE VALORACIÓN'!$I$8:$I$12</definedName>
    <definedName name="Imposibilidad_de_celebrar_el_contrato_o_convenio_por_cualquiera_de_las_partes">#REF!</definedName>
    <definedName name="Inadecuada_Formulación_y_Elaboración_del_Plan_Anual_de_Adquisiciones">#REF!</definedName>
    <definedName name="Inadecuada_liquidación_de_los_contratos_y_convenios">#REF!</definedName>
    <definedName name="Inadecuado_manejo_del_anticipo">#REF!</definedName>
    <definedName name="Incumplimiento_de_los_términos_legales_o_pactados_para_la_liquidación_de_los_contratos_o_convenios">#REF!</definedName>
    <definedName name="Incumplimiento_del_pago_de_salarios_y_prestaciones_sociales_por_parte_del_contratista_a_su_equipo_humano">#REF!</definedName>
    <definedName name="Inestabilidad_de_la_obra">#REF!</definedName>
    <definedName name="Nulidad_absoluta_del_contrato">#REF!</definedName>
    <definedName name="Pérdida_de_información__modificación_o_alteración_de_las_ofertas_a_evaluar_o_de_los_expedientes_que_soportan_los_procesos_de_contratación">#REF!</definedName>
    <definedName name="Permitir_la_ejecución_del_contrato_sin_el_lleno_de_requisitos_legales">#REF!</definedName>
    <definedName name="PROCESOS">#REF!</definedName>
    <definedName name="Recibir_obras__bienes_y_o_servicios_que_cumplen_con_las_especificaciones_técnicas_establecidas_por_la_Entidad__pero_que_su_correcto_funcionamiento_no_corresponde_con_la_calidad_y_el_tiempo_previsto_por_la_Entidad" localSheetId="0">#REF!</definedName>
    <definedName name="Recibir_obras__bienes_y_o_servicios_que_cumplen_con_las_especificaciones_técnicas_establecidas_por_la_Entidad__pero_que_su_correcto_funcionamiento_no_corresponde_con_la_calidad_y_el_tiempo_previsto_por_la_Entidad">#REF!</definedName>
    <definedName name="Recibir_obras__bienes_y_o_servicios_que_no_cumplen_con_las_especificaciones_técnicas_establecidas_por_la_entidad" localSheetId="0">#REF!</definedName>
    <definedName name="Recibir_obras__bienes_y_o_servicios_que_no_cumplen_con_las_especificaciones_técnicas_establecidas_por_la_entidad">#REF!</definedName>
    <definedName name="RESIMP" localSheetId="0">#REF!</definedName>
    <definedName name="RESIMP">'TABLAS DE VALORACIÓN'!#REF!</definedName>
    <definedName name="RESPRO" localSheetId="0">#REF!</definedName>
    <definedName name="RESPRO">'TABLAS DE VALORACIÓN'!#REF!</definedName>
    <definedName name="Retraso_en_la_suscripción_del_contrato" localSheetId="0">#REF!</definedName>
    <definedName name="Retraso_en_la_suscripción_del_contrato">#REF!</definedName>
    <definedName name="Retrasos_en_el_proceso_de_selección" localSheetId="0">#REF!</definedName>
    <definedName name="Retrasos_en_el_proceso_de_selección">#REF!</definedName>
    <definedName name="RIESGOS_1" localSheetId="0">#REF!</definedName>
    <definedName name="RIESGOS_1">#REF!</definedName>
    <definedName name="SELECCION" localSheetId="0">RESUMEN!RIESGOS_1</definedName>
    <definedName name="SELECCION">RIESGOS_1</definedName>
    <definedName name="Selección_de_contratistas_que_no_cuenten_con_la_capacidad_financiera_y_o_técnica_y_o_jurídica_necesarias_para_la_ejecución_del_contrato" localSheetId="0">#REF!</definedName>
    <definedName name="Selección_de_contratistas_que_no_cuenten_con_la_capacidad_financiera_y_o_técnica_y_o_jurídica_necesarias_para_la_ejecución_del_contrato">#REF!</definedName>
    <definedName name="Suspensión_del_proceso_de_selección" localSheetId="0">#REF!</definedName>
    <definedName name="Suspensión_del_proceso_de_selección">#REF!</definedName>
    <definedName name="Terminación_anticipada_del_contrato" localSheetId="0">#REF!</definedName>
    <definedName name="Terminación_anticipada_del_contrato">#REF!</definedName>
    <definedName name="Terminación_unilateral_del_contrato">#REF!</definedName>
    <definedName name="Tipo" localSheetId="0">#REF!</definedName>
    <definedName name="Tipo">'TABLAS DE VALORACIÓN'!#REF!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A21" i="12" l="1"/>
  <c r="F21" i="12" l="1"/>
  <c r="E21" i="12"/>
  <c r="D21" i="12"/>
  <c r="AZ18" i="1"/>
  <c r="AX18" i="1"/>
  <c r="AV18" i="1"/>
  <c r="AT18" i="1"/>
  <c r="AR18" i="1"/>
  <c r="V12" i="1"/>
  <c r="V13" i="1"/>
  <c r="V14" i="1"/>
  <c r="V15" i="1"/>
  <c r="V16" i="1"/>
  <c r="V17" i="1"/>
  <c r="V18" i="1"/>
  <c r="V19" i="1"/>
  <c r="V20" i="1"/>
  <c r="V21" i="1"/>
  <c r="V22" i="1"/>
  <c r="V23" i="1"/>
  <c r="V24" i="1"/>
  <c r="V25" i="1"/>
  <c r="V26" i="1"/>
  <c r="V27" i="1"/>
  <c r="V28" i="1"/>
  <c r="V29" i="1"/>
  <c r="V30" i="1"/>
  <c r="V31" i="1"/>
  <c r="V32" i="1"/>
  <c r="AF12" i="1"/>
  <c r="AF13" i="1"/>
  <c r="AF14" i="1"/>
  <c r="AF15" i="1"/>
  <c r="AF16" i="1"/>
  <c r="AF17" i="1"/>
  <c r="AF18" i="1"/>
  <c r="AF19" i="1"/>
  <c r="AF20" i="1"/>
  <c r="AF21" i="1"/>
  <c r="AF22" i="1"/>
  <c r="AF23" i="1"/>
  <c r="AF24" i="1"/>
  <c r="AF25" i="1"/>
  <c r="AF26" i="1"/>
  <c r="AF27" i="1"/>
  <c r="AF28" i="1"/>
  <c r="AF29" i="1"/>
  <c r="AF30" i="1"/>
  <c r="AF31" i="1"/>
  <c r="AF32" i="1"/>
  <c r="AD12" i="1"/>
  <c r="AD13" i="1"/>
  <c r="AD14" i="1"/>
  <c r="AD15" i="1"/>
  <c r="AD16" i="1"/>
  <c r="AD17" i="1"/>
  <c r="AD18" i="1"/>
  <c r="AD19" i="1"/>
  <c r="AD20" i="1"/>
  <c r="AD21" i="1"/>
  <c r="AD22" i="1"/>
  <c r="AD23" i="1"/>
  <c r="AD24" i="1"/>
  <c r="AD25" i="1"/>
  <c r="AD26" i="1"/>
  <c r="AD27" i="1"/>
  <c r="AD28" i="1"/>
  <c r="AD29" i="1"/>
  <c r="AD30" i="1"/>
  <c r="AD31" i="1"/>
  <c r="AD32" i="1"/>
  <c r="AB12" i="1"/>
  <c r="AB13" i="1"/>
  <c r="AB14" i="1"/>
  <c r="AB15" i="1"/>
  <c r="AB16" i="1"/>
  <c r="AB17" i="1"/>
  <c r="AB18" i="1"/>
  <c r="AB19" i="1"/>
  <c r="AB20" i="1"/>
  <c r="AB21" i="1"/>
  <c r="AB22" i="1"/>
  <c r="AB23" i="1"/>
  <c r="AB24" i="1"/>
  <c r="AB25" i="1"/>
  <c r="AB26" i="1"/>
  <c r="AB27" i="1"/>
  <c r="AB28" i="1"/>
  <c r="AB29" i="1"/>
  <c r="AB30" i="1"/>
  <c r="AB31" i="1"/>
  <c r="AB32" i="1"/>
  <c r="Z12" i="1"/>
  <c r="Z13" i="1"/>
  <c r="Z14" i="1"/>
  <c r="Z15" i="1"/>
  <c r="Z16" i="1"/>
  <c r="Z17" i="1"/>
  <c r="Z18" i="1"/>
  <c r="Z19" i="1"/>
  <c r="Z20" i="1"/>
  <c r="Z21" i="1"/>
  <c r="Z22" i="1"/>
  <c r="Z23" i="1"/>
  <c r="Z24" i="1"/>
  <c r="Z25" i="1"/>
  <c r="Z26" i="1"/>
  <c r="Z27" i="1"/>
  <c r="Z28" i="1"/>
  <c r="Z29" i="1"/>
  <c r="Z30" i="1"/>
  <c r="Z31" i="1"/>
  <c r="Z32" i="1"/>
  <c r="X12" i="1"/>
  <c r="X13" i="1"/>
  <c r="X14" i="1"/>
  <c r="X15" i="1"/>
  <c r="X16" i="1"/>
  <c r="X17" i="1"/>
  <c r="X18" i="1"/>
  <c r="X19" i="1"/>
  <c r="X20" i="1"/>
  <c r="X21" i="1"/>
  <c r="X22" i="1"/>
  <c r="X23" i="1"/>
  <c r="X24" i="1"/>
  <c r="X25" i="1"/>
  <c r="X26" i="1"/>
  <c r="X27" i="1"/>
  <c r="X28" i="1"/>
  <c r="X29" i="1"/>
  <c r="X30" i="1"/>
  <c r="X31" i="1"/>
  <c r="X32" i="1"/>
  <c r="B26" i="15"/>
  <c r="C26" i="15"/>
  <c r="D26" i="15"/>
  <c r="B27" i="15"/>
  <c r="C27" i="15"/>
  <c r="D27" i="15"/>
  <c r="B29" i="15"/>
  <c r="C29" i="15"/>
  <c r="D29" i="15"/>
  <c r="BD12" i="1"/>
  <c r="BF12" i="1" s="1"/>
  <c r="BG12" i="1" s="1"/>
  <c r="BI12" i="1" s="1"/>
  <c r="BE12" i="1"/>
  <c r="BD13" i="1"/>
  <c r="BF13" i="1" s="1"/>
  <c r="BG13" i="1" s="1"/>
  <c r="BI13" i="1" s="1"/>
  <c r="BE13" i="1"/>
  <c r="BD14" i="1"/>
  <c r="BF14" i="1" s="1"/>
  <c r="BG14" i="1" s="1"/>
  <c r="BI14" i="1" s="1"/>
  <c r="BE14" i="1"/>
  <c r="BD15" i="1"/>
  <c r="BF15" i="1" s="1"/>
  <c r="BE15" i="1"/>
  <c r="BD16" i="1"/>
  <c r="BF16" i="1" s="1"/>
  <c r="BE16" i="1"/>
  <c r="BD17" i="1"/>
  <c r="BF17" i="1" s="1"/>
  <c r="BG17" i="1" s="1"/>
  <c r="BI17" i="1" s="1"/>
  <c r="BE17" i="1"/>
  <c r="BD18" i="1"/>
  <c r="BF18" i="1" s="1"/>
  <c r="BH18" i="1" s="1"/>
  <c r="BE18" i="1"/>
  <c r="BD19" i="1"/>
  <c r="BF19" i="1" s="1"/>
  <c r="BG19" i="1" s="1"/>
  <c r="BI19" i="1" s="1"/>
  <c r="BE19" i="1"/>
  <c r="BD20" i="1"/>
  <c r="BF20" i="1" s="1"/>
  <c r="BE20" i="1"/>
  <c r="BD21" i="1"/>
  <c r="BF21" i="1" s="1"/>
  <c r="BG21" i="1" s="1"/>
  <c r="BI21" i="1" s="1"/>
  <c r="BE21" i="1"/>
  <c r="BD22" i="1"/>
  <c r="BF22" i="1" s="1"/>
  <c r="BG22" i="1" s="1"/>
  <c r="BI22" i="1" s="1"/>
  <c r="BE22" i="1"/>
  <c r="BD23" i="1"/>
  <c r="BF23" i="1" s="1"/>
  <c r="BE23" i="1"/>
  <c r="BD24" i="1"/>
  <c r="BF24" i="1" s="1"/>
  <c r="BG24" i="1" s="1"/>
  <c r="BI24" i="1" s="1"/>
  <c r="BE24" i="1"/>
  <c r="BD25" i="1"/>
  <c r="BF25" i="1" s="1"/>
  <c r="BE25" i="1"/>
  <c r="BD26" i="1"/>
  <c r="BF26" i="1" s="1"/>
  <c r="BG26" i="1" s="1"/>
  <c r="BI26" i="1" s="1"/>
  <c r="BE26" i="1"/>
  <c r="BD27" i="1"/>
  <c r="BF27" i="1" s="1"/>
  <c r="BG27" i="1" s="1"/>
  <c r="BI27" i="1" s="1"/>
  <c r="BE27" i="1"/>
  <c r="BD28" i="1"/>
  <c r="BF28" i="1" s="1"/>
  <c r="BG28" i="1" s="1"/>
  <c r="BI28" i="1" s="1"/>
  <c r="BE28" i="1"/>
  <c r="BD29" i="1"/>
  <c r="BF29" i="1" s="1"/>
  <c r="BG29" i="1" s="1"/>
  <c r="BI29" i="1" s="1"/>
  <c r="BE29" i="1"/>
  <c r="BD30" i="1"/>
  <c r="BF30" i="1" s="1"/>
  <c r="BG30" i="1" s="1"/>
  <c r="BI30" i="1" s="1"/>
  <c r="BE30" i="1"/>
  <c r="BD31" i="1"/>
  <c r="BF31" i="1" s="1"/>
  <c r="BE31" i="1"/>
  <c r="BD32" i="1"/>
  <c r="BF32" i="1" s="1"/>
  <c r="BE32" i="1"/>
  <c r="AH12" i="1"/>
  <c r="AH13" i="1"/>
  <c r="AH14" i="1"/>
  <c r="AH15" i="1"/>
  <c r="AH16" i="1"/>
  <c r="AH17" i="1"/>
  <c r="AH18" i="1"/>
  <c r="AH19" i="1"/>
  <c r="AH20" i="1"/>
  <c r="AH21" i="1"/>
  <c r="AH22" i="1"/>
  <c r="AH23" i="1"/>
  <c r="AH24" i="1"/>
  <c r="AH25" i="1"/>
  <c r="AH26" i="1"/>
  <c r="AH27" i="1"/>
  <c r="AH28" i="1"/>
  <c r="AH29" i="1"/>
  <c r="AH30" i="1"/>
  <c r="AH31" i="1"/>
  <c r="AH32" i="1"/>
  <c r="AL12" i="1"/>
  <c r="AM12" i="1"/>
  <c r="AN12" i="1"/>
  <c r="AO12" i="1" s="1"/>
  <c r="AL13" i="1"/>
  <c r="AM13" i="1"/>
  <c r="AN13" i="1"/>
  <c r="AO13" i="1" s="1"/>
  <c r="AL14" i="1"/>
  <c r="AM14" i="1"/>
  <c r="AN14" i="1"/>
  <c r="AO14" i="1" s="1"/>
  <c r="AL15" i="1"/>
  <c r="AM15" i="1"/>
  <c r="AN15" i="1"/>
  <c r="AO15" i="1" s="1"/>
  <c r="AL16" i="1"/>
  <c r="AM16" i="1"/>
  <c r="AN16" i="1"/>
  <c r="AO16" i="1" s="1"/>
  <c r="AL17" i="1"/>
  <c r="AM17" i="1"/>
  <c r="AN17" i="1"/>
  <c r="AO17" i="1" s="1"/>
  <c r="AL18" i="1"/>
  <c r="AM18" i="1"/>
  <c r="AN18" i="1"/>
  <c r="AO18" i="1" s="1"/>
  <c r="AL19" i="1"/>
  <c r="AM19" i="1"/>
  <c r="AN19" i="1"/>
  <c r="AO19" i="1" s="1"/>
  <c r="AL20" i="1"/>
  <c r="AM20" i="1"/>
  <c r="AN20" i="1"/>
  <c r="AO20" i="1" s="1"/>
  <c r="AL21" i="1"/>
  <c r="AM21" i="1"/>
  <c r="AN21" i="1"/>
  <c r="AO21" i="1" s="1"/>
  <c r="AL22" i="1"/>
  <c r="AM22" i="1"/>
  <c r="AN22" i="1"/>
  <c r="AO22" i="1" s="1"/>
  <c r="AL23" i="1"/>
  <c r="AM23" i="1"/>
  <c r="AN23" i="1"/>
  <c r="AO23" i="1" s="1"/>
  <c r="AL24" i="1"/>
  <c r="AM24" i="1"/>
  <c r="AN24" i="1"/>
  <c r="AO24" i="1" s="1"/>
  <c r="AL25" i="1"/>
  <c r="AM25" i="1"/>
  <c r="AN25" i="1"/>
  <c r="AO25" i="1" s="1"/>
  <c r="AL26" i="1"/>
  <c r="AM26" i="1"/>
  <c r="AN26" i="1"/>
  <c r="AO26" i="1" s="1"/>
  <c r="AL27" i="1"/>
  <c r="AM27" i="1"/>
  <c r="AN27" i="1"/>
  <c r="AO27" i="1" s="1"/>
  <c r="AL28" i="1"/>
  <c r="AM28" i="1"/>
  <c r="AN28" i="1"/>
  <c r="AO28" i="1" s="1"/>
  <c r="AL29" i="1"/>
  <c r="AM29" i="1"/>
  <c r="AN29" i="1"/>
  <c r="AO29" i="1" s="1"/>
  <c r="AL30" i="1"/>
  <c r="AM30" i="1"/>
  <c r="AN30" i="1"/>
  <c r="AO30" i="1" s="1"/>
  <c r="AL31" i="1"/>
  <c r="AM31" i="1"/>
  <c r="AN31" i="1"/>
  <c r="AO31" i="1" s="1"/>
  <c r="AL32" i="1"/>
  <c r="AM32" i="1"/>
  <c r="AN32" i="1"/>
  <c r="AO32" i="1" s="1"/>
  <c r="AZ32" i="1"/>
  <c r="AX32" i="1"/>
  <c r="AV32" i="1"/>
  <c r="AT32" i="1"/>
  <c r="AR32" i="1"/>
  <c r="N32" i="1"/>
  <c r="M32" i="1"/>
  <c r="O32" i="1" s="1"/>
  <c r="AZ31" i="1"/>
  <c r="AX31" i="1"/>
  <c r="AV31" i="1"/>
  <c r="AT31" i="1"/>
  <c r="AR31" i="1"/>
  <c r="N31" i="1"/>
  <c r="M31" i="1"/>
  <c r="O31" i="1" s="1"/>
  <c r="AP25" i="1" l="1"/>
  <c r="AP17" i="1"/>
  <c r="AI26" i="1"/>
  <c r="AI30" i="1"/>
  <c r="AI24" i="1"/>
  <c r="AI16" i="1"/>
  <c r="AI29" i="1"/>
  <c r="AI13" i="1"/>
  <c r="AP13" i="1"/>
  <c r="AI25" i="1"/>
  <c r="AI17" i="1"/>
  <c r="AI32" i="1"/>
  <c r="AI15" i="1"/>
  <c r="AP21" i="1"/>
  <c r="AI18" i="1"/>
  <c r="AI23" i="1"/>
  <c r="AI14" i="1"/>
  <c r="AP29" i="1"/>
  <c r="AI21" i="1"/>
  <c r="AI28" i="1"/>
  <c r="AI20" i="1"/>
  <c r="AI12" i="1"/>
  <c r="AI27" i="1"/>
  <c r="AI19" i="1"/>
  <c r="BG18" i="1"/>
  <c r="BI18" i="1" s="1"/>
  <c r="AP30" i="1"/>
  <c r="AP26" i="1"/>
  <c r="AP22" i="1"/>
  <c r="AP18" i="1"/>
  <c r="AP14" i="1"/>
  <c r="AI31" i="1"/>
  <c r="AP32" i="1"/>
  <c r="AP28" i="1"/>
  <c r="AP24" i="1"/>
  <c r="AP20" i="1"/>
  <c r="AP16" i="1"/>
  <c r="AP12" i="1"/>
  <c r="AI22" i="1"/>
  <c r="BG25" i="1"/>
  <c r="BI25" i="1" s="1"/>
  <c r="BH25" i="1"/>
  <c r="BH32" i="1"/>
  <c r="BG32" i="1"/>
  <c r="BI32" i="1" s="1"/>
  <c r="BH15" i="1"/>
  <c r="BG15" i="1"/>
  <c r="BI15" i="1" s="1"/>
  <c r="BG31" i="1"/>
  <c r="BI31" i="1" s="1"/>
  <c r="BH31" i="1"/>
  <c r="BG20" i="1"/>
  <c r="BI20" i="1" s="1"/>
  <c r="BH20" i="1"/>
  <c r="BG16" i="1"/>
  <c r="BI16" i="1" s="1"/>
  <c r="BH16" i="1"/>
  <c r="BG23" i="1"/>
  <c r="BI23" i="1" s="1"/>
  <c r="BH23" i="1"/>
  <c r="BH29" i="1"/>
  <c r="BH26" i="1"/>
  <c r="BH17" i="1"/>
  <c r="BH14" i="1"/>
  <c r="BH28" i="1"/>
  <c r="BH22" i="1"/>
  <c r="BH19" i="1"/>
  <c r="BH13" i="1"/>
  <c r="BH30" i="1"/>
  <c r="BH27" i="1"/>
  <c r="BH24" i="1"/>
  <c r="BH21" i="1"/>
  <c r="BH12" i="1"/>
  <c r="AP31" i="1"/>
  <c r="AP23" i="1"/>
  <c r="AP15" i="1"/>
  <c r="AP27" i="1"/>
  <c r="AP19" i="1"/>
  <c r="AZ30" i="1"/>
  <c r="AX30" i="1"/>
  <c r="AV30" i="1"/>
  <c r="AT30" i="1"/>
  <c r="AR30" i="1"/>
  <c r="N30" i="1"/>
  <c r="M30" i="1"/>
  <c r="O30" i="1" s="1"/>
  <c r="B19" i="15" l="1"/>
  <c r="C19" i="15"/>
  <c r="D19" i="15"/>
  <c r="B20" i="15"/>
  <c r="C20" i="15"/>
  <c r="D20" i="15"/>
  <c r="B21" i="15"/>
  <c r="C21" i="15"/>
  <c r="D21" i="15"/>
  <c r="B22" i="15"/>
  <c r="C22" i="15"/>
  <c r="D22" i="15"/>
  <c r="B23" i="15"/>
  <c r="C23" i="15"/>
  <c r="D23" i="15"/>
  <c r="B24" i="15"/>
  <c r="C24" i="15"/>
  <c r="D24" i="15"/>
  <c r="B25" i="15"/>
  <c r="C25" i="15"/>
  <c r="D25" i="15"/>
  <c r="N29" i="1"/>
  <c r="M29" i="1"/>
  <c r="O29" i="1" s="1"/>
  <c r="AZ28" i="1" l="1"/>
  <c r="AX28" i="1"/>
  <c r="AV28" i="1"/>
  <c r="AT28" i="1"/>
  <c r="AR28" i="1"/>
  <c r="AZ27" i="1"/>
  <c r="AX27" i="1"/>
  <c r="AV27" i="1"/>
  <c r="AT27" i="1"/>
  <c r="AR27" i="1"/>
  <c r="AZ26" i="1"/>
  <c r="AX26" i="1"/>
  <c r="AV26" i="1"/>
  <c r="AT26" i="1"/>
  <c r="AR26" i="1"/>
  <c r="AZ25" i="1"/>
  <c r="AX25" i="1"/>
  <c r="AV25" i="1"/>
  <c r="AT25" i="1"/>
  <c r="AR25" i="1"/>
  <c r="AZ24" i="1"/>
  <c r="AX24" i="1"/>
  <c r="AV24" i="1"/>
  <c r="AT24" i="1"/>
  <c r="AR24" i="1"/>
  <c r="AZ23" i="1"/>
  <c r="AX23" i="1"/>
  <c r="AV23" i="1"/>
  <c r="AT23" i="1"/>
  <c r="AR23" i="1"/>
  <c r="M23" i="1"/>
  <c r="O23" i="1" s="1"/>
  <c r="N23" i="1"/>
  <c r="M24" i="1"/>
  <c r="O24" i="1" s="1"/>
  <c r="N24" i="1"/>
  <c r="M25" i="1"/>
  <c r="O25" i="1" s="1"/>
  <c r="N25" i="1"/>
  <c r="M26" i="1"/>
  <c r="O26" i="1" s="1"/>
  <c r="N26" i="1"/>
  <c r="M27" i="1"/>
  <c r="O27" i="1" s="1"/>
  <c r="N27" i="1"/>
  <c r="M28" i="1"/>
  <c r="O28" i="1" s="1"/>
  <c r="N28" i="1"/>
  <c r="B17" i="15" l="1"/>
  <c r="C17" i="15"/>
  <c r="D17" i="15"/>
  <c r="B18" i="15"/>
  <c r="C18" i="15"/>
  <c r="D18" i="15"/>
  <c r="AZ22" i="1"/>
  <c r="AX22" i="1"/>
  <c r="AV22" i="1"/>
  <c r="AT22" i="1"/>
  <c r="AR22" i="1"/>
  <c r="N22" i="1"/>
  <c r="M22" i="1"/>
  <c r="O22" i="1" s="1"/>
  <c r="AZ21" i="1"/>
  <c r="AX21" i="1"/>
  <c r="AV21" i="1"/>
  <c r="AT21" i="1"/>
  <c r="AR21" i="1"/>
  <c r="N21" i="1"/>
  <c r="M21" i="1"/>
  <c r="O21" i="1" s="1"/>
  <c r="AX20" i="1" l="1"/>
  <c r="AV20" i="1"/>
  <c r="AT20" i="1"/>
  <c r="AR20" i="1"/>
  <c r="N20" i="1"/>
  <c r="M20" i="1"/>
  <c r="O20" i="1" s="1"/>
  <c r="AZ19" i="1" l="1"/>
  <c r="AX19" i="1"/>
  <c r="AV19" i="1"/>
  <c r="AT19" i="1"/>
  <c r="AR19" i="1"/>
  <c r="N19" i="1"/>
  <c r="M19" i="1"/>
  <c r="O19" i="1" s="1"/>
  <c r="N18" i="1" l="1"/>
  <c r="M18" i="1"/>
  <c r="O18" i="1" s="1"/>
  <c r="B15" i="15" l="1"/>
  <c r="C15" i="15"/>
  <c r="D15" i="15"/>
  <c r="B16" i="15"/>
  <c r="C16" i="15"/>
  <c r="D16" i="15"/>
  <c r="AZ17" i="1"/>
  <c r="AX17" i="1"/>
  <c r="AV17" i="1"/>
  <c r="AT17" i="1"/>
  <c r="AR17" i="1"/>
  <c r="N17" i="1"/>
  <c r="M17" i="1"/>
  <c r="O17" i="1" s="1"/>
  <c r="AX16" i="1" l="1"/>
  <c r="AV16" i="1"/>
  <c r="AT16" i="1"/>
  <c r="AR16" i="1"/>
  <c r="N16" i="1"/>
  <c r="M16" i="1"/>
  <c r="O16" i="1" s="1"/>
  <c r="AZ15" i="1" l="1"/>
  <c r="AX15" i="1"/>
  <c r="AV15" i="1"/>
  <c r="AT15" i="1"/>
  <c r="AR15" i="1"/>
  <c r="N15" i="1"/>
  <c r="M15" i="1"/>
  <c r="O15" i="1" s="1"/>
  <c r="B5" i="15" l="1"/>
  <c r="C5" i="15"/>
  <c r="D5" i="15"/>
  <c r="B6" i="15"/>
  <c r="C6" i="15"/>
  <c r="D6" i="15"/>
  <c r="B8" i="15"/>
  <c r="C8" i="15"/>
  <c r="D8" i="15"/>
  <c r="B11" i="15"/>
  <c r="C11" i="15"/>
  <c r="D11" i="15"/>
  <c r="B12" i="15"/>
  <c r="C12" i="15"/>
  <c r="D12" i="15"/>
  <c r="B13" i="15"/>
  <c r="C13" i="15"/>
  <c r="D13" i="15"/>
  <c r="B14" i="15"/>
  <c r="C14" i="15"/>
  <c r="D14" i="15"/>
  <c r="D4" i="15"/>
  <c r="C4" i="15"/>
  <c r="B4" i="15"/>
  <c r="AZ14" i="1"/>
  <c r="AX14" i="1"/>
  <c r="AV14" i="1"/>
  <c r="AT14" i="1"/>
  <c r="AR14" i="1"/>
  <c r="N14" i="1"/>
  <c r="M14" i="1"/>
  <c r="O14" i="1" s="1"/>
  <c r="AN11" i="1" l="1"/>
  <c r="AO11" i="1" s="1"/>
  <c r="AM11" i="1"/>
  <c r="AL11" i="1"/>
  <c r="AZ13" i="1"/>
  <c r="AX13" i="1"/>
  <c r="AV13" i="1"/>
  <c r="AT13" i="1"/>
  <c r="AR13" i="1"/>
  <c r="N13" i="1"/>
  <c r="M13" i="1"/>
  <c r="O13" i="1" s="1"/>
  <c r="AP11" i="1" l="1"/>
  <c r="BD11" i="1" l="1"/>
  <c r="BF11" i="1" s="1"/>
  <c r="BE11" i="1"/>
  <c r="AZ11" i="1"/>
  <c r="AX11" i="1"/>
  <c r="AV11" i="1"/>
  <c r="AT11" i="1"/>
  <c r="AR11" i="1"/>
  <c r="AH11" i="1"/>
  <c r="AF11" i="1"/>
  <c r="AD11" i="1"/>
  <c r="AB11" i="1"/>
  <c r="Z11" i="1"/>
  <c r="X11" i="1"/>
  <c r="V11" i="1"/>
  <c r="M11" i="1"/>
  <c r="O11" i="1" s="1"/>
  <c r="N11" i="1"/>
  <c r="AZ12" i="1"/>
  <c r="AX12" i="1"/>
  <c r="AV12" i="1"/>
  <c r="AT12" i="1"/>
  <c r="AR12" i="1"/>
  <c r="M12" i="1"/>
  <c r="O12" i="1" s="1"/>
  <c r="N12" i="1"/>
  <c r="D13" i="12" l="1"/>
  <c r="D10" i="12"/>
  <c r="D11" i="12"/>
  <c r="D12" i="12"/>
  <c r="AI11" i="1"/>
  <c r="F11" i="12"/>
  <c r="F12" i="12"/>
  <c r="F13" i="12"/>
  <c r="F10" i="12"/>
  <c r="BG11" i="1"/>
  <c r="BI11" i="1" s="1"/>
  <c r="BH11" i="1"/>
  <c r="F14" i="12" l="1"/>
  <c r="G11" i="12" s="1"/>
  <c r="G12" i="12" l="1"/>
  <c r="G10" i="12"/>
  <c r="G13" i="12"/>
  <c r="G14" i="12" l="1"/>
  <c r="D14" i="12" l="1"/>
  <c r="C21" i="12" s="1"/>
  <c r="E10" i="12" l="1"/>
  <c r="E13" i="12"/>
  <c r="E11" i="12"/>
  <c r="E12" i="12"/>
  <c r="E14"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Palacio Arrieta</author>
  </authors>
  <commentList>
    <comment ref="C9" authorId="0" shapeId="0" xr:uid="{7C29DABC-E56C-46BC-AE3D-C454327A520F}">
      <text>
        <r>
          <rPr>
            <b/>
            <sz val="9"/>
            <color indexed="81"/>
            <rFont val="Tahoma"/>
            <family val="2"/>
          </rPr>
          <t>Natalia Palacio Arrieta:</t>
        </r>
        <r>
          <rPr>
            <sz val="9"/>
            <color indexed="81"/>
            <rFont val="Tahoma"/>
            <family val="2"/>
          </rPr>
          <t xml:space="preserve">
• </t>
        </r>
        <r>
          <rPr>
            <b/>
            <sz val="9"/>
            <color indexed="81"/>
            <rFont val="Tahoma"/>
            <family val="2"/>
          </rPr>
          <t>OPORTUNIDAD:</t>
        </r>
        <r>
          <rPr>
            <sz val="9"/>
            <color indexed="81"/>
            <rFont val="Tahoma"/>
            <family val="2"/>
          </rPr>
          <t xml:space="preserve"> Son eventos que pueden ayudarnos a mejorar dando como resultado la adopción de nuevas prácticas, lanzamiento de nuevos productos, apertura de nuevos mercados, acercamiento a nuevos clientes, establecer nuevas alianzas, utilización de nuevas tecnologías, etc.                                                                                                                                        </t>
        </r>
        <r>
          <rPr>
            <b/>
            <sz val="9"/>
            <color indexed="81"/>
            <rFont val="Tahoma"/>
            <family val="2"/>
          </rPr>
          <t xml:space="preserve">• RIESGO: </t>
        </r>
        <r>
          <rPr>
            <sz val="9"/>
            <color indexed="81"/>
            <rFont val="Tahoma"/>
            <family val="2"/>
          </rPr>
          <t>Es la posibilidad de que algo ocurra y afecte los objetivos y metas. Es el efecto de la “incertidumbre” en los objetivos.</t>
        </r>
      </text>
    </comment>
    <comment ref="E9" authorId="0" shapeId="0" xr:uid="{3670A1C9-E690-48A3-99AD-7DA632A6759F}">
      <text>
        <r>
          <rPr>
            <b/>
            <sz val="9"/>
            <color indexed="81"/>
            <rFont val="Tahoma"/>
            <family val="2"/>
          </rPr>
          <t>Natalia Palacio Arrieta:</t>
        </r>
        <r>
          <rPr>
            <sz val="9"/>
            <color indexed="81"/>
            <rFont val="Tahoma"/>
            <family val="2"/>
          </rPr>
          <t xml:space="preserve">
</t>
        </r>
        <r>
          <rPr>
            <b/>
            <sz val="9"/>
            <color indexed="81"/>
            <rFont val="Tahoma"/>
            <family val="2"/>
          </rPr>
          <t xml:space="preserve">• OPORTUNIDAD: </t>
        </r>
        <r>
          <rPr>
            <sz val="9"/>
            <color indexed="81"/>
            <rFont val="Tahoma"/>
            <family val="2"/>
          </rPr>
          <t xml:space="preserve">Son eventos que pueden ayudarnos a mejorar dando como resultado la adopción de nuevas prácticas, lanzamiento de nuevos productos, apertura de nuevos mercados, acercamiento a nuevos clientes, establecer nuevas alianzas, utilización de nuevas tecnologías, etc.                                                                                                                                        </t>
        </r>
        <r>
          <rPr>
            <b/>
            <sz val="9"/>
            <color indexed="81"/>
            <rFont val="Tahoma"/>
            <family val="2"/>
          </rPr>
          <t xml:space="preserve">• RIESGO: </t>
        </r>
        <r>
          <rPr>
            <sz val="9"/>
            <color indexed="81"/>
            <rFont val="Tahoma"/>
            <family val="2"/>
          </rPr>
          <t>Es la posibilidad de que algo ocurra y afecte los objetivos y metas. Es el efecto de la “incertidumbre” en los objetivos.</t>
        </r>
      </text>
    </comment>
    <comment ref="F9" authorId="0" shapeId="0" xr:uid="{F559D6BF-4A29-49D1-936A-AA6E3FA7D901}">
      <text>
        <r>
          <rPr>
            <b/>
            <sz val="9"/>
            <color indexed="81"/>
            <rFont val="Tahoma"/>
            <family val="2"/>
          </rPr>
          <t>Natalia Palacio Arrieta:</t>
        </r>
        <r>
          <rPr>
            <sz val="9"/>
            <color indexed="81"/>
            <rFont val="Tahoma"/>
            <family val="2"/>
          </rPr>
          <t xml:space="preserve">
</t>
        </r>
        <r>
          <rPr>
            <b/>
            <sz val="9"/>
            <color indexed="81"/>
            <rFont val="Tahoma"/>
            <family val="2"/>
          </rPr>
          <t xml:space="preserve"> Evento o descripción  del riesgo u oportunidad</t>
        </r>
        <r>
          <rPr>
            <sz val="9"/>
            <color indexed="81"/>
            <rFont val="Tahoma"/>
            <family val="2"/>
          </rPr>
          <t xml:space="preserve">
Se realiza conforme el evento que lo origina. La descripción de riesgo incluye la causa principal que apunta al efecto adverso, esta descripción debe estar escrita de manera clara, sin ambigüedades o confusiones con las causas que generan el riesgo. Así mismo, la descripción de la oportunidad incluye la explicación de la oportunidad y los beneficios.
</t>
        </r>
      </text>
    </comment>
    <comment ref="G9" authorId="0" shapeId="0" xr:uid="{28C3714F-BD7B-40FA-AEED-C089DBACACCD}">
      <text>
        <r>
          <rPr>
            <b/>
            <sz val="9"/>
            <color indexed="81"/>
            <rFont val="Tahoma"/>
            <family val="2"/>
          </rPr>
          <t>Natalia Palacio Arrieta:</t>
        </r>
        <r>
          <rPr>
            <sz val="9"/>
            <color indexed="81"/>
            <rFont val="Tahoma"/>
            <family val="2"/>
          </rPr>
          <t xml:space="preserve">
</t>
        </r>
        <r>
          <rPr>
            <b/>
            <sz val="9"/>
            <color indexed="81"/>
            <rFont val="Tahoma"/>
            <family val="2"/>
          </rPr>
          <t>• Causas principales</t>
        </r>
        <r>
          <rPr>
            <sz val="9"/>
            <color indexed="81"/>
            <rFont val="Tahoma"/>
            <family val="2"/>
          </rPr>
          <t>: Condiciones externas o internas, que tienen relación directa o pueden provocar la aparición de algún evento adverso.</t>
        </r>
      </text>
    </comment>
    <comment ref="H9" authorId="0" shapeId="0" xr:uid="{959057EA-54BE-4C75-8B4B-915928422A40}">
      <text>
        <r>
          <rPr>
            <b/>
            <sz val="9"/>
            <color indexed="81"/>
            <rFont val="Tahoma"/>
            <family val="2"/>
          </rPr>
          <t>Natalia Palacio Arrieta:</t>
        </r>
        <r>
          <rPr>
            <sz val="9"/>
            <color indexed="81"/>
            <rFont val="Tahoma"/>
            <family val="2"/>
          </rPr>
          <t xml:space="preserve">
</t>
        </r>
        <r>
          <rPr>
            <b/>
            <sz val="9"/>
            <color indexed="81"/>
            <rFont val="Tahoma"/>
            <family val="2"/>
          </rPr>
          <t xml:space="preserve"> Contexto Externo:</t>
        </r>
        <r>
          <rPr>
            <sz val="9"/>
            <color indexed="81"/>
            <rFont val="Tahoma"/>
            <family val="2"/>
          </rPr>
          <t xml:space="preserve"> Define las relaciones de la organización con su ambiente externo de negocios (entorno), en donde la organización desarrolla actividades con el fin de alcanzar sus objetivos.                                                                                                                                                             </t>
        </r>
        <r>
          <rPr>
            <b/>
            <sz val="9"/>
            <color indexed="81"/>
            <rFont val="Tahoma"/>
            <family val="2"/>
          </rPr>
          <t>Contexto Interno:</t>
        </r>
        <r>
          <rPr>
            <sz val="9"/>
            <color indexed="81"/>
            <rFont val="Tahoma"/>
            <family val="2"/>
          </rPr>
          <t xml:space="preserve"> Es el ambiente interno de la organización, en el que se busca alcanzar los objetivos. Debe estar alineado con la cultura, la estructura y la estrategia de la organización o del proceso. 
</t>
        </r>
      </text>
    </comment>
    <comment ref="I9" authorId="0" shapeId="0" xr:uid="{E6724B94-7AC9-4135-AAAB-F59558B778CD}">
      <text>
        <r>
          <rPr>
            <b/>
            <sz val="9"/>
            <color indexed="81"/>
            <rFont val="Tahoma"/>
            <family val="2"/>
          </rPr>
          <t>Natalia Palacio Arrieta:</t>
        </r>
        <r>
          <rPr>
            <sz val="9"/>
            <color indexed="81"/>
            <rFont val="Tahoma"/>
            <family val="2"/>
          </rPr>
          <t xml:space="preserve">
</t>
        </r>
        <r>
          <rPr>
            <b/>
            <sz val="9"/>
            <color indexed="81"/>
            <rFont val="Tahoma"/>
            <family val="2"/>
          </rPr>
          <t xml:space="preserve"> Riesgos u oportunidades
• Riesgos Económicos: </t>
        </r>
        <r>
          <rPr>
            <sz val="9"/>
            <color indexed="81"/>
            <rFont val="Tahoma"/>
            <family val="2"/>
          </rPr>
          <t>Se encuentran asociados a la actividad económica, de tipo externo o interno. Es un riesgo que puede producir perdidas que pueden sufrir una organización debido a la toma de decisiones internamente o eventos cuyo origen es externo.</t>
        </r>
        <r>
          <rPr>
            <b/>
            <sz val="9"/>
            <color indexed="81"/>
            <rFont val="Tahoma"/>
            <family val="2"/>
          </rPr>
          <t xml:space="preserve">
• Riesgos Ambientales: </t>
        </r>
        <r>
          <rPr>
            <sz val="9"/>
            <color indexed="81"/>
            <rFont val="Tahoma"/>
            <family val="2"/>
          </rPr>
          <t>Son aquellos riesgos donde las empresas se encuentran expuestas cuando en el entorno que se encuentran operando es hostil o puede llegar a serlo. Cuenta con dos causas, las naturales son los elementos como la temperatura, presión atmosférica, falla geológica, altitud, etc. Las sociales son cuestiones de niveles de violencia y desigualdad.</t>
        </r>
        <r>
          <rPr>
            <b/>
            <sz val="9"/>
            <color indexed="81"/>
            <rFont val="Tahoma"/>
            <family val="2"/>
          </rPr>
          <t xml:space="preserve">
• Riesgo Político: </t>
        </r>
        <r>
          <rPr>
            <sz val="9"/>
            <color indexed="81"/>
            <rFont val="Tahoma"/>
            <family val="2"/>
          </rPr>
          <t>Circunstancia política del entorno en el que opera la empresa. Estos pueden ser riesgos gubernamentales, siendo estos resultados de acciones que son llevadas a cabo por las instituciones de lugar como cambio de gobierno o modificación en las políticas comerciales. También pueden ser legales y extralegales donde se sitúan actos al margen de la ley como sabotajes, revoluciones o acciones terroristas.</t>
        </r>
        <r>
          <rPr>
            <b/>
            <sz val="9"/>
            <color indexed="81"/>
            <rFont val="Tahoma"/>
            <family val="2"/>
          </rPr>
          <t xml:space="preserve">
• Riesgo Legales: </t>
        </r>
        <r>
          <rPr>
            <sz val="9"/>
            <color indexed="81"/>
            <rFont val="Tahoma"/>
            <family val="2"/>
          </rPr>
          <t>Son los obstáculos normativos o legales que pueden obstaculizar el rol de la empresa en un sitio determinado. Estos riesgos van generalmente ligados a los de carácter político.</t>
        </r>
        <r>
          <rPr>
            <b/>
            <sz val="9"/>
            <color indexed="81"/>
            <rFont val="Tahoma"/>
            <family val="2"/>
          </rPr>
          <t xml:space="preserve">
• Riesgo Fraude: </t>
        </r>
        <r>
          <rPr>
            <sz val="9"/>
            <color indexed="81"/>
            <rFont val="Tahoma"/>
            <family val="2"/>
          </rPr>
          <t>Cualquier acto ilegal caracterizado por engaño, ocultación o violación de confianza. Estos actos no requieren la aplicación de amenaza de violencia o de fuerza física. Los fraudes son perpetrados por individuos y por organizaciones para obtener dinero, bienes o servicios, para evitar pagos o pérdidas de servicios, o para asegurar ventajas personales o de negocio.</t>
        </r>
        <r>
          <rPr>
            <b/>
            <sz val="9"/>
            <color indexed="81"/>
            <rFont val="Tahoma"/>
            <family val="2"/>
          </rPr>
          <t xml:space="preserve">
• •Estratégico:</t>
        </r>
        <r>
          <rPr>
            <sz val="9"/>
            <color indexed="81"/>
            <rFont val="Tahoma"/>
            <family val="2"/>
          </rPr>
          <t xml:space="preserve"> en el riesgo se destruye el valor de la empresa por efecto de cambios que ocurren en el entorno país (político, económico, social), el entorno competitivo de la empresa, la posición estratégica del producto, la implicación de proyectos y el vínculo con los principales Stakeholders de la empresa que no fueron previstos ni gestionados.</t>
        </r>
        <r>
          <rPr>
            <b/>
            <sz val="9"/>
            <color indexed="81"/>
            <rFont val="Tahoma"/>
            <family val="2"/>
          </rPr>
          <t xml:space="preserve">
• Reputacional: E</t>
        </r>
        <r>
          <rPr>
            <sz val="9"/>
            <color indexed="81"/>
            <rFont val="Tahoma"/>
            <family val="2"/>
          </rPr>
          <t>s toda acción, evento o situación que podría impactar negativa o positivamente en la reputación de una organización. A veces, puede tratarse de la acción de terceros, que tratan de afectar la reputación de una organización, con rumores o propaganda negativa, a partir de debilidades existentes o de debilidades inventadas.</t>
        </r>
        <r>
          <rPr>
            <b/>
            <sz val="9"/>
            <color indexed="81"/>
            <rFont val="Tahoma"/>
            <family val="2"/>
          </rPr>
          <t xml:space="preserve">
• Operativo: </t>
        </r>
        <r>
          <rPr>
            <sz val="9"/>
            <color indexed="81"/>
            <rFont val="Tahoma"/>
            <family val="2"/>
          </rPr>
          <t>Comprende los riesgos y oportunidades relacionado con la posibilidad de ocurrencia de pérdidas financieras, originadas por fallas o insuficiencias de procesos, personas, sistemas internos, tecnología, y en la presencia de eventos externos imprevistos.</t>
        </r>
        <r>
          <rPr>
            <b/>
            <sz val="9"/>
            <color indexed="81"/>
            <rFont val="Tahoma"/>
            <family val="2"/>
          </rPr>
          <t xml:space="preserve">
• Cumplimiento: </t>
        </r>
        <r>
          <rPr>
            <sz val="9"/>
            <color indexed="81"/>
            <rFont val="Tahoma"/>
            <family val="2"/>
          </rPr>
          <t>Posibilidad cumplimiento requisitos legales, contractuales o de incurrir en sanciones legales o administrativas, pérdidas financieras o pérdida de reputación por incumplimiento de leyes, regulaciones, norma y códigos.</t>
        </r>
        <r>
          <rPr>
            <b/>
            <sz val="9"/>
            <color indexed="81"/>
            <rFont val="Tahoma"/>
            <family val="2"/>
          </rPr>
          <t xml:space="preserve">
• Tecnológico(a): </t>
        </r>
        <r>
          <rPr>
            <sz val="9"/>
            <color indexed="81"/>
            <rFont val="Tahoma"/>
            <family val="2"/>
          </rPr>
          <t xml:space="preserve">Capacidad tecnológica de la organización para cumplir con su misión y satisfacer sus necesidades. Este riesgo puede contar con tres aspectos, infraestructura tecnológica (hardware o nivel físico), nivel lógico (riesgos asociados a sistema de información y software) y riesgos derivados de mal uso.
</t>
        </r>
        <r>
          <rPr>
            <b/>
            <sz val="9"/>
            <color indexed="81"/>
            <rFont val="Tahoma"/>
            <family val="2"/>
          </rPr>
          <t xml:space="preserve">
• Financieros:</t>
        </r>
        <r>
          <rPr>
            <sz val="9"/>
            <color indexed="81"/>
            <rFont val="Tahoma"/>
            <family val="2"/>
          </rPr>
          <t xml:space="preserve"> Son aquellos relacionados con la gestión financiera de una organización, es decir, las transacciones, movimientos y elementos de la influencia en las finanzas empresariales (inversión, expansión, diversificación, financiación, entre otros). 
</t>
        </r>
        <r>
          <rPr>
            <b/>
            <sz val="9"/>
            <color indexed="81"/>
            <rFont val="Tahoma"/>
            <family val="2"/>
          </rPr>
          <t xml:space="preserve">
</t>
        </r>
      </text>
    </comment>
    <comment ref="J9" authorId="0" shapeId="0" xr:uid="{151A2170-F394-4BFE-8A5C-10A1AD9AD216}">
      <text>
        <r>
          <rPr>
            <b/>
            <sz val="9"/>
            <color indexed="81"/>
            <rFont val="Tahoma"/>
            <family val="2"/>
          </rPr>
          <t>Natalia Palacio Arrieta:</t>
        </r>
        <r>
          <rPr>
            <sz val="9"/>
            <color indexed="81"/>
            <rFont val="Tahoma"/>
            <family val="2"/>
          </rPr>
          <t xml:space="preserve">
</t>
        </r>
        <r>
          <rPr>
            <b/>
            <sz val="9"/>
            <color indexed="81"/>
            <rFont val="Tahoma"/>
            <family val="2"/>
          </rPr>
          <t>• Efectos o consecuencias principales</t>
        </r>
        <r>
          <rPr>
            <sz val="9"/>
            <color indexed="81"/>
            <rFont val="Tahoma"/>
            <family val="2"/>
          </rPr>
          <t>: La materialización o manifestación de un evento adverso causa efectos de degradación en la eficacia o eficiencia de los procesos y objetivos institucionales.</t>
        </r>
      </text>
    </comment>
    <comment ref="K9" authorId="0" shapeId="0" xr:uid="{523A779A-9179-4609-982C-E6582299E870}">
      <text>
        <r>
          <rPr>
            <b/>
            <sz val="9"/>
            <color indexed="81"/>
            <rFont val="Tahoma"/>
            <family val="2"/>
          </rPr>
          <t>Natalia Palacio Arrieta:</t>
        </r>
        <r>
          <rPr>
            <sz val="9"/>
            <color indexed="81"/>
            <rFont val="Tahoma"/>
            <family val="2"/>
          </rPr>
          <t xml:space="preserve">
</t>
        </r>
        <r>
          <rPr>
            <b/>
            <sz val="9"/>
            <color indexed="81"/>
            <rFont val="Tahoma"/>
            <family val="2"/>
          </rPr>
          <t xml:space="preserve">RIESGO INHERENTE </t>
        </r>
        <r>
          <rPr>
            <sz val="9"/>
            <color indexed="81"/>
            <rFont val="Tahoma"/>
            <family val="2"/>
          </rPr>
          <t>es aquel al que se enfrenta una entidad en ausencia de acciones de la dirección para modificar su probabilidad o
impacto.</t>
        </r>
      </text>
    </comment>
    <comment ref="P9" authorId="0" shapeId="0" xr:uid="{CDE085A8-6117-4893-8618-F59822442983}">
      <text>
        <r>
          <rPr>
            <b/>
            <sz val="9"/>
            <color indexed="81"/>
            <rFont val="Tahoma"/>
            <family val="2"/>
          </rPr>
          <t>Natalia Palacio Arrieta:</t>
        </r>
        <r>
          <rPr>
            <sz val="9"/>
            <color indexed="81"/>
            <rFont val="Tahoma"/>
            <family val="2"/>
          </rPr>
          <t xml:space="preserve">
• </t>
        </r>
        <r>
          <rPr>
            <b/>
            <sz val="9"/>
            <color indexed="81"/>
            <rFont val="Tahoma"/>
            <family val="2"/>
          </rPr>
          <t>CONTROL</t>
        </r>
        <r>
          <rPr>
            <sz val="9"/>
            <color indexed="81"/>
            <rFont val="Tahoma"/>
            <family val="2"/>
          </rPr>
          <t>: Proceso, política, dispositivo, práctica u otra acción existente que actúa para minimizar el riesgo negativo o potenciar oportunidades positivas.</t>
        </r>
      </text>
    </comment>
    <comment ref="BB9" authorId="0" shapeId="0" xr:uid="{EC5AA1B0-105B-4D73-A956-476A787D58DC}">
      <text>
        <r>
          <rPr>
            <b/>
            <sz val="9"/>
            <color indexed="81"/>
            <rFont val="Tahoma"/>
            <family val="2"/>
          </rPr>
          <t>Natalia Palacio Arrieta:</t>
        </r>
        <r>
          <rPr>
            <sz val="9"/>
            <color indexed="81"/>
            <rFont val="Tahoma"/>
            <family val="2"/>
          </rPr>
          <t xml:space="preserve">
R</t>
        </r>
        <r>
          <rPr>
            <b/>
            <sz val="9"/>
            <color indexed="81"/>
            <rFont val="Tahoma"/>
            <family val="2"/>
          </rPr>
          <t>IESGO RESIDUAL</t>
        </r>
        <r>
          <rPr>
            <sz val="9"/>
            <color indexed="81"/>
            <rFont val="Tahoma"/>
            <family val="2"/>
          </rPr>
          <t xml:space="preserve">
- nivel de riesgo que permanece luego de tomar medidas de tratamiento del riesgo.
- es aquel que subsiste, después de haber implementado controles.
</t>
        </r>
      </text>
    </comment>
    <comment ref="K10" authorId="0" shapeId="0" xr:uid="{AF6BD2C9-DCD4-4EE8-9453-8FC0E6CDDC01}">
      <text>
        <r>
          <rPr>
            <b/>
            <sz val="9"/>
            <color indexed="81"/>
            <rFont val="Tahoma"/>
            <family val="2"/>
          </rPr>
          <t>Natalia Palacio Arrieta:</t>
        </r>
        <r>
          <rPr>
            <sz val="9"/>
            <color indexed="81"/>
            <rFont val="Tahoma"/>
            <family val="2"/>
          </rPr>
          <t xml:space="preserve">
</t>
        </r>
        <r>
          <rPr>
            <b/>
            <sz val="9"/>
            <color indexed="81"/>
            <rFont val="Tahoma"/>
            <family val="2"/>
          </rPr>
          <t xml:space="preserve">• Probabilidad: </t>
        </r>
        <r>
          <rPr>
            <sz val="9"/>
            <color indexed="81"/>
            <rFont val="Tahoma"/>
            <family val="2"/>
          </rPr>
          <t>Posibilidad de ocurrencia de un riesgo. Esta probabilidad representa el número de veces que el riesgo se ha presentado en un determinado tiempo.</t>
        </r>
      </text>
    </comment>
    <comment ref="L10" authorId="0" shapeId="0" xr:uid="{98F9223D-5084-4CD0-8D3B-58A6D28ADAC1}">
      <text>
        <r>
          <rPr>
            <b/>
            <sz val="9"/>
            <color indexed="81"/>
            <rFont val="Tahoma"/>
            <family val="2"/>
          </rPr>
          <t>Natalia Palacio Arrieta:</t>
        </r>
        <r>
          <rPr>
            <sz val="9"/>
            <color indexed="81"/>
            <rFont val="Tahoma"/>
            <family val="2"/>
          </rPr>
          <t xml:space="preserve">
</t>
        </r>
        <r>
          <rPr>
            <b/>
            <sz val="9"/>
            <color indexed="81"/>
            <rFont val="Tahoma"/>
            <family val="2"/>
          </rPr>
          <t xml:space="preserve">• Impacto: </t>
        </r>
        <r>
          <rPr>
            <sz val="9"/>
            <color indexed="81"/>
            <rFont val="Tahoma"/>
            <family val="2"/>
          </rPr>
          <t>Son las consecuencias que pueden ocasionar la organización en caso de materialización del riesgo, se enfoca en la magnitud de los efectos.</t>
        </r>
      </text>
    </comment>
    <comment ref="T10" authorId="0" shapeId="0" xr:uid="{81404B5B-EB03-40FE-ACEA-49558FDF8FE5}">
      <text>
        <r>
          <rPr>
            <b/>
            <sz val="9"/>
            <color indexed="81"/>
            <rFont val="Tahoma"/>
            <family val="2"/>
          </rPr>
          <t>Natalia Palacio Arrieta:</t>
        </r>
        <r>
          <rPr>
            <sz val="9"/>
            <color indexed="81"/>
            <rFont val="Tahoma"/>
            <family val="2"/>
          </rPr>
          <t xml:space="preserve">
</t>
        </r>
        <r>
          <rPr>
            <b/>
            <sz val="9"/>
            <color indexed="81"/>
            <rFont val="Tahoma"/>
            <family val="2"/>
          </rPr>
          <t>Preventivos:</t>
        </r>
        <r>
          <rPr>
            <sz val="9"/>
            <color indexed="81"/>
            <rFont val="Tahoma"/>
            <family val="2"/>
          </rPr>
          <t xml:space="preserve">
Aquellos que actúan para eliminar las causas del riesgo para prevenir
su ocurrencia o materialización.
</t>
        </r>
        <r>
          <rPr>
            <b/>
            <sz val="9"/>
            <color indexed="81"/>
            <rFont val="Tahoma"/>
            <family val="2"/>
          </rPr>
          <t>Correctivos:</t>
        </r>
        <r>
          <rPr>
            <sz val="9"/>
            <color indexed="81"/>
            <rFont val="Tahoma"/>
            <family val="2"/>
          </rPr>
          <t xml:space="preserve">
Aquellos que permiten el restablecimiento de la actividad, después de
ser detectado un evento no deseable; también permiten la modificación
de las acciones que propiciaron su ocurrencia.</t>
        </r>
      </text>
    </comment>
    <comment ref="AJ10" authorId="0" shapeId="0" xr:uid="{A747D526-3C86-476C-94A3-A6E7BBADF1FA}">
      <text>
        <r>
          <rPr>
            <b/>
            <sz val="9"/>
            <color indexed="81"/>
            <rFont val="Tahoma"/>
            <family val="2"/>
          </rPr>
          <t>Natalia Palacio Arrieta:</t>
        </r>
        <r>
          <rPr>
            <sz val="9"/>
            <color indexed="81"/>
            <rFont val="Tahoma"/>
            <family val="2"/>
          </rPr>
          <t xml:space="preserve">
</t>
        </r>
        <r>
          <rPr>
            <b/>
            <sz val="9"/>
            <color indexed="81"/>
            <rFont val="Tahoma"/>
            <family val="2"/>
          </rPr>
          <t xml:space="preserve">Implementación del control </t>
        </r>
        <r>
          <rPr>
            <sz val="9"/>
            <color indexed="81"/>
            <rFont val="Tahoma"/>
            <family val="2"/>
          </rPr>
          <t xml:space="preserve">( Aplicabilidad y documentación del control)
</t>
        </r>
      </text>
    </comment>
    <comment ref="AL10" authorId="0" shapeId="0" xr:uid="{574547E0-39A5-492A-B641-775CD950EA90}">
      <text>
        <r>
          <rPr>
            <b/>
            <sz val="9"/>
            <color indexed="81"/>
            <rFont val="Tahoma"/>
            <family val="2"/>
          </rPr>
          <t>Natalia Palacio Arrieta:</t>
        </r>
        <r>
          <rPr>
            <sz val="9"/>
            <color indexed="81"/>
            <rFont val="Tahoma"/>
            <family val="2"/>
          </rPr>
          <t xml:space="preserve">
Este análisis permite conocer si los controles si están mitigando los riesgos </t>
        </r>
      </text>
    </comment>
    <comment ref="AP10" authorId="0" shapeId="0" xr:uid="{22A73136-4052-4F97-A8AE-CC268DD986BE}">
      <text>
        <r>
          <rPr>
            <b/>
            <sz val="9"/>
            <color indexed="81"/>
            <rFont val="Tahoma"/>
            <family val="2"/>
          </rPr>
          <t>Natalia Palacio Arrieta:</t>
        </r>
        <r>
          <rPr>
            <sz val="9"/>
            <color indexed="81"/>
            <rFont val="Tahoma"/>
            <family val="2"/>
          </rPr>
          <t xml:space="preserve">
Este es producto del resultado que se da cuando combino el nivel del riesgo
absoluto y la solidez de los controles aplicables en el sistema de gestión, permite determinar si con la implementación de los controles pueden llegar a materializarse los riesgos
</t>
        </r>
      </text>
    </comment>
    <comment ref="BB10" authorId="0" shapeId="0" xr:uid="{C48C1E9E-FC1C-4E19-90D0-97BE2496309F}">
      <text>
        <r>
          <rPr>
            <b/>
            <sz val="9"/>
            <color indexed="81"/>
            <rFont val="Tahoma"/>
            <family val="2"/>
          </rPr>
          <t>Natalia Palacio Arrieta:</t>
        </r>
        <r>
          <rPr>
            <sz val="9"/>
            <color indexed="81"/>
            <rFont val="Tahoma"/>
            <family val="2"/>
          </rPr>
          <t xml:space="preserve">
• Si los controles son preventivos: Disminuye la probabilidad de que ocurra.</t>
        </r>
      </text>
    </comment>
    <comment ref="BC10" authorId="0" shapeId="0" xr:uid="{E4F07817-57CD-4A31-A244-B891CA0530D2}">
      <text>
        <r>
          <rPr>
            <b/>
            <sz val="9"/>
            <color indexed="81"/>
            <rFont val="Tahoma"/>
            <family val="2"/>
          </rPr>
          <t>Natalia Palacio Arrieta:</t>
        </r>
        <r>
          <rPr>
            <sz val="9"/>
            <color indexed="81"/>
            <rFont val="Tahoma"/>
            <family val="2"/>
          </rPr>
          <t xml:space="preserve">
• Si los controles son correctivos: Disminuye a consecuencia o el impacto que origina el riesgo.</t>
        </r>
      </text>
    </comment>
    <comment ref="BJ10" authorId="0" shapeId="0" xr:uid="{BFED5E07-C702-4818-8C9E-AAA862257C22}">
      <text>
        <r>
          <rPr>
            <b/>
            <sz val="9"/>
            <color indexed="81"/>
            <rFont val="Tahoma"/>
            <family val="2"/>
          </rPr>
          <t>Natalia Palacio Arrieta:</t>
        </r>
        <r>
          <rPr>
            <sz val="9"/>
            <color indexed="81"/>
            <rFont val="Tahoma"/>
            <family val="2"/>
          </rPr>
          <t xml:space="preserve">
Las actividades que se van a realizar de acuerdo con el tratamiento de los riesgos u oportunidades</t>
        </r>
      </text>
    </comment>
    <comment ref="BM10" authorId="0" shapeId="0" xr:uid="{003AED5F-90AB-4A9B-AF24-CA043893F04A}">
      <text>
        <r>
          <rPr>
            <b/>
            <sz val="9"/>
            <color indexed="81"/>
            <rFont val="Tahoma"/>
            <family val="2"/>
          </rPr>
          <t>Natalia Palacio Arrieta:</t>
        </r>
        <r>
          <rPr>
            <sz val="9"/>
            <color indexed="81"/>
            <rFont val="Tahoma"/>
            <family val="2"/>
          </rPr>
          <t xml:space="preserve">
Se establecen indicadores para las actividades que se van a realizar </t>
        </r>
      </text>
    </comment>
  </commentList>
</comments>
</file>

<file path=xl/sharedStrings.xml><?xml version="1.0" encoding="utf-8"?>
<sst xmlns="http://schemas.openxmlformats.org/spreadsheetml/2006/main" count="1275" uniqueCount="691">
  <si>
    <t>CONSECUENCIA</t>
  </si>
  <si>
    <t>PROBABILIDAD</t>
  </si>
  <si>
    <t>IMPACTO</t>
  </si>
  <si>
    <t xml:space="preserve">ID </t>
  </si>
  <si>
    <t xml:space="preserve">IMPACTO </t>
  </si>
  <si>
    <t>R1</t>
  </si>
  <si>
    <t>R2</t>
  </si>
  <si>
    <t>R3</t>
  </si>
  <si>
    <t>R4</t>
  </si>
  <si>
    <t xml:space="preserve">PROCESO </t>
  </si>
  <si>
    <t xml:space="preserve">CLASIFICACIÓN </t>
  </si>
  <si>
    <t>ID (RIESGO/ OPORTUNIDAD)</t>
  </si>
  <si>
    <t xml:space="preserve"> NOMBRE DEL  RIESGO / OPORTUNIDAD</t>
  </si>
  <si>
    <t xml:space="preserve">CAUSA </t>
  </si>
  <si>
    <t>CONTEXTO</t>
  </si>
  <si>
    <t xml:space="preserve">TIPO DE RIESGO U OPORTUNIDAD </t>
  </si>
  <si>
    <t>ANÁLISIS DEL RIESGO U OPORTUNIDAD
FASE INHERENTE</t>
  </si>
  <si>
    <t xml:space="preserve">CONTROL </t>
  </si>
  <si>
    <t xml:space="preserve">NATURALEZA DEL CONTROL PARA RIESGOS </t>
  </si>
  <si>
    <t>NATURALEZA DEL OPORTUNIDADES</t>
  </si>
  <si>
    <t>REEVALUACIÓN DEL RIESGO U OPORTUNIDAD
FASE RESIDUAL</t>
  </si>
  <si>
    <t>TRATAMIENTO  RIESGO</t>
  </si>
  <si>
    <t>TRATAMIENTO OPORTUNIDAD</t>
  </si>
  <si>
    <t>TRATAMIENTO</t>
  </si>
  <si>
    <t>PLAN DE ACCIÓN</t>
  </si>
  <si>
    <t>PLAN DE CONTINGENCIA</t>
  </si>
  <si>
    <t>ZONA DE RIESGO</t>
  </si>
  <si>
    <t>ZONA DE OPORTUNIDAD</t>
  </si>
  <si>
    <t>ZONA DE RIESGO U OPORTUNIDAD</t>
  </si>
  <si>
    <t>TIPO DE CONTROL</t>
  </si>
  <si>
    <t>¿Existen manuales, instructivos  procedimientos, documentos de trabajo para el manejo del control?</t>
  </si>
  <si>
    <t>¿Está(n) definido(s) el(los) responsable(s) de la ejecución del control y del seguimiento?</t>
  </si>
  <si>
    <t xml:space="preserve">¿El control es automático?                                        </t>
  </si>
  <si>
    <t xml:space="preserve">¿El control es manual?                                                </t>
  </si>
  <si>
    <t>¿La frecuencia de ejecución del control y seguimiento es adecuada?</t>
  </si>
  <si>
    <t>¿Se cuenta con evidencias de la ejecución y seguimiento del control?</t>
  </si>
  <si>
    <t>¿En el tiempo que lleva la herramienta ha demostrado ser efectiva?</t>
  </si>
  <si>
    <t xml:space="preserve">PUNTAJE </t>
  </si>
  <si>
    <t xml:space="preserve">IMPLEMENTACIÓN DEL CONTROL </t>
  </si>
  <si>
    <t>EFICACIA DEL CONTROL</t>
  </si>
  <si>
    <t xml:space="preserve">ANÁLISIS DE LA SOLIDEZ DEL CONTROL </t>
  </si>
  <si>
    <t xml:space="preserve">NIVEL DE RIESGO ABSOLUTO </t>
  </si>
  <si>
    <t>ANÁLSIS DE LA SOLIDEZ DEL CONTROL</t>
  </si>
  <si>
    <t>SOLIDEZ</t>
  </si>
  <si>
    <t>ANÁLISIS DEL FACTOR DEL RIESGO RESIDUAL</t>
  </si>
  <si>
    <t>¿Está documentado el control establecido?</t>
  </si>
  <si>
    <t>¿En el tiempo que se lleva trabajando se ha visto mejorada la oportunidad?</t>
  </si>
  <si>
    <t>ACTIVIDADES PARA EL TRATAMIENTO DEL RIESGO U OPORTUNIDAD</t>
  </si>
  <si>
    <t>RESPONSABLES</t>
  </si>
  <si>
    <t>SEGUIMIENTO</t>
  </si>
  <si>
    <t>INDICADOR</t>
  </si>
  <si>
    <t>( Actividades a realizar en caso de ocurrencia del riesgo)</t>
  </si>
  <si>
    <t>N/A</t>
  </si>
  <si>
    <t>Riesgo</t>
  </si>
  <si>
    <t xml:space="preserve">Oportunidad </t>
  </si>
  <si>
    <t xml:space="preserve">Interno </t>
  </si>
  <si>
    <t>Tecnológico</t>
  </si>
  <si>
    <t xml:space="preserve">Preventivo </t>
  </si>
  <si>
    <t>CONTROL DE CAMBIOS</t>
  </si>
  <si>
    <t>TABLAS DE MEDICION PARA RIESGOS</t>
  </si>
  <si>
    <t>TABLA DE PROBABILIDAD</t>
  </si>
  <si>
    <t>TABLA DE IMPACTO</t>
  </si>
  <si>
    <t>Insignificante (1)</t>
  </si>
  <si>
    <t>Menor (2)</t>
  </si>
  <si>
    <t>Moderado (3)</t>
  </si>
  <si>
    <t>Mayor (4)</t>
  </si>
  <si>
    <t>Catastrófico (5)</t>
  </si>
  <si>
    <t>Zona de riesgo</t>
  </si>
  <si>
    <t xml:space="preserve">Opciones de manejo del riesgo </t>
  </si>
  <si>
    <t>NIVEL</t>
  </si>
  <si>
    <t>DESCRIPTOR</t>
  </si>
  <si>
    <t>DESCRIPCIÓN</t>
  </si>
  <si>
    <t>FRECUENCIA</t>
  </si>
  <si>
    <t>B: Zona De Riesgo Baja</t>
  </si>
  <si>
    <t>Asumir el riesgo, Reducir el riesgo</t>
  </si>
  <si>
    <t>Raro</t>
  </si>
  <si>
    <t>El evento puede ocurrir solo en circunstancias excepcionales.</t>
  </si>
  <si>
    <t>No se ha presentado en los últimos 5 años.</t>
  </si>
  <si>
    <t>Insignificante</t>
  </si>
  <si>
    <t>Si el hecho llegara a presentarse, tendría consecuencias o efectos mínimos en la organización.</t>
  </si>
  <si>
    <t>Raro (1)</t>
  </si>
  <si>
    <t>1 - BAJO</t>
  </si>
  <si>
    <t>2 - BAJO</t>
  </si>
  <si>
    <t>3 - BAJO</t>
  </si>
  <si>
    <t>4 - BAJO</t>
  </si>
  <si>
    <t>5  - MODERADO</t>
  </si>
  <si>
    <t>M: Zona De Riesgo Moderada</t>
  </si>
  <si>
    <t>Improbable</t>
  </si>
  <si>
    <t>El evento puede ocurrir en algún momento.</t>
  </si>
  <si>
    <t>Al menos de 1 vez en los últimos 5 años.</t>
  </si>
  <si>
    <t>Menor</t>
  </si>
  <si>
    <t>Si el hecho llegara a presentarse, tendría bajo impacto o efecto en la organización.</t>
  </si>
  <si>
    <t>Improbable (2)</t>
  </si>
  <si>
    <t>6  - MODERADO</t>
  </si>
  <si>
    <t>8  - MODERADO</t>
  </si>
  <si>
    <t>10 - ALTO</t>
  </si>
  <si>
    <t>A: Zona De Riesgo Alta</t>
  </si>
  <si>
    <t>Reducir el riesgo, Evitar, Compartir o Transferir</t>
  </si>
  <si>
    <t>Posible</t>
  </si>
  <si>
    <t>El evento podría ocurrir en algún momento.</t>
  </si>
  <si>
    <t>Al menos de 1 vez en los últimos 2 años.</t>
  </si>
  <si>
    <t>Moderado</t>
  </si>
  <si>
    <t>Si el hecho llegara a presentarse, tendría medianas consecuencias o efectos en la organización.</t>
  </si>
  <si>
    <t>Posible (3)</t>
  </si>
  <si>
    <t>9 - ALTO</t>
  </si>
  <si>
    <t>12 - ALTO</t>
  </si>
  <si>
    <t>15 - EXTREMO</t>
  </si>
  <si>
    <t>E: Zona De Riesgo Extrema</t>
  </si>
  <si>
    <t>Probable</t>
  </si>
  <si>
    <t>El evento probablemente ocurrirá en la mayoría de las circunstancias.</t>
  </si>
  <si>
    <t>Al menos de 1 vez en el último año.</t>
  </si>
  <si>
    <t>Mayor</t>
  </si>
  <si>
    <t>Si el hecho llegara a presentarse, tendría altas consecuencias o efectos en la organización.</t>
  </si>
  <si>
    <t>Probable (4)</t>
  </si>
  <si>
    <t>16 - EXTREMO</t>
  </si>
  <si>
    <t>20 - EXTREMO</t>
  </si>
  <si>
    <t>Casi Seguro</t>
  </si>
  <si>
    <t>Se espera que el evento ocurra en la mayoría de las circunstancias.</t>
  </si>
  <si>
    <t>Más de una vez al año.</t>
  </si>
  <si>
    <t>Catastrófico</t>
  </si>
  <si>
    <t>Si el hecho llegara a presentarse, tendría desastrosas consecuencias o efectos en la organización.</t>
  </si>
  <si>
    <t>Casi Seguro (5)</t>
  </si>
  <si>
    <t>5 - MODERADO</t>
  </si>
  <si>
    <t>25 - EXTREMO</t>
  </si>
  <si>
    <t>TABLA DE VALORACIÓN PARA OPORTUNIDAD</t>
  </si>
  <si>
    <t>Moderada (3)</t>
  </si>
  <si>
    <t>Favorable (5)</t>
  </si>
  <si>
    <t>Zona de oportunidad</t>
  </si>
  <si>
    <t xml:space="preserve">Opciones de manejo de las oportunidades </t>
  </si>
  <si>
    <t>La oportunidad se puede tomar solo en circunstancias excepcionales</t>
  </si>
  <si>
    <t>No se estima tomarla en los próximos 5 años</t>
  </si>
  <si>
    <t>Si el hecho llegara a presentarse, generaría beneficios mínimos sobre la entidad.</t>
  </si>
  <si>
    <t>B: Zona De Oportunidad Baja</t>
  </si>
  <si>
    <t>Aceptar la oportunidad, Potenciar la oportunidad</t>
  </si>
  <si>
    <t>La oportunidad se podrá tomar en algún momento</t>
  </si>
  <si>
    <t>Al menos de 1 vez en los próximos 5 años</t>
  </si>
  <si>
    <t>Si el hecho llegara a presentarse, tendría beneficios bajos sobre la entidad.</t>
  </si>
  <si>
    <t>Casi seguro (5)</t>
  </si>
  <si>
    <t>5 - MODERADA</t>
  </si>
  <si>
    <t>10 - ALTA</t>
  </si>
  <si>
    <t>15 - EXTREMA</t>
  </si>
  <si>
    <t>20  - EXTREMA</t>
  </si>
  <si>
    <t>25   - EXTREMA</t>
  </si>
  <si>
    <t>M: Zona Oportunidad Moderada</t>
  </si>
  <si>
    <t>Potenciar la oportunidad, Mejorar la oportunidad</t>
  </si>
  <si>
    <t>Al menos de 1 vez en los próximos 2 años</t>
  </si>
  <si>
    <t>Si el hecho llegara a presentarse, tendría beneficios medianos sobre la entidad.</t>
  </si>
  <si>
    <t>4 - BAJA</t>
  </si>
  <si>
    <t>8 - MODERADA</t>
  </si>
  <si>
    <t>12  - ALTA</t>
  </si>
  <si>
    <t>16   - EXTREMA</t>
  </si>
  <si>
    <t>20   - EXTREMA</t>
  </si>
  <si>
    <t>A: Zona De Oportunidad Alta</t>
  </si>
  <si>
    <t>Mejorar la oportunidad, Gestionar la oportunidad</t>
  </si>
  <si>
    <t>La oportunidad probablemente se tomará en la mayoría de las circunstancias.</t>
  </si>
  <si>
    <t>Al menos de 1 vez en el último año</t>
  </si>
  <si>
    <t>Si el hecho llegara a presentarse, tendría beneficios potenciales altos sobre la entidad.</t>
  </si>
  <si>
    <t>3 - BAJA</t>
  </si>
  <si>
    <t>6 - MODERADA</t>
  </si>
  <si>
    <t>9  - ALTA</t>
  </si>
  <si>
    <t>15   - EXTREMA</t>
  </si>
  <si>
    <t>E: Zona De Oportunidad Extrema</t>
  </si>
  <si>
    <t>Gestionar la oportunidad, Explotar la oportunidad</t>
  </si>
  <si>
    <t>Se espera que la oportunidad se pueda tomar en la mayoría de las circunstancias.</t>
  </si>
  <si>
    <t>Más de 1 vez al año</t>
  </si>
  <si>
    <t>Favorable</t>
  </si>
  <si>
    <t>Si el hecho llegara a presentarse, tendría grandes beneficios sobre la entidad</t>
  </si>
  <si>
    <t>2 - BAJA</t>
  </si>
  <si>
    <t>10  - ALTA</t>
  </si>
  <si>
    <t>Rara Vez (1)</t>
  </si>
  <si>
    <t>1 - BAJA</t>
  </si>
  <si>
    <t>ANALISIS DE SOLIDEZ DEL 
CONTROL</t>
  </si>
  <si>
    <t>Se aplica y está documentado</t>
  </si>
  <si>
    <t>3 - Débil</t>
  </si>
  <si>
    <t>6 -  Fuerte</t>
  </si>
  <si>
    <t>9 - Fuerte</t>
  </si>
  <si>
    <t>Se aplica y no está documentado</t>
  </si>
  <si>
    <t>2 - Débil</t>
  </si>
  <si>
    <t>4 - Moderado</t>
  </si>
  <si>
    <t>6 - Fuerte</t>
  </si>
  <si>
    <t>No se aplica</t>
  </si>
  <si>
    <t>1 - Débil</t>
  </si>
  <si>
    <t>2- Débil</t>
  </si>
  <si>
    <t>El control no es eficaz</t>
  </si>
  <si>
    <t>El control es parcialmente eficaz</t>
  </si>
  <si>
    <t>EL control es totalmente eficaz</t>
  </si>
  <si>
    <t>BAJA</t>
  </si>
  <si>
    <t>MEDIA</t>
  </si>
  <si>
    <t>ALTA</t>
  </si>
  <si>
    <t xml:space="preserve">EFIACIA DEL CONTROL </t>
  </si>
  <si>
    <t>ANALISIS DE FACTOR DE 
RIESGO RESIDUAL</t>
  </si>
  <si>
    <t>NIVEL DE RIESGO ABSOLUTO</t>
  </si>
  <si>
    <t>EXTREMO</t>
  </si>
  <si>
    <t>25 - ALTO</t>
  </si>
  <si>
    <t>50 - EXTREMO</t>
  </si>
  <si>
    <t>75 - EXTREMO</t>
  </si>
  <si>
    <t>20 - ALTO</t>
  </si>
  <si>
    <t>40 - EXTREMO</t>
  </si>
  <si>
    <t>60 - EXTREMO</t>
  </si>
  <si>
    <t>16 - ALTO</t>
  </si>
  <si>
    <t>32 - EXTREMO</t>
  </si>
  <si>
    <t>48 - EXTREMO</t>
  </si>
  <si>
    <t>15 - MODERADO</t>
  </si>
  <si>
    <t>30 - ALTO</t>
  </si>
  <si>
    <t>45 - EXTREMO</t>
  </si>
  <si>
    <t>ALTO</t>
  </si>
  <si>
    <t>12 - MODERADO</t>
  </si>
  <si>
    <t>24 - ALTO</t>
  </si>
  <si>
    <t>36 - EXTREMO</t>
  </si>
  <si>
    <t>10 - MODERADO</t>
  </si>
  <si>
    <t>9 - MODERADO</t>
  </si>
  <si>
    <t>18 - ALTO</t>
  </si>
  <si>
    <t>27 - ALTO</t>
  </si>
  <si>
    <t>MODERADO</t>
  </si>
  <si>
    <t xml:space="preserve">8 - BAJO </t>
  </si>
  <si>
    <t>16 - MODERADO</t>
  </si>
  <si>
    <t>6  - BAJO</t>
  </si>
  <si>
    <t>5  - BAJO</t>
  </si>
  <si>
    <t>BAJO</t>
  </si>
  <si>
    <t>8 - BAJO</t>
  </si>
  <si>
    <t>3  - BAJO</t>
  </si>
  <si>
    <t>2  - BAJO</t>
  </si>
  <si>
    <t>4  - BAJO</t>
  </si>
  <si>
    <t>6 - BAJO</t>
  </si>
  <si>
    <t>Solidez entre 6 y 9</t>
  </si>
  <si>
    <t>Solidez 4</t>
  </si>
  <si>
    <t>Solidez entre 1,2 y 3</t>
  </si>
  <si>
    <t>FUERTE</t>
  </si>
  <si>
    <t>DÉBIL</t>
  </si>
  <si>
    <t xml:space="preserve">SOLIDEZ DEL CONTROL </t>
  </si>
  <si>
    <t>TIPO DE RIESGO</t>
  </si>
  <si>
    <t>RANGOS DE CALIFICACIÓN DE CONTROLES</t>
  </si>
  <si>
    <t>Dependiendo si el control afecta probabilidad o impacto</t>
  </si>
  <si>
    <t>Financiero</t>
  </si>
  <si>
    <t xml:space="preserve">Control de Gestión y Mejoramiento </t>
  </si>
  <si>
    <t>Correctivo</t>
  </si>
  <si>
    <t xml:space="preserve">Externo </t>
  </si>
  <si>
    <t>Económico</t>
  </si>
  <si>
    <t xml:space="preserve">Gestión Documental </t>
  </si>
  <si>
    <t>Preventivo y Correctivo</t>
  </si>
  <si>
    <t>Externo e Interno</t>
  </si>
  <si>
    <t>Desplaza en la matriz de evaluación del riesgo así:</t>
  </si>
  <si>
    <t>•	Si los controles son preventivos: Disminuye la posibilidad de que ocurra.
•	Si los controles son correctivos: Disminuye a consecuencia o el impacto que origina el riesgo.</t>
  </si>
  <si>
    <t>Ambiental</t>
  </si>
  <si>
    <t>Operación y Logística</t>
  </si>
  <si>
    <t>CUADRANTES A DISMINUIR EN LA PROBABILIDAD Y EN EL IMPACTO</t>
  </si>
  <si>
    <t>Político</t>
  </si>
  <si>
    <t xml:space="preserve">Salud y Bienestar Animal </t>
  </si>
  <si>
    <t>Legal</t>
  </si>
  <si>
    <t>Gestión Humana</t>
  </si>
  <si>
    <t xml:space="preserve">Si </t>
  </si>
  <si>
    <t>ENTRE 0 - 50</t>
  </si>
  <si>
    <t>Fraude</t>
  </si>
  <si>
    <t>Recaudo Cartera de la CFGL</t>
  </si>
  <si>
    <t>No</t>
  </si>
  <si>
    <t>ENTRE 51 - 75</t>
  </si>
  <si>
    <t>Estratégico</t>
  </si>
  <si>
    <t>Gestión Financiera</t>
  </si>
  <si>
    <t>ENTRE 76 - 100</t>
  </si>
  <si>
    <t>Reputacional</t>
  </si>
  <si>
    <t>Ciencia y Tecnología</t>
  </si>
  <si>
    <t>Operativo</t>
  </si>
  <si>
    <t xml:space="preserve">Fomento al Consumo </t>
  </si>
  <si>
    <t>Cumplimiento</t>
  </si>
  <si>
    <t xml:space="preserve">Gestión de las Tecnologías de la Información </t>
  </si>
  <si>
    <t xml:space="preserve">Direccionamiento y Planeación </t>
  </si>
  <si>
    <t>Cumplimiento y Reputacional</t>
  </si>
  <si>
    <t>CUADRANTES A AUMENTAR EN LA PROBABILIDAD Y EN EL IMPACTO</t>
  </si>
  <si>
    <t>Operativo y Reputacional</t>
  </si>
  <si>
    <t>Economico y reputacional</t>
  </si>
  <si>
    <t>Operativo y Cumplimiento</t>
  </si>
  <si>
    <t>Legal y Cumplimiento</t>
  </si>
  <si>
    <t>ID (RIESGO)</t>
  </si>
  <si>
    <t>Nombre del riesgo u oportunidad</t>
  </si>
  <si>
    <t>Actividades para el tratamiento del riesgo u oportunidad</t>
  </si>
  <si>
    <t xml:space="preserve">Meta del indicador </t>
  </si>
  <si>
    <t>Indicador</t>
  </si>
  <si>
    <t xml:space="preserve">Evidencias/ comentarios </t>
  </si>
  <si>
    <t>Responsable</t>
  </si>
  <si>
    <t>PROCESO</t>
  </si>
  <si>
    <t>RIESGO U OPORTUNIDAD</t>
  </si>
  <si>
    <t>CONTROL</t>
  </si>
  <si>
    <t>ACTIVIDADES</t>
  </si>
  <si>
    <t>RESPONSABLE 
DE EJECUCIÓN</t>
  </si>
  <si>
    <t>RESPONSABLE 
DE 
MONITOREO Y 
CONTROL</t>
  </si>
  <si>
    <t>¿ SE ESTÁ IMPLEMENTANDO LOS CONTROLES?</t>
  </si>
  <si>
    <t>FECHA DE 
MONITOREO 
1</t>
  </si>
  <si>
    <t>FECHA DE 
MONITOREO 
2</t>
  </si>
  <si>
    <t>FECHA DE 
MONITOREO 
3</t>
  </si>
  <si>
    <t>MONITOREO 1</t>
  </si>
  <si>
    <t>MONITOREO 2</t>
  </si>
  <si>
    <t>MONITOREO 3</t>
  </si>
  <si>
    <t xml:space="preserve">CONTROL DE CAMBIOS </t>
  </si>
  <si>
    <t>FECHA</t>
  </si>
  <si>
    <t xml:space="preserve">No se identificaron riesgos en zona alta o extrema </t>
  </si>
  <si>
    <t>Ver ficha de indicadores riesgos</t>
  </si>
  <si>
    <t xml:space="preserve">Anual </t>
  </si>
  <si>
    <t xml:space="preserve">Raro </t>
  </si>
  <si>
    <t xml:space="preserve">RESUMEN RIESGOS Y OPORTUNIDADES </t>
  </si>
  <si>
    <t>RIESGOS</t>
  </si>
  <si>
    <t>Riesgo Inherente</t>
  </si>
  <si>
    <t>Riesgo Residual</t>
  </si>
  <si>
    <t>NIVELES DE RIESGO</t>
  </si>
  <si>
    <t>Sumatoria de riesgos extremos</t>
  </si>
  <si>
    <t xml:space="preserve"> EXTREMO</t>
  </si>
  <si>
    <t>Sumatoria de riesgos altos</t>
  </si>
  <si>
    <t xml:space="preserve"> ALTO</t>
  </si>
  <si>
    <t>Sumatoria de riesgos moderados</t>
  </si>
  <si>
    <t>Sumatoria de riesgos bajos</t>
  </si>
  <si>
    <t xml:space="preserve"> BAJO</t>
  </si>
  <si>
    <t>Total</t>
  </si>
  <si>
    <t xml:space="preserve"># Riesgos </t>
  </si>
  <si>
    <t xml:space="preserve">Contexto de los Riesgos </t>
  </si>
  <si>
    <t xml:space="preserve">Tipos de riesgo </t>
  </si>
  <si>
    <t>Total riesgo x categoría</t>
  </si>
  <si>
    <t xml:space="preserve"># Controles x Riesgos </t>
  </si>
  <si>
    <t># Indicadores</t>
  </si>
  <si>
    <t xml:space="preserve"># Riesgos Internos </t>
  </si>
  <si>
    <t># Riesgos Externos e Interno</t>
  </si>
  <si>
    <t xml:space="preserve"># Riesgos Externos </t>
  </si>
  <si>
    <t xml:space="preserve">Externo e interno </t>
  </si>
  <si>
    <t>Profesional Sistema de Gestión de Riesgo</t>
  </si>
  <si>
    <t xml:space="preserve">EVENTO DEL RIESGO U OPORTUNIDAD </t>
  </si>
  <si>
    <t>RESPONSABLE</t>
  </si>
  <si>
    <t>DESCRIPCIÓN DEL CAMBIO</t>
  </si>
  <si>
    <t>Versión inicial</t>
  </si>
  <si>
    <t>Profesional de Sistema de Gestión de Riesgo</t>
  </si>
  <si>
    <t>Anual</t>
  </si>
  <si>
    <t>RIESGOS INHERENTE</t>
  </si>
  <si>
    <t>RIESGO RESIDUAL</t>
  </si>
  <si>
    <t>ANÁLISIS DE RIESGOS</t>
  </si>
  <si>
    <t xml:space="preserve">Manipulación de auditorias internas </t>
  </si>
  <si>
    <t>1. Cumplir con las actividades establecidas en el procedimiento de auditorias internas
2. Realizar el programa de auditorias internas
3. Realizar evaluación de los auditores internos
4. Realizar seguimiento al consolidado de los hallazgos de las auditorias internas</t>
  </si>
  <si>
    <t xml:space="preserve"> Profesional de Sistema de Gestión de Calidad 
Profesional de Sistema de Gestión de Riesgos
</t>
  </si>
  <si>
    <t xml:space="preserve">Anual
</t>
  </si>
  <si>
    <t>Carpeta publica de calidad &gt; Registros &gt; Auditorias internas de calidad</t>
  </si>
  <si>
    <t>Preventivo</t>
  </si>
  <si>
    <t>R5</t>
  </si>
  <si>
    <t>UBICACIÓN DE LA EVIDENCIA DEL CONTROL</t>
  </si>
  <si>
    <t>Profesional de Sistema de Gestión de Riesgos</t>
  </si>
  <si>
    <t>1. Diario
2. Anual</t>
  </si>
  <si>
    <t>Diario
4. Anual
6. Trimestral</t>
  </si>
  <si>
    <t xml:space="preserve">1.  Cumplir con las actividades establecidas en el procedimiento de atención al ciudadano y gestión de las PQRSD.
2. Realizar auditorias a los registros de las PQRSD.
</t>
  </si>
  <si>
    <t>Seguimiento semestral</t>
  </si>
  <si>
    <t>Enero -  Junio</t>
  </si>
  <si>
    <t>Julio - Diciembre</t>
  </si>
  <si>
    <t>R6</t>
  </si>
  <si>
    <t>Modificación de la información en la recepción de la PQRSD</t>
  </si>
  <si>
    <t>Carpeta publica de calidad- Correo electrónico PQRSD</t>
  </si>
  <si>
    <t>1. Definir un responsable para le gestión de las PQRSD.
2. Definir responsables para responder las PQRSD.
3. Realizar seguimiento a la gestión de PQRSD.
4. Programar auditorias internas para verificar la gestión del proceso
5. Limitar acceso al correo de PQRSD.
6. Realizar encuesta de satisfacción para verificar si los ciudadanos están conformes con su respuesta.</t>
  </si>
  <si>
    <t>Auditorias internas con falta de objetividad para omitir hallazgos, encubrir fallas y favorecer interés particulares</t>
  </si>
  <si>
    <t>Alteración en la manipulación de documentos en soportes físicos y electrónicos</t>
  </si>
  <si>
    <t xml:space="preserve">Los documentos importantes  de la organización sean alterados sin debida autorización </t>
  </si>
  <si>
    <t>1. Personal no capacitado. 
2. No dar aplicación al procedimiento de gestión documental establecido.</t>
  </si>
  <si>
    <t>Operativo y Fraude</t>
  </si>
  <si>
    <t>Profesional Gestión Documental</t>
  </si>
  <si>
    <t>Permanente</t>
  </si>
  <si>
    <t>Anual
Semestral</t>
  </si>
  <si>
    <t>R7</t>
  </si>
  <si>
    <t xml:space="preserve"> Desviación de recursos para la ejecución del programa.</t>
  </si>
  <si>
    <t xml:space="preserve">Los recursos asignados para la ejecución del programa sean utilizados para fines distintos a los previstos </t>
  </si>
  <si>
    <t>Legal , Cumplimiento y Fraude</t>
  </si>
  <si>
    <t xml:space="preserve">
1.Escandalos por corrupción. </t>
  </si>
  <si>
    <t xml:space="preserve">1. Comprobar las destinación de los productos donados a través de auditorias telefónicas o presenciales a las instituciones beneficiarias.
2. Realizar una validación de los productos entregados a los beneficiarios.
3. Realizar seguimiento mensualmente a la entregas a través del BSC. </t>
  </si>
  <si>
    <t>Profesional de Fomento al consumo</t>
  </si>
  <si>
    <t>1.Anual 
2. Trimestral
3. Mensual</t>
  </si>
  <si>
    <t>Fomento al Consumo</t>
  </si>
  <si>
    <t>Fomento al consumo</t>
  </si>
  <si>
    <t>Mantener el 100% de las PQRSD registradas correctamente desde su recepción</t>
  </si>
  <si>
    <t>Número de PQRSD registradas correctamente/ Total PQRSD recibidas</t>
  </si>
  <si>
    <t>Mantener el 100% de auditorias internas  libres de hallazgos por manipulación de información</t>
  </si>
  <si>
    <t>Número de auditorias interna sin hallazgos por manipulación/ Total auditorias internas realizadas</t>
  </si>
  <si>
    <t>Realizar 50 encuestas de 
satisfacción de manera 
aleatoria a las entidades 
beneficiarias ( verificación 
telefónica)</t>
  </si>
  <si>
    <t>No. De encuestas 
realizadas /
Total (50)</t>
  </si>
  <si>
    <t>Realizar 50 visitas de 
inspección, de manera 
aleatoria a las entidades 
beneficiarias.</t>
  </si>
  <si>
    <t>No. De visitas 
realizadas / 
Total (50</t>
  </si>
  <si>
    <t>Verificación del número de cuñas (radio) y salidas (televisión)  en medios de comunicación a través de campañas publicitarias</t>
  </si>
  <si>
    <t>Número de cuñas y salidas realizadas/ Número de cuñas y salidas programadas (15.000 )</t>
  </si>
  <si>
    <t xml:space="preserve">Digitalización de Documentos </t>
  </si>
  <si>
    <t>Imágenes digitalizadas/Meta de Digitalización</t>
  </si>
  <si>
    <t>R8</t>
  </si>
  <si>
    <t>Uso indebido de información confidencial de los empleados del FNG</t>
  </si>
  <si>
    <t>Acceder, manipular, extraer o divulgar sin autorización información personal de los empleados del FNG</t>
  </si>
  <si>
    <t xml:space="preserve">1. Falta de herramientas tecnológicas para seguridad de las historias laborales y la información confidencial de los empleados.
2. Acceso de varias personas del área de Gestión Humana a las historias laborales y a la base de datos de los empleados del FNG.
3. Falta de control y desorganización en el proceso de Gestión Documental de la información laboral del FNG.
4. Desconocimiento de restricciones legales para divulgar o entregar información confidencial de los empleados, sin orden de autoridad competente. </t>
  </si>
  <si>
    <t>1. Implementar herramientas tecnológicas que permitan proteger la información de las historias laborales de los empleados del FNG.
2. Establecer mecanismos restrictivos y de control de acceso a la información laboral y personal de los empleados del FNG, con exclusividad al área de Gestión Humana.
3. Mantener organizada y actualizada las historias laborales en el archivos central digital, que permita controlar.</t>
  </si>
  <si>
    <t>Subdirección de Gestión Humana
Profesional Selección</t>
  </si>
  <si>
    <t>Cada vez que se abre una nueva Historia Laboral</t>
  </si>
  <si>
    <t>Archivo Central Digital
Respuesta vía correo electrónico con restricción para entrega de información
Entrega de certificaciones laborales vía solicitud formal de procedimiento interno</t>
  </si>
  <si>
    <t>Subdirección de Gestión Humana</t>
  </si>
  <si>
    <t xml:space="preserve">Cada vez que se presente un trámite </t>
  </si>
  <si>
    <t xml:space="preserve">Historias Laborales con controles de acceso / Total Historias Laborales del FNG </t>
  </si>
  <si>
    <t>R9</t>
  </si>
  <si>
    <t xml:space="preserve">
Manipulación en la recolección de datos de los registros administrativos (RUV y APNV) realizados durante los ciclos de vacunación.</t>
  </si>
  <si>
    <t>Captura errada de datos por parte de vacunadores o programadores durante la vista al predio pecuario.</t>
  </si>
  <si>
    <t>1. Intereses particulares por parte de los ganaderos.
2. Falta de sensibilidad por parte del ganadero frente a la importancia de la vacunación y los riesgos que implica no realizar este proceso.
3. Ausencia de valores y principios éticos por parte de los responsables del proceso.
4. Falta de conocimiento por parte del personal en región en el proceso de ejecución del ciclo de vacunación, en el sistema de información y seguimiento al mismo.
5. Falta de cumplimiento en el procedimiento de los ciclos de vacunación en relación con el seguimiento a los datos capturados en los registros administrativos (RUV-APNV).</t>
  </si>
  <si>
    <t>1. Pérdida de credibilidad y confianza en la organización frente a las partes interesadas.
2. Cifras adulteradas producto de la recolección de los datos durante los ciclos de vacunación.
3. Reintroducción del virus de fiebre aftosa al país, lo que compromete el estatus de zonas libres de fiebre aftosa.                                                             
4. Resultado de baja inmunidad en muestreos realizados por el ICA.</t>
  </si>
  <si>
    <t>Subdirección de Salud y Bienestar Animal 
Coordinadores Regionales- Profesionales Regionales de Desarrollo Ganadero
Asistentes Administrativos</t>
  </si>
  <si>
    <t>Semestral</t>
  </si>
  <si>
    <t>1. Documentación de Salud Animal - Carpeta de calidad 
2. Correos electrónicos socializando reportes</t>
  </si>
  <si>
    <t>1.  Desarrollar las actividades para la ejecución de los ciclos de acuerdo con el procedimiento, formatos e instructivos.
2. Seguimiento a los reportes en el nivel central,  con información errada o de análisis para que sea ajustada y corregida a nivel regional.</t>
  </si>
  <si>
    <t xml:space="preserve">1. Realizar la investigación necesaria con el personal involucrado.
2. Con los resultados de la investigación se toman medidas correctivas y de mejora.
3. Reforzar la capacitación del personal en procesos, procedimientos, valores y principios de la organización.
4. Revisar y analizar la trazabilidad de los datos que no puedan ser soportados.
</t>
  </si>
  <si>
    <t xml:space="preserve">Asignación de beneficios a usuarios que no cumple con los requisitos de elegibilidad </t>
  </si>
  <si>
    <t>Se otorguen beneficios o se favorezca a los usuarios con intereses particulares debido a su estatus como figura pública o por ser familiares de personas influyentes en el estado</t>
  </si>
  <si>
    <t>Fraude y Reputacional</t>
  </si>
  <si>
    <t>1.  Seleccionar e inscribir a los usuarios que cumplan con los requisitos de perfil beneficiarios y  términos de referencia del equipo revisando la documentación recibida.</t>
  </si>
  <si>
    <t>Subdirección CTeI</t>
  </si>
  <si>
    <t>Por cada proyecto a ejecutar</t>
  </si>
  <si>
    <t xml:space="preserve">1. Presentar a las organizaciones ganaderas y/o ganaderos convocados a socializaciones de proyectos de los municipios, el perfil de beneficiarios  establecido y seleccionar a los beneficiarios siguiendo el procedimiento definido en el proyecto.
</t>
  </si>
  <si>
    <t xml:space="preserve">1. Detectar  los beneficiarios y retirar del proyecto a los usuarios que no cumple con los requisitos, de manera articulada y concertada con el comité técnico del proyecto y/o interventor o supervisor.
</t>
  </si>
  <si>
    <t>Seleccionar beneficiarios que cumplan con el 100%  del perfil</t>
  </si>
  <si>
    <t>Número de beneficiarios seleccionados que cumplen el 100% del perfil/ Número total de beneficiarios seleccionados</t>
  </si>
  <si>
    <t>Profesional del Sistema de Gestión de Riesgos</t>
  </si>
  <si>
    <t>Subdirección Ciencia, Tecnología e Innovación</t>
  </si>
  <si>
    <t>Dirección Administrativa y Financiera</t>
  </si>
  <si>
    <t>Oficina de Promoción y divulgación</t>
  </si>
  <si>
    <t xml:space="preserve">Subdirección de Salud y Bienestar Animal </t>
  </si>
  <si>
    <t>Falta de controles mas estrictos de validación de usuarios</t>
  </si>
  <si>
    <t>Fraude y Cumplimiento</t>
  </si>
  <si>
    <t>1. Implementación de doble factor de autenticación
2. Implementación de control de inicio de sesión geográfico.
3. Controlar que un usuario pueda estar logrado dos veces en el mismo sistema</t>
  </si>
  <si>
    <t>Subdirección de Tecnología</t>
  </si>
  <si>
    <t>Mesa de servicios</t>
  </si>
  <si>
    <t>1.  Revisión de accesos y privilegios de usuarios en sistemas críticos</t>
  </si>
  <si>
    <t>Bloqueo inmediato de accesos y activación de protocolos de seguridad en caso de incidentes</t>
  </si>
  <si>
    <t>Reducir los accesos no autorizados en un año</t>
  </si>
  <si>
    <t>Número de incidentes de acceso no autorizado detectados</t>
  </si>
  <si>
    <t>Gestión Jurídica</t>
  </si>
  <si>
    <t>Manipulación inadecuada de información</t>
  </si>
  <si>
    <t>Alterar o eliminación de la información</t>
  </si>
  <si>
    <t>1. Actuación dolosa</t>
  </si>
  <si>
    <t>Operativo, Cumplimiento y Reputacional</t>
  </si>
  <si>
    <t xml:space="preserve">1. Verificación de la información recibida de las áreas.
2.  Presentar informes periódicamente </t>
  </si>
  <si>
    <t>Dirección Jurídica</t>
  </si>
  <si>
    <t>Correos electrónicos- SharePoint (Informes)</t>
  </si>
  <si>
    <t>1.  Reuniones periódicas con apoderados externos.
2. Verificación de la información recibida de las áreas.</t>
  </si>
  <si>
    <t>1. Sensibilización al funcionario y al grupo de trabajo respecto del cumplimiento de los estándares legales, éticos y morales que deben regir su conducta.</t>
  </si>
  <si>
    <t>Observaciones de las áreas destinatarias de los informes</t>
  </si>
  <si>
    <t>% de observaciones</t>
  </si>
  <si>
    <t>Evasión y Elusión de la CFGL</t>
  </si>
  <si>
    <t>La no transferencia de los recursos de la parafiscalidad al Fondo Nacional del Ganado</t>
  </si>
  <si>
    <t>Situaciones que conllevan a que el recaudo de la CFGL no sean cobradas o transferidas en los tiempos establecidos por la ley</t>
  </si>
  <si>
    <t>Subdirección de Recaudo y Cartera</t>
  </si>
  <si>
    <t>SharePoint recaudo - Gestión Documental</t>
  </si>
  <si>
    <t>Realizar gestión administrativa que aplique para evitar en lo posible la evasión y elusión</t>
  </si>
  <si>
    <t>SRC</t>
  </si>
  <si>
    <t>Acudir a los órganos de control estatales competentes para atender situaciones que impacten negativamente las finanzas del Fondo Nacional del  Ganado</t>
  </si>
  <si>
    <t>Materializar la gestión administrativa con las acciones que sean del caso</t>
  </si>
  <si>
    <t>Proceso Gestión de la información estadística y aseguramiento de la calidad</t>
  </si>
  <si>
    <t>R20</t>
  </si>
  <si>
    <t>Posible interferencia o presión política del sector público o privado en la producción de información estadística</t>
  </si>
  <si>
    <t>El sector público o privado ejerza de manera indebida presión o influya en la producción de información estadística.</t>
  </si>
  <si>
    <t>1.Desatención para aprovechar los registros administrativos por parte del órgano parafiscal. 
2. Necesidad de tener cifras a la medida de determinados grupos de interés con el fin de satisfacer intereses particulares.</t>
  </si>
  <si>
    <t>1. Incumplimiento de la Ley 2335 del 2023 estadísticas oficiales en el marco del sistema estadístico nacional.
2. No contar con información verídica y transparente.
3. No contar con información única y homologada sobre la operación estadística que dificulta la toma de decisiones.
4. No contar con información única y homologada para organismos internacionales.</t>
  </si>
  <si>
    <t>1. Tener blindaje de la operación estadística a través de la ley 2335 del 2023, con el fin de cumplir permanentemente con la operación.
2. Seguir con la certificación y recertificación de la NTC PE 1000:2020 cumpliendo con los requisitos de la norma.
3. Realizar informe de revisión al diseño programando reuniones regulares con el equipo para que documente los posibles cambios de la operación estadística.
4. Mantener actualizados los datos de la operación estadística y los registros administrativos en el SICODE mediante revisiones y actualizaciones continuas. Estas se realizarán siempre que se presenten novedades en la operación estadística y los registros administrativos, o cuando el DANE lo requiera debido a alguna actualización en sus sistemas.
5. Contar con el  soporte de comunicación a quienes integran a las mesas estadísticas sectoriales ( Ejemplo: Comisión Nacional de Fiebre Aftosa) que permita compartir y difundir la información estadística del sector agropecuario.</t>
  </si>
  <si>
    <t xml:space="preserve">Planeación y Estudios Económicos
Subdirección de Salud y Bienestar Animal
Subdirección Tecnología
</t>
  </si>
  <si>
    <t>Semestral (Cada ciclo)</t>
  </si>
  <si>
    <t xml:space="preserve">1. Ampliar las estrategias de cultura estadística.
2. Seguir con el cumplimiento del Marco de Aseguramiento de la Calidad que ordena la Ley 2335 del 2023.
3. Mantener la certificación de la norma técnica.
</t>
  </si>
  <si>
    <t>Mensual</t>
  </si>
  <si>
    <t xml:space="preserve">1. Acudir a los mecanismos que la ley ordena y el SEN determina respecto a la producción de información estadística.
</t>
  </si>
  <si>
    <t>R21</t>
  </si>
  <si>
    <t xml:space="preserve">Desviar los recursos del presupuesto estadístico para satisfacer intereses personales
</t>
  </si>
  <si>
    <t>Uso inadecuado de los recursos financieros establecidos para el desarrollo del proceso estadístico</t>
  </si>
  <si>
    <t>1. Falta de transparencia y ética.
2. Falta de mecanismos de control en la supervisión del presupuesto.</t>
  </si>
  <si>
    <t>Económico, Reputacional y Cumplimiento</t>
  </si>
  <si>
    <t>Planeación y Estudios Económicos
Subdirección de Salud y Bienestar Animal
Subdirección Tecnología
Subdirección Gestión Humana
Dirección Administrativa y Financiera</t>
  </si>
  <si>
    <t xml:space="preserve">1. Divulgar los procedimientos internos de la organización al personal.
2. Realizar las auditorias internas y externas a los procesos.
3. Mantener actualizado el software financiero de acuerdo con la normatividad vigente.
4. Realizar procesos de capacitación, sensibilización y reinducción al personal en procesos, procedimientos, valores y principios de la organización.
</t>
  </si>
  <si>
    <t>1. Realizar investigación del presupuesto ejecutado y los movimientos financieros.
2. Analizar el debido proceso con el personal involucrado.
3. Revisar y analizar la trazabilidad de los usuarios involucrados y los manejos o movimientos financieros.
4. Reforzar la capacitación del personal en procesos, procedimientos, valores y principios de la organización.</t>
  </si>
  <si>
    <t>Recaudo y Administración de la Cartera</t>
  </si>
  <si>
    <t xml:space="preserve">
1. Definir, analizar y actualizar los procedimientos internos de la organización.
2. Establecer el plan de auditorias internas y externas a los procesos.
3. Fortalecimiento en la cultura ética en la organización.
4. Socializar los canales de denuncias.
5. Promocionar la consulta de los mecanismos de transparencia y rendición de cuentas.
</t>
  </si>
  <si>
    <t>% de las actividades que reflejan el cumplimiento del proceso</t>
  </si>
  <si>
    <t>Monto del presupuesto ejecutado que cumple con los requisitos/ Total presupuesto ejecutado</t>
  </si>
  <si>
    <t>Finanzas y Adquisiciones (Contabilidad)</t>
  </si>
  <si>
    <t>R11</t>
  </si>
  <si>
    <t>Profesional IV – Contabilidad</t>
  </si>
  <si>
    <t>Diariamente.</t>
  </si>
  <si>
    <t>Subdirección de Finanzas y Adquisiciones</t>
  </si>
  <si>
    <t>Finanzas y Adquisiciones (Adquisiciones)</t>
  </si>
  <si>
    <t>R14</t>
  </si>
  <si>
    <t>Ejecución inadecuada de gastos de la caja menor</t>
  </si>
  <si>
    <t>Los gastos realizados a través de la caja menor se ejecuten de manera incorrecta o inadecuada incumpliendo con lo establecido en el procedimiento</t>
  </si>
  <si>
    <t>Operativo y Financiero</t>
  </si>
  <si>
    <t>1.  Aplicar las tablas de retención  verificando y calculando las retenciones correspondientes.
2. Realizar la relación de legalización de caja menor comprobando los movimientos de la caja menor.
3. Realizar arqueos periódicos comparando los saldos disponibles en caja con los registros contables, identificando y corrigiendo cualquier error.
4. Gestionar los recursos a través de la tarjeta prepago entregado para el manejo de la caja menor controlando el uso de la tarjeta para asegurar que los recursos  se destinen adecuadamente.</t>
  </si>
  <si>
    <t>Subdirector de Finanzas y Adquisiciones
Profesional IV – Adquisiciones
Profesional II – Finanzas y Adquisiciones
Profesional I - Finanzas y Adquisiciones
Coordinadores regionales</t>
  </si>
  <si>
    <t>Cada vez que se requiera.</t>
  </si>
  <si>
    <t>Soportes - Workplace
Extractos bancarios</t>
  </si>
  <si>
    <t>1.Revisión y validación de los gastos y soportes autorizados en el procedimiento de la caja menor antes de solicitud de reembolso.</t>
  </si>
  <si>
    <t>Finanzas y Adquisiciones  (Legalizaciones)</t>
  </si>
  <si>
    <t>R19</t>
  </si>
  <si>
    <t>Las entidades gremiales utilicen los recursos en actividades no aprobadas en el contrato suscrito entre las partes</t>
  </si>
  <si>
    <t>Financiero y Fraude</t>
  </si>
  <si>
    <t>Profesional IV – Legalizaciones</t>
  </si>
  <si>
    <t>Archivo Central Digital - Workplace</t>
  </si>
  <si>
    <t>R22</t>
  </si>
  <si>
    <t>Financiero y Reputacional</t>
  </si>
  <si>
    <t>Archivo Central Digital - Workplace - CRM(Convenios)</t>
  </si>
  <si>
    <t>Finanzas y Adquisiciones (Tesorería)</t>
  </si>
  <si>
    <t>Desvío de dineros para fines no autorizados</t>
  </si>
  <si>
    <t>Los recursos financieros sean desviados para fines no aprobados</t>
  </si>
  <si>
    <t>1.Incumplimiento de lo establecido en los procedimientos  beneficiando intereses personales o de terceros.
2. Debilidad en el seguimiento y control de la ejecución de pagos.</t>
  </si>
  <si>
    <t>1. Cumplir con las actividades establecidas en el procedimiento de pagos.
2. Verificar la autorización y trazabilidad de cada pago antes de su ejecución</t>
  </si>
  <si>
    <t>Profesional IV –   Tesorería</t>
  </si>
  <si>
    <t>CRM - Workplace</t>
  </si>
  <si>
    <t>1.Realizar revisiones periódicas del procedimiento de pagos para asegurarse de que esté actualizado y sea claro para todo el personal involucrado en los pagos.
2.Asegurar que antes de cada pago se validen los documentos de soporte necesarios</t>
  </si>
  <si>
    <t>1.  Suspender inmediatamente los accesos a los sistemas financieros.
2.Evaluar los controles internos para identificar posibles fallos en los procedimientos que permitieron el desvío.</t>
  </si>
  <si>
    <t>Finanzas y Adquisiciones (Presupuesto)</t>
  </si>
  <si>
    <t xml:space="preserve">Ejecución indebida del presupuesto aprobado por la Junta Directiva en programas de inversión
</t>
  </si>
  <si>
    <t>Presupuesto asignado para los programas de inversión sean utilizados de manera incorrecta o no se destinen a los fines aprobados por la Junta Directiva.</t>
  </si>
  <si>
    <t>1. Ejecutar gastos que no se encuentren aprobados en el Plan de Inversiones y Gastos por la Junta Directiva.
2. Uso de del presupuesto en actividades no autorizadas para beneficiar interés personales o de terceros</t>
  </si>
  <si>
    <t>1. Realizar seguimiento a las solicitudes presentadas  por la Dirección de cada uno de los Programa de Inversión verificando la completitud de la información contenida en cada solicitud.</t>
  </si>
  <si>
    <t xml:space="preserve">Profesional IV  – Presupuesto
</t>
  </si>
  <si>
    <t>Diario</t>
  </si>
  <si>
    <t>Workplace</t>
  </si>
  <si>
    <t>1.Diaria
2.Semanal</t>
  </si>
  <si>
    <t xml:space="preserve">Operación y Logística </t>
  </si>
  <si>
    <t>Uso inadecuado o no entrega a los vacunadores y programadores de los recursos  asignados a las OEGA según el contrato de administración de recursos.</t>
  </si>
  <si>
    <t>Posibilidad que alguna OEGA reciba el recursos financiero de Costos Variables para pago de transporte del personal temporal de campo y no realice el pago dentro del plazo establecido</t>
  </si>
  <si>
    <t xml:space="preserve">
1. Falta de recursos entre personal temporal de campo para realizar la movilización entre los predios a vacunar, generando retrasos o incumplimientos en la programación.
2. Desconfianza entre el personal y falta de interés en trabajar en la ejecución del programa de vacunación en futuros ciclos.
3.Incumplimiento  del objeto del contrato de Administración de Recursos por uso indebido de los recursos asignados.</t>
  </si>
  <si>
    <t>Dirección Técnica, Dirección Administrativa y Financiera, Subdirección de Operación y Logística  Coordinadores Regionales y profesionales</t>
  </si>
  <si>
    <t>Durante el ciclo</t>
  </si>
  <si>
    <t xml:space="preserve">
Archivo del área de legalizaciones de la Dirección Administrativa y Financiera 
Archivo de la Subdirección de Operación y Logística
</t>
  </si>
  <si>
    <t>1. Ejecutar los procedimientos legales definidos por la Dirección Jurídica y Dirección Administrativa y Financiera y la Dirección técnica. 
2. Adelantar la conciliación de recursos al finalizar el ciclo de vacunación.
3. Mantener contacto permanente con la Dirección Financiera respecto al proceso de revisión de la legalización de recursos.</t>
  </si>
  <si>
    <t xml:space="preserve">Dirección Técnica, Dirección Jurídica, Dirección Administrativa y Financiera </t>
  </si>
  <si>
    <t>En cada ciclo de vacunación</t>
  </si>
  <si>
    <t>1. Procedimientos legales definidos por la Dirección Jurídica y Dirección Administrativa y Financiera para hacer efectivas las garantías contractuales
2. Hacer efectivas las Pólizas de cumplimiento</t>
  </si>
  <si>
    <t>Legalización oportuna del 100% de los contratos de administración de recursos</t>
  </si>
  <si>
    <t>(legalizaciones  oportunas y en debida forma/Total de legalizaciones)*100%</t>
  </si>
  <si>
    <t>Realizar monitoreo y seguimiento a la ejecución del presupuesto según lo aprobado por la Junta Directiva 
* La actividad se realiza diariamente pero la medición se realizara semestralmente</t>
  </si>
  <si>
    <t>Se realizó el monitoreo y seguimiento a la ejecución del presupuesto según lo aprobado por la Junta Directiva? ( Si - No)</t>
  </si>
  <si>
    <t>Los reembolsos de la caja menor deben ser validados y revisados para verificar que los gastos correspondan a los autorizados en el procedimiento, previamente a su desembolso</t>
  </si>
  <si>
    <t>El 100% de las legalizaciones se realizan de manera correcta y atienden los gastos elegibles del contrato</t>
  </si>
  <si>
    <t>Número de legalizaciones con gastos aprobados contratos con OEGA/ Número de legalizaciones aprobadas con OEGA</t>
  </si>
  <si>
    <t>El 100% de los pagos debe tener los documentos requeridos y sin errores en la afectación presupuestal y contable</t>
  </si>
  <si>
    <t>Número de pagos con documentos legales requeridos y sin errores en la afectación presupuestal y contable / Número de pagos aprobados</t>
  </si>
  <si>
    <t>El 100% de los pagos efectuados cuente con la documentación y trazabilidad completa</t>
  </si>
  <si>
    <t>Pagos efectuados correctamente / Total de pago efectuados</t>
  </si>
  <si>
    <t>Dirección Juridica</t>
  </si>
  <si>
    <t>Subdirección de Recaudo y CFGL</t>
  </si>
  <si>
    <t xml:space="preserve">Planeación y Estudios Económicos
Subdirección de Salud y Bienestar Animal
Subdirección de Tecnología
</t>
  </si>
  <si>
    <t>Subdirección de Operación y Logística</t>
  </si>
  <si>
    <t>Direccionamiento y Planeación</t>
  </si>
  <si>
    <t>Alteración de indicadores
de proyectos cuyo resultado beneficie al responsable de la meta sobre el cumplimiento de las metas de la hoja de ruta</t>
  </si>
  <si>
    <t xml:space="preserve">Alterar el resultado del indicador beneficiando al responsable para cubrir su incumplimiento </t>
  </si>
  <si>
    <t>Estratégico, Cumplimiento  Operativo y Reputacional</t>
  </si>
  <si>
    <t>1.Cumplir con las actividades de seguimientos establecidas en el manual del BSC
2.Solicitar y verificar las evidencia de los soportes de la gestión
3.Supervisar la información por parte de los jefes.
4.Informar a los jefes de los cambios que se presenten en la estrategia.
5. Realizar reuniones para verificar lo reportado.</t>
  </si>
  <si>
    <t xml:space="preserve">Profesional del BSC </t>
  </si>
  <si>
    <t>Mensualmente</t>
  </si>
  <si>
    <t xml:space="preserve">Correo electrónico - Programación de las reuniones </t>
  </si>
  <si>
    <t>1. Programar reuniones y enviar correos electrónicos para realizar el seguimiento.
2. Revisión y validación de los soportes para contar la gestión.
3. Reportar a los jefes de área por medio de correos o sesiones virtuales para que conozcan la gestión mensual.
4. Envió oficial de la presentación del BSC para todos los jefes de la organización.</t>
  </si>
  <si>
    <t>Profesional BSC y Jefe de la Oficina de Planeación y Estudios Económicos</t>
  </si>
  <si>
    <t xml:space="preserve">Mensual </t>
  </si>
  <si>
    <t>1. Informa al jefe directo de planeación para verificar la gestión reportada.
2. Realizar nuevamente la validación de la información con el jefe directo del área.</t>
  </si>
  <si>
    <t xml:space="preserve">Alteraciones de las matrices de riesgos </t>
  </si>
  <si>
    <t>En la matrices de riesgos no se evidencien los riesgos críticos de los procesos de la organización</t>
  </si>
  <si>
    <t>1. Modificaciones no autorizadas
2. Acceso indebido o no controlado
3. Debilidad en los mecanismos de control
4. Ausencia de supervisión por lideres de procesos
5.  Falta de participación de los lideres de procesos en la identificación y evaluación de riesgos</t>
  </si>
  <si>
    <t>Estratégico y Cumplimiento</t>
  </si>
  <si>
    <t>Carpeta pública de calidad &gt; Sistema de Gestión de Riesgos - Socializaciones a través de Juan Informa - Correo electrónico</t>
  </si>
  <si>
    <t>1. Actualizar el manual de sistema de gestión de riesgos y fraude y socializar a la organización a través de Juan informa.
2. Programar sesiones para la capacitación del personal en sistema de gestión de riesgos y oportunidades.
3. Consolidar la información de la gestión de riesgos para la presentación de informes.
4. Definir y establecer los controles de acceso de las matrices de riesgos</t>
  </si>
  <si>
    <t>Modificar o alterar las cifras publicadas por las fuentes primarias para generar análisis incorrectos del sector</t>
  </si>
  <si>
    <t>Realizar ajustes de las cifras consultadas de las fuentes primarias para realizar documentos, estudios y con ello análisis que no correspondan a la realidad del sector ganadero</t>
  </si>
  <si>
    <t>1. No exista procesos de validación de la cifras publicadas por la fuentes primarias.
2. Necesidad de tener cifras a la medida de determinados grupos de interés con el fin de satisfacer intereses particulares.</t>
  </si>
  <si>
    <t>Estratégico , Cumplimiento y Operativo</t>
  </si>
  <si>
    <t>1. Búsqueda de fuentes de información alternativas para validar las cifras publicadas.
2. Revisar las cifras con fuentes primarias y validar la información histórica.
3. Revisar y aprobar las cifras antes de publicar.</t>
  </si>
  <si>
    <t>Profesional Planeación y Análisis Económico y Jefe de la Oficina de Planeación y Estudios Económicos</t>
  </si>
  <si>
    <t xml:space="preserve">Correos electrónicos </t>
  </si>
  <si>
    <t>Profesional Planeación y Análisis Económico</t>
  </si>
  <si>
    <t>1.  Solicitud de revisión de las cifras o de las fuentes para validar la información publicada o manejada.
2. Realizar corrección inmediata de las cifras modificadas</t>
  </si>
  <si>
    <t>R10</t>
  </si>
  <si>
    <t>R12</t>
  </si>
  <si>
    <t>R13</t>
  </si>
  <si>
    <t>R15</t>
  </si>
  <si>
    <t>R16</t>
  </si>
  <si>
    <t>R17</t>
  </si>
  <si>
    <t>R18</t>
  </si>
  <si>
    <t>1. No comprar la carne, la leche o sus derivados para las instituciones beneficiarias, sino otros productos que no tengan relación con los productos básicos de la ganadería.
2.Utilizar para fines políticos o comerciales los productos destinados a beneficiarios del programa.
3. Acuerdos de beneficios entre los proveedores y los funcionarios del área, por fuera de las políticas de contratación y del código de ética de la compañía.
4.Ejecución de las actividades que no están contempladas en la ficha técnica del proceso.
5. Compra de productos derivados de la ganadería para fines distintos al objetivo del programa</t>
  </si>
  <si>
    <t>Carpeta del proceso estadístico - Página web del SICODE - Correos electrónicos</t>
  </si>
  <si>
    <r>
      <rPr>
        <sz val="12"/>
        <color rgb="FFFF0000"/>
        <rFont val="Arial"/>
        <family val="2"/>
      </rPr>
      <t xml:space="preserve">
</t>
    </r>
    <r>
      <rPr>
        <sz val="12"/>
        <color theme="1"/>
        <rFont val="Arial"/>
        <family val="2"/>
      </rPr>
      <t xml:space="preserve">1. Deterioro de la reputación y confianza.
2. No se genere renovación de contrato de administración del Fondo Nacional del Ganado.
3. Pérdida de recurso financiero que impacta el desarrollo de las actividades del proceso estadístico.
</t>
    </r>
  </si>
  <si>
    <t>Profesional BSC</t>
  </si>
  <si>
    <t>Mantener el 0% en cuanto modificación de indicadores sin previo aviso al área de Planeación y Estudios Económicos</t>
  </si>
  <si>
    <t>Número de indicadores modificados sin previo aviso/ Total de las modificaciones realizadas a los indicadores</t>
  </si>
  <si>
    <t>Dos (2) informes de seguimiento de los riesgos de corrupción  y Plan Anticorrupción y de Atención al Ciudadano, publicados en la sección de transparencia</t>
  </si>
  <si>
    <t>Número de informes realizados/ Total informes (2)</t>
  </si>
  <si>
    <t>El 100% de la matrices de riesgos cuenten con control de cambios registrados con versión final en  la carpeta de calidad cargadas por el profesional del Sistema de Gestión de Riesgos</t>
  </si>
  <si>
    <t>Número de matrices de riesgos con control de cambios con soporte y cargadas en calidad / Total de matrices actualizadas</t>
  </si>
  <si>
    <t>Profesional del Sistema de Gestión de Riesgo</t>
  </si>
  <si>
    <t xml:space="preserve">Realizar 12 actualizaciones y validaciones al año sobre las cifras de referencia </t>
  </si>
  <si>
    <t>No. de actualizaciones realizadas y validadas en el mes / Total de actualizaciones (1)</t>
  </si>
  <si>
    <t>Profesional  Planeación y Análisis Económico</t>
  </si>
  <si>
    <t>Mantener al 100% las actividades que reflejen la calidad del proceso
Nota: Indicador se expresa de esta manera debido a que se toma el 100% de las actividades como cumplimiento y refleja que el riesgo no se presentó.</t>
  </si>
  <si>
    <t>Cumplir con el 100% de los requisitos para el presupuesto ejecutado
*Nota: Cierre del año fiscal</t>
  </si>
  <si>
    <t>Mantener y controlar el 100% de la confidencialidad de la información laboral y personal de los empleados del FNG</t>
  </si>
  <si>
    <t>Identificar y revisar los RUV donde se observen tendencias de variación de inventarios no típicos, durante el ciclo de vacunación
Nota: Las revisiones varían de acuerdo con lo establecido por el ICA para cada Proyecto Local</t>
  </si>
  <si>
    <t>Subdirección Tecnología</t>
  </si>
  <si>
    <t>Alterar, ocultar o falsificar información contenida en las PQRSD para beneficiar intereses particulares o evitar consecuencias</t>
  </si>
  <si>
    <t xml:space="preserve">
1. Pérdida de documentos con valores probatorios, jurídicos, contables y legales.   
2. Afectación de la operación.</t>
  </si>
  <si>
    <t>1. Asegurar que el personal reciba capacitación continua a través de sesiones abordando el tema gestión documental
2. Realizar seguimiento constante de la gestión de documentos través de revisiones trimestrales que evalúen el proceso de ordenación, organización y clasificación de los documentos generados y cargados en el archivo central digital.</t>
  </si>
  <si>
    <t xml:space="preserve">
Número de revisiones realizadas / Total ( 2 semestral)
</t>
  </si>
  <si>
    <t xml:space="preserve">Realizar revisiones semestrales a la información cargada en el archivo central digital, con base en las actividades ejecutadas trimestralmente
</t>
  </si>
  <si>
    <t xml:space="preserve"> 
1.Tomar acciones disciplinarias. 
2.Realizar auditorias 
3.Revisión de informes de finales de campañas publicitarias </t>
  </si>
  <si>
    <t xml:space="preserve">1. Falta de controles sobre el acceso y control de las PQRSD.
2. Ausencia de procedimientos claros para le gestión de PQRSD.
3. Interés particulares.
4. Manejo no estandarizado de las PQRSD en la organización.
</t>
  </si>
  <si>
    <t>1. Incumplimiento al procedimiento de auditoria.
2. Falta del principio de independencia del equipo auditor.
3. Designación de personal de auditoria sin las competencias técnicas.</t>
  </si>
  <si>
    <t>1.  Pérdida de confianza por parte de los ciudadanos.
2. Respuestas incorrectas o incompletas de las PQRSD.
3.  Sanciones.
4.  Incumplimiento de la normatividad sobre la transparencia y acceso a la información.</t>
  </si>
  <si>
    <t xml:space="preserve">1. Pérdida de la certificación del Sistema de Gestión de Calidad.
2. Afectación en la imagen reputacional.
</t>
  </si>
  <si>
    <t xml:space="preserve">1. Posibles demandas o reclamaciones de empleados afectados.
2. Afectación de la imagen reputacional de la organización por divulgar o manipular información de los empleados.
3. Perdida de confianza de los colaboradores para entregar información personal y confidencial. </t>
  </si>
  <si>
    <t>1. Establecer en el cronograma de gestión de calidad la actividad de ejecución de auditorias internas.
2. Definir, programar y realizar seguimiento a las fecha de ejecución de las auditorias.
3.  Desarrollar y ejecutar las evaluaciones de los auditores internos con las áreas auditadas.</t>
  </si>
  <si>
    <t>1.Realizar inducción al personal sobre gestión documental.
2.Informar en las jornadas de inducción el autocontrol del personal responsable en cada una de las áreas.
3.Realizar seguimiento al cumplimiento de las disposiciones del procedimiento de gestión documental.
4. Realizar revisiones periódicas a la documentación generada y cargada en el archivo central digital.</t>
  </si>
  <si>
    <t>1.Solicitar a la subdirección de Tecnología la implementación de restricción del acceso a la información confidencial de los empleados del FNG.
2. Impartir instrucciones periódicamente sobre el manejo de confidencialidad de la información personal y laboral de los empleados del FNG al interior de la subdirección de Gestión Humana.
3. Mantener actualizada y organizada la información laboral de los empleados, que permitan tener controles efectivos para la administración de la respectiva información.
4. Mantener el procedimiento de solicitudes de información de los empleados de manera formal.</t>
  </si>
  <si>
    <t xml:space="preserve">1. Atender jurídicamente la defensa de la empresa frente a un posible demanda.
2. Apertura de procesos disciplinarios. </t>
  </si>
  <si>
    <t xml:space="preserve">1. Seguimiento a la fundación, encuesta presencial y dependiendo los hallazgos se determina la suspensión de la leche. </t>
  </si>
  <si>
    <t>1. Revisar la información manipulada y verificar las versiones de la documentación.
2. Sensibilizar al personal sobre la importancia de la manipulación adecuada de los documentos.
3, Restaurar los documentos a sus versiones correctas.</t>
  </si>
  <si>
    <t xml:space="preserve">1.  Conformar un nuevo equipo para realizar nuevamente las auditorias.
</t>
  </si>
  <si>
    <t>1. Identificar la PQRSD alterada o manipulada de acuerdo a los mecanismos habilitados para quejas, reclamos y denuncias.
2. Tomar acciones inmediatas y consultar con el peticionario la respuesta y la información solicitada.</t>
  </si>
  <si>
    <t xml:space="preserve">1. Cumplir con los procedimientos, instructivos y demás documentos de trabajo establecidos para la ejecución de los ciclos de vacunación supervisando el cumplimiento de estos a través de las actividades realizadas.
2. Generar y socializar los reportes desde el nivel central, con información errada o de análisis para que sea ajustada y corregida a nivel regional.
</t>
  </si>
  <si>
    <t>Número de RUV Revisados / Total de RUVs con variación de inventarios reportados durante el ciclo</t>
  </si>
  <si>
    <t>Ciencia, Tecnología e Innovación</t>
  </si>
  <si>
    <t>1.Conflicto de intereses
2.Beneficiar a personas que no  cumplan con el perfil del proyecto
3. Impuestos por la contraparte pública</t>
  </si>
  <si>
    <t>Uso Indebido de privilegios de usuario y datos sensibles para fines personales</t>
  </si>
  <si>
    <t>Uso indebido de usuarios y contraseñas para obtener información con fines lucrativos</t>
  </si>
  <si>
    <t>Realizar toda la gestión administrativa con la que la ley faculta al FNG para establecer la correcta liquidación y transferencia de los recursos parafiscales</t>
  </si>
  <si>
    <t>Insuficiencia de los recursos recaudados para la reinversión en programas de beneficio a los ganaderos.</t>
  </si>
  <si>
    <t>1.  Sanciones.</t>
  </si>
  <si>
    <t>Exposición de datos confidenciales, fraude o malversación de bienes.</t>
  </si>
  <si>
    <t xml:space="preserve">
1.Mala reputación.
2.Hallazgos por parte de la contraloría.</t>
  </si>
  <si>
    <t>% de productos asociados a la materialización de la gestión</t>
  </si>
  <si>
    <t>Económico, Financiero y Legal</t>
  </si>
  <si>
    <t>1. Monitoreo y seguimiento a la ejecución de solicitudes realizadas  por los responsables de la ejecución de los programas o proyectos, por los profesionales del área de presupuesto
2.Seguimiento a las ejecuciones realizadas mediante informes semanales reportados por presupuesto a las áreas responsables de los programas de inversión.</t>
  </si>
  <si>
    <t>Cumplimiento en la revisión y validación de reembolsos de caja menor (Sí/No)</t>
  </si>
  <si>
    <t xml:space="preserve">
1. Pérdida de recursos.</t>
  </si>
  <si>
    <t>1. Faltantes o sobrantes Caja Menor .
2. No aplicación de las normas tributarias.
3. Legalización de caja menor fuera del tiempo.
4. Falta de oportunidad en el reembolso.
5. Jineteo de la caja menor.
6. Facilidad de acceso a los recursos.
7. Beneficio de interés personales.</t>
  </si>
  <si>
    <t>1. Documentos soporte de gastos que no sean reales(gastos ficticios) y falsedad en documentos.
2. Recursos destinados a otros fines diferentes a los aprobados en el contrato. 
3. No pagar el transporte a los beneficiarios que realizan el proceso del ciclo de vacunación (vacunadores y programadores).</t>
  </si>
  <si>
    <t>1. Pérdida de los recursos del Fondo Parafiscal.
2. Sanción por parte de entes de control por mal manejo de los recursos del fondo parafiscal.
3. Deterioro de la imagen de Fedegan y del Fondo Nacional del Ganado.
4. Pérdida de la administración del fondo parafiscal.</t>
  </si>
  <si>
    <t>1. Pago sin los documentos soportes establecidos en el procedimiento de pagos.
2. Giro de recursos sin los memorandos de autorización correspondientes.
3. Ausencia de seguimiento en la trazabilidad de pagos.
4. Situaciones que inducen a gestionar pagos sin cumplir completamente los requisitos, con el fin de evitar retrasos.</t>
  </si>
  <si>
    <t>1. Pérdida de recursos.
2. Reprocesos.
3. Deterioro de la imagen de Fedegan y del Fondo Nacional del Ganado. 
4. Sanciones de la DIAN.
5. Distorsión de la información financiera.
6. Investigaciones disciplinarias.
7. Sanciones por entes de control.
8. Pérdida de la administración del Fondo Parafiscal.</t>
  </si>
  <si>
    <t>1. Revisar y verificar  los documentos soporte de los pagos y anticipos de acuerdo con lo establecido en el procedimiento de pagos comprobando que  los documentos presentados cuenten con los requisitos establecidos.
2. Validar y verificar los registros presupuestales y contables verificando que coincidan en el sistema y con los documentos soporte.
3. Todos los procesos de pago estén tramitados en la herramienta del Workplace y CRM(convenios) para  el seguimiento y trazabilidad de los mismos.</t>
  </si>
  <si>
    <t>1. Validación de los documentos de acuerdo con el procedimiento de pagos.
2. Verificación de la ejecución presupuestal y contable.
3. Verificación de aspectos tributarios.
4. Cumplimiento con la normatividad vigente.</t>
  </si>
  <si>
    <t>1. Solicitar al proveedor la devolución de los recursos.
2. Efectuar cruces de cuentas con pagos posteriores.</t>
  </si>
  <si>
    <t>1. Buscar apoyo en los profesionales. regionales y coordinaciones para que realicen un seguimiento permanente.</t>
  </si>
  <si>
    <t>1. Solicitar cambio y/o corrección de documentos y reintegro de recursos faltantes.</t>
  </si>
  <si>
    <t xml:space="preserve">1. Reportar a la Subdirección de Finanzas y Adquisiciones o Dirección Administrativa y Financiera.
2. Verificación por parte de auditoría interna.
</t>
  </si>
  <si>
    <t>1. Sanciones por parte del ente de control.
2. Pérdida de reputación y credibilidad de la organización.</t>
  </si>
  <si>
    <t xml:space="preserve">1. Cumplir con el procedimiento de legalización de recursos con verificación de los funcionarios de los proyectos locales.
2.Verificar informe técnico de supervisión contratos de 
administración de recursos(GR-P01-FR03) elaborados por los profesionales de desarrollo ganaderos, revisado por coordinadores regionales y aprobado por Dirección Técnica y SOL 
3. Realizar seguimiento al indicador de oportunidad de pago de OEGA al personal temporal de campo en el proceso de calificación OEGA
</t>
  </si>
  <si>
    <t>Acción malintencionada de apropiación ilegal de recursos por parte de la OEGA.</t>
  </si>
  <si>
    <t xml:space="preserve">1. Cubrir el incumplimiento del indicador.
2. Incumplimiento de las actividades establecidas en el manual del BSC.
3. Modificación de los indicadores sin reportar los cambios.
4. Beneficiar directamente al responsable del indicador para evitar inconvenientes.
</t>
  </si>
  <si>
    <t xml:space="preserve">
1. Pérdida de confiabilidad en el cumplimiento y de la información reportada en el BSC.
2. Mala toma de decisiones estratégicas.
3. Incumplimiento de metas estratégicas aunque los reportes reflejen lo contrario.
4. Seguimiento incompleto o alterado.</t>
  </si>
  <si>
    <t xml:space="preserve">1. Afectación en la imagen reputacional.
2. Ineficacia del sistema de control interno.
</t>
  </si>
  <si>
    <t>1. Establecer y divulgar los lineamientos claros para la identificación y evaluación de los riesgos.
2. Realizar capacitaciones del sistema de gestión de riesgos. 
3. Realizar informes de la gestión de riesgos.
4. Implementar controles de acceso a la carpeta de calidad y a los documentos.</t>
  </si>
  <si>
    <t xml:space="preserve">1. Realizar una revisión rápida de los riesgos
2. Restaurar las copias de las matrices de riesgos y revisar los últimos accesos. </t>
  </si>
  <si>
    <t xml:space="preserve">1. Análisis incorrectos del sector ganadero.
2. Pérdida de confianza en la información publicada.
3. Replicar de cifras incorrectas.
</t>
  </si>
  <si>
    <t xml:space="preserve">
1. Identificar y seleccionar las entidades nacionales e internacionales que proporcionen estadísticas confiables del sector ganadero  (DANE, FAO, USP, USDA, TRADE MAP, entre otros).
2. Consultar periódicamente las páginas web de las entidades identificadas para recopilar y actualizar la información estadística del sector ganadero.
3. Actualizar la información  estadística del sector ganadero.
4. Validar con la fuentes primaria la información en que consisten las modificaciones realizadas en los datos.
5. Enviar la información a publicar al jefe de la oficina de Planeación y Estudios Económicos.</t>
  </si>
  <si>
    <t>S1</t>
  </si>
  <si>
    <t>S2</t>
  </si>
  <si>
    <t>S3</t>
  </si>
  <si>
    <t>S4</t>
  </si>
  <si>
    <t>S5</t>
  </si>
  <si>
    <t>S6</t>
  </si>
  <si>
    <t>S7</t>
  </si>
  <si>
    <t>S8</t>
  </si>
  <si>
    <t>S9</t>
  </si>
  <si>
    <t>S10</t>
  </si>
  <si>
    <t>S11</t>
  </si>
  <si>
    <t>S12</t>
  </si>
  <si>
    <t>S13</t>
  </si>
  <si>
    <t>S14</t>
  </si>
  <si>
    <t>S15</t>
  </si>
  <si>
    <t>S16</t>
  </si>
  <si>
    <t>S17</t>
  </si>
  <si>
    <t>S18</t>
  </si>
  <si>
    <t>S19</t>
  </si>
  <si>
    <t>S20</t>
  </si>
  <si>
    <t>S21</t>
  </si>
  <si>
    <t>S22</t>
  </si>
  <si>
    <t>Actas de capacitación - Archivo central digital
Correos electrónicos</t>
  </si>
  <si>
    <t>1. OneDrive - Fomento al consumo
2. OneDrive - Fomento al consumo
3. Carpeta  calidad BSC</t>
  </si>
  <si>
    <t>OneDrive - Cada líder de proyecto</t>
  </si>
  <si>
    <t>Carpeta Proceso estadístico
Correos electrónicos</t>
  </si>
  <si>
    <t xml:space="preserve">
1.Pérdida de dinero.
2. Error en la liquidación de Impuestos.
3. Soportes no validos contablemente.
4. Fondos insuficientes.</t>
  </si>
  <si>
    <t>Validar el pago sin los documentos legales requeridos y con las afectaciones presupuestales y contables incorrectas</t>
  </si>
  <si>
    <t>Uso inadecuado de los recursos por parte de las entidades Gremiales en actividades no aprobadas en el contrato de acuerdo con lo documentos soporte de ejecución</t>
  </si>
  <si>
    <t xml:space="preserve">1. Verificar que los documentos soporte de ejecución de los recursos cumplan con los requisitos establecidos en el procedimiento del Sistema de Gestión de Calidad y en los establecidos por ley
2. Legalizar los recursos de acuerdo a los lineamientos definidos en el contrato suscrito entre las partes y al procedimiento establecido en el Sistema de Gestión de Calidad del FNG.
</t>
  </si>
  <si>
    <t>Registro inadecuado de hechos económicos</t>
  </si>
  <si>
    <t>1. Sanciones legales.
2. Pérdida de credibilidad.
3. Afectación en la imagen reputacional.
4. Toma de decisiones erradas frente a los estados financieros</t>
  </si>
  <si>
    <t xml:space="preserve">Carpeta de Contabilidad </t>
  </si>
  <si>
    <t>1. Realizar monitoreo continuo de la información.
2. Revisar la información de cuentas y terceros antes de la emisión de los estados financieros</t>
  </si>
  <si>
    <t xml:space="preserve">1. Emitir un alcance a los estados financieros </t>
  </si>
  <si>
    <t>Revisar la información antes de emitir Estados Financieros</t>
  </si>
  <si>
    <t>Los hechos económicos sean registros de manera incorrecta, incompleta, modificados o intencionalmente manipulada.</t>
  </si>
  <si>
    <t>1.Debilidad en los controles internos contables.
2. Ausencia de supervisión.
3. Documentos legales y soportes incompletos</t>
  </si>
  <si>
    <t>1. Realizar la validación , revisión y análisis de los registros.
2. Realizar revisión permanente de la información y de manera previa a los estados financieros.</t>
  </si>
  <si>
    <t>Cumplimiento de la revisión de la información antes de la emisión de estados financieros ( Si/ No)</t>
  </si>
  <si>
    <t>1. Verificar los documentos soporte de ejecución de recursos presentados por la OEGA estén relacionados con las actividades en el contrato.
2. Solicitar y revisar con precisión los documentos soportes de gastos presentados por las entidades gremiales  y hacer las observaciones a que haya lugar, para dar cumplimiento a lo establecido en el objeto del contrato verificando que los documentos presentados cumplan con los requisitos.</t>
  </si>
  <si>
    <t>Remitir las solicitudes de  pagos a Tesorería sin los documentos legales adecuados y con afectaciones presupuestales y contables incorrectas</t>
  </si>
  <si>
    <t>Fecha de publicación: 20/05/2025</t>
  </si>
  <si>
    <t>Contexto de los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</si>
</sst>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_-* #,##0_-;\-* #,##0_-;_-* &quot;-&quot;??_-;_-@_-"/>
  </numFmts>
  <fonts count="49" x14ac:knownFonts="1">
    <font>
      <sz val="11"/>
      <color theme="1"/>
      <name val="Calibri"/>
      <family val="2"/>
      <scheme val="minor"/>
    </font>
    <font>
      <sz val="11"/>
      <color theme="1"/>
      <name val="Times New Roman"/>
      <family val="1"/>
    </font>
    <font>
      <u/>
      <sz val="11"/>
      <color theme="10"/>
      <name val="Calibri"/>
      <family val="2"/>
      <scheme val="minor"/>
    </font>
    <font>
      <u/>
      <sz val="11"/>
      <color theme="11"/>
      <name val="Calibri"/>
      <family val="2"/>
      <scheme val="minor"/>
    </font>
    <font>
      <sz val="11"/>
      <color theme="1"/>
      <name val="Calibri Light"/>
      <family val="2"/>
      <scheme val="major"/>
    </font>
    <font>
      <sz val="9"/>
      <color indexed="81"/>
      <name val="Tahoma"/>
      <family val="2"/>
    </font>
    <font>
      <b/>
      <sz val="9"/>
      <color indexed="81"/>
      <name val="Tahoma"/>
      <family val="2"/>
    </font>
    <font>
      <b/>
      <sz val="11"/>
      <color theme="1"/>
      <name val="Calibri Light"/>
      <family val="2"/>
      <scheme val="major"/>
    </font>
    <font>
      <sz val="11"/>
      <color theme="0"/>
      <name val="Calibri Light"/>
      <family val="2"/>
      <scheme val="major"/>
    </font>
    <font>
      <b/>
      <sz val="16"/>
      <color theme="1"/>
      <name val="Calibri Light"/>
      <family val="2"/>
      <scheme val="major"/>
    </font>
    <font>
      <sz val="12"/>
      <color theme="1"/>
      <name val="Calibri Light"/>
      <family val="2"/>
      <scheme val="major"/>
    </font>
    <font>
      <sz val="12"/>
      <name val="Calibri Light"/>
      <family val="2"/>
      <scheme val="major"/>
    </font>
    <font>
      <sz val="11"/>
      <color theme="1"/>
      <name val="Arial"/>
      <family val="2"/>
    </font>
    <font>
      <b/>
      <sz val="11"/>
      <color theme="1"/>
      <name val="Arial"/>
      <family val="2"/>
    </font>
    <font>
      <sz val="12"/>
      <color theme="1"/>
      <name val="Arial"/>
      <family val="2"/>
    </font>
    <font>
      <b/>
      <sz val="12"/>
      <color theme="1"/>
      <name val="Arial"/>
      <family val="2"/>
    </font>
    <font>
      <b/>
      <sz val="12"/>
      <color rgb="FF000000"/>
      <name val="Arial"/>
      <family val="2"/>
    </font>
    <font>
      <sz val="12"/>
      <color rgb="FF000000"/>
      <name val="Arial"/>
      <family val="2"/>
    </font>
    <font>
      <b/>
      <sz val="12"/>
      <color rgb="FF0D0D0D"/>
      <name val="Arial"/>
      <family val="2"/>
    </font>
    <font>
      <sz val="12"/>
      <color rgb="FF0D0D0D"/>
      <name val="Arial"/>
      <family val="2"/>
    </font>
    <font>
      <sz val="10"/>
      <color theme="1"/>
      <name val="Calibri Light"/>
      <family val="2"/>
      <scheme val="major"/>
    </font>
    <font>
      <sz val="8"/>
      <name val="Calibri"/>
      <family val="2"/>
      <scheme val="minor"/>
    </font>
    <font>
      <b/>
      <sz val="13"/>
      <color rgb="FF000000"/>
      <name val="Arial"/>
      <family val="2"/>
    </font>
    <font>
      <sz val="13"/>
      <color rgb="FF000000"/>
      <name val="Arial"/>
      <family val="2"/>
    </font>
    <font>
      <b/>
      <sz val="10"/>
      <color theme="1"/>
      <name val="Arial"/>
      <family val="2"/>
    </font>
    <font>
      <sz val="10"/>
      <color theme="1"/>
      <name val="Arial"/>
      <family val="2"/>
    </font>
    <font>
      <b/>
      <sz val="18"/>
      <color theme="1"/>
      <name val="Arial"/>
      <family val="2"/>
    </font>
    <font>
      <sz val="20"/>
      <color theme="1"/>
      <name val="Times New Roman"/>
      <family val="1"/>
    </font>
    <font>
      <sz val="12"/>
      <color theme="1"/>
      <name val="Arial Narrow"/>
      <family val="2"/>
    </font>
    <font>
      <sz val="12"/>
      <color theme="0"/>
      <name val="Arial Narrow"/>
      <family val="2"/>
    </font>
    <font>
      <sz val="9"/>
      <color theme="1"/>
      <name val="Arial Narrow"/>
      <family val="2"/>
    </font>
    <font>
      <b/>
      <sz val="48"/>
      <color theme="1"/>
      <name val="Arial"/>
      <family val="2"/>
    </font>
    <font>
      <b/>
      <sz val="28"/>
      <color theme="1"/>
      <name val="Arial Narrow"/>
      <family val="2"/>
    </font>
    <font>
      <sz val="11"/>
      <color theme="1"/>
      <name val="Arial Narrow"/>
      <family val="2"/>
    </font>
    <font>
      <b/>
      <sz val="20"/>
      <color theme="1"/>
      <name val="Arial Narrow"/>
      <family val="2"/>
    </font>
    <font>
      <b/>
      <sz val="10"/>
      <color rgb="FF000000"/>
      <name val="Arial Narrow"/>
      <family val="2"/>
    </font>
    <font>
      <b/>
      <sz val="11"/>
      <color theme="1"/>
      <name val="Arial Narrow"/>
      <family val="2"/>
    </font>
    <font>
      <b/>
      <u/>
      <sz val="10"/>
      <color rgb="FF000000"/>
      <name val="Arial Narrow"/>
      <family val="2"/>
    </font>
    <font>
      <b/>
      <sz val="9"/>
      <color rgb="FF000000"/>
      <name val="Arial Narrow"/>
      <family val="2"/>
    </font>
    <font>
      <sz val="10"/>
      <color rgb="FF000000"/>
      <name val="Arial Narrow"/>
      <family val="2"/>
    </font>
    <font>
      <sz val="11"/>
      <color theme="1"/>
      <name val="Calibri"/>
      <family val="2"/>
      <scheme val="minor"/>
    </font>
    <font>
      <sz val="11"/>
      <color rgb="FF000000"/>
      <name val="Arial"/>
      <family val="2"/>
    </font>
    <font>
      <sz val="12"/>
      <name val="Arial"/>
      <family val="2"/>
    </font>
    <font>
      <sz val="12"/>
      <color rgb="FFFF0000"/>
      <name val="Arial"/>
      <family val="2"/>
    </font>
    <font>
      <b/>
      <sz val="12"/>
      <color theme="0"/>
      <name val="Arial Narrow"/>
      <family val="2"/>
    </font>
    <font>
      <b/>
      <sz val="12"/>
      <color theme="0"/>
      <name val="Calibri"/>
      <family val="2"/>
      <scheme val="minor"/>
    </font>
    <font>
      <b/>
      <sz val="12"/>
      <color theme="8" tint="-0.499984740745262"/>
      <name val="Arial Narrow"/>
      <family val="2"/>
    </font>
    <font>
      <b/>
      <sz val="12"/>
      <color theme="8" tint="-0.499984740745262"/>
      <name val="Calibri"/>
      <family val="2"/>
      <scheme val="minor"/>
    </font>
    <font>
      <b/>
      <sz val="12"/>
      <color theme="1"/>
      <name val="Arial Narrow"/>
      <family val="2"/>
    </font>
  </fonts>
  <fills count="31">
    <fill>
      <patternFill patternType="none"/>
    </fill>
    <fill>
      <patternFill patternType="gray125"/>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998D"/>
        <bgColor indexed="64"/>
      </patternFill>
    </fill>
    <fill>
      <patternFill patternType="solid">
        <fgColor rgb="FFFED496"/>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FFFFF"/>
        <bgColor indexed="64"/>
      </patternFill>
    </fill>
    <fill>
      <patternFill patternType="solid">
        <fgColor theme="8" tint="0.39997558519241921"/>
        <bgColor indexed="64"/>
      </patternFill>
    </fill>
    <fill>
      <patternFill patternType="solid">
        <fgColor theme="9"/>
        <bgColor indexed="64"/>
      </patternFill>
    </fill>
    <fill>
      <patternFill patternType="solid">
        <fgColor rgb="FFDEEAF6"/>
        <bgColor indexed="64"/>
      </patternFill>
    </fill>
    <fill>
      <patternFill patternType="solid">
        <fgColor rgb="FF00FF00"/>
        <bgColor indexed="64"/>
      </patternFill>
    </fill>
    <fill>
      <patternFill patternType="solid">
        <fgColor rgb="FFFF9900"/>
        <bgColor indexed="64"/>
      </patternFill>
    </fill>
    <fill>
      <patternFill patternType="solid">
        <fgColor rgb="FF5B9BD5"/>
        <bgColor indexed="64"/>
      </patternFill>
    </fill>
    <fill>
      <patternFill patternType="solid">
        <fgColor rgb="FFED7D31"/>
        <bgColor indexed="64"/>
      </patternFill>
    </fill>
    <fill>
      <patternFill patternType="solid">
        <fgColor rgb="FFD43212"/>
        <bgColor indexed="64"/>
      </patternFill>
    </fill>
    <fill>
      <patternFill patternType="solid">
        <fgColor theme="6" tint="-0.249977111117893"/>
        <bgColor indexed="64"/>
      </patternFill>
    </fill>
    <fill>
      <patternFill patternType="solid">
        <fgColor theme="4"/>
        <bgColor indexed="64"/>
      </patternFill>
    </fill>
    <fill>
      <patternFill patternType="solid">
        <fgColor rgb="FF0070C0"/>
        <bgColor indexed="64"/>
      </patternFill>
    </fill>
    <fill>
      <patternFill patternType="solid">
        <fgColor rgb="FFFF3300"/>
        <bgColor indexed="64"/>
      </patternFill>
    </fill>
    <fill>
      <patternFill patternType="solid">
        <fgColor theme="7" tint="0.39997558519241921"/>
        <bgColor indexed="64"/>
      </patternFill>
    </fill>
    <fill>
      <patternFill patternType="solid">
        <fgColor theme="2"/>
        <bgColor indexed="64"/>
      </patternFill>
    </fill>
    <fill>
      <patternFill patternType="solid">
        <fgColor theme="2" tint="-9.9978637043366805E-2"/>
        <bgColor indexed="64"/>
      </patternFill>
    </fill>
    <fill>
      <patternFill patternType="solid">
        <fgColor rgb="FFE7E6E6"/>
        <bgColor indexed="64"/>
      </patternFill>
    </fill>
    <fill>
      <patternFill patternType="solid">
        <fgColor theme="5"/>
        <bgColor indexed="64"/>
      </patternFill>
    </fill>
    <fill>
      <patternFill patternType="solid">
        <fgColor theme="9" tint="0.39997558519241921"/>
        <bgColor indexed="64"/>
      </patternFill>
    </fill>
    <fill>
      <patternFill patternType="solid">
        <fgColor theme="0" tint="-4.9989318521683403E-2"/>
        <bgColor indexed="64"/>
      </patternFill>
    </fill>
  </fills>
  <borders count="5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style="medium">
        <color auto="1"/>
      </left>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auto="1"/>
      </right>
      <top/>
      <bottom style="thin">
        <color auto="1"/>
      </bottom>
      <diagonal/>
    </border>
    <border>
      <left style="medium">
        <color indexed="64"/>
      </left>
      <right style="medium">
        <color indexed="64"/>
      </right>
      <top style="medium">
        <color indexed="64"/>
      </top>
      <bottom/>
      <diagonal/>
    </border>
    <border>
      <left style="thin">
        <color auto="1"/>
      </left>
      <right style="medium">
        <color indexed="64"/>
      </right>
      <top/>
      <bottom style="medium">
        <color auto="1"/>
      </bottom>
      <diagonal/>
    </border>
    <border>
      <left style="medium">
        <color indexed="64"/>
      </left>
      <right style="medium">
        <color indexed="64"/>
      </right>
      <top/>
      <bottom/>
      <diagonal/>
    </border>
    <border>
      <left/>
      <right/>
      <top style="medium">
        <color indexed="64"/>
      </top>
      <bottom style="medium">
        <color indexed="64"/>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9" fontId="40" fillId="0" borderId="0" applyFont="0" applyFill="0" applyBorder="0" applyAlignment="0" applyProtection="0"/>
  </cellStyleXfs>
  <cellXfs count="329">
    <xf numFmtId="0" fontId="0" fillId="0" borderId="0" xfId="0"/>
    <xf numFmtId="0" fontId="1" fillId="0" borderId="0" xfId="0" applyFont="1"/>
    <xf numFmtId="0" fontId="0" fillId="0" borderId="0" xfId="0" applyAlignment="1">
      <alignment horizontal="center"/>
    </xf>
    <xf numFmtId="0" fontId="4" fillId="0" borderId="0" xfId="0" applyFont="1"/>
    <xf numFmtId="0" fontId="4" fillId="4" borderId="1" xfId="0" applyFont="1" applyFill="1" applyBorder="1" applyAlignment="1">
      <alignment horizontal="center" vertical="center" wrapText="1"/>
    </xf>
    <xf numFmtId="0" fontId="8" fillId="0" borderId="0" xfId="0" applyFont="1"/>
    <xf numFmtId="0" fontId="10" fillId="0" borderId="23" xfId="0" applyFont="1" applyBorder="1" applyAlignment="1">
      <alignment vertical="center"/>
    </xf>
    <xf numFmtId="0" fontId="4" fillId="0" borderId="28" xfId="0" applyFont="1" applyBorder="1"/>
    <xf numFmtId="0" fontId="4" fillId="0" borderId="25" xfId="0" applyFont="1" applyBorder="1"/>
    <xf numFmtId="0" fontId="4" fillId="0" borderId="21" xfId="0" applyFont="1" applyBorder="1"/>
    <xf numFmtId="0" fontId="4" fillId="0" borderId="24" xfId="0" applyFont="1" applyBorder="1"/>
    <xf numFmtId="0" fontId="4" fillId="0" borderId="26" xfId="0" applyFont="1" applyBorder="1"/>
    <xf numFmtId="0" fontId="1" fillId="0" borderId="0" xfId="0" applyFont="1" applyAlignment="1">
      <alignment wrapText="1"/>
    </xf>
    <xf numFmtId="0" fontId="4" fillId="0" borderId="24" xfId="0" applyFont="1" applyBorder="1" applyAlignment="1">
      <alignment wrapText="1"/>
    </xf>
    <xf numFmtId="0" fontId="15" fillId="14" borderId="36" xfId="0" applyFont="1" applyFill="1" applyBorder="1" applyAlignment="1">
      <alignment horizontal="center" vertical="center" wrapText="1"/>
    </xf>
    <xf numFmtId="0" fontId="16" fillId="14" borderId="38" xfId="0" applyFont="1" applyFill="1" applyBorder="1" applyAlignment="1">
      <alignment horizontal="center" vertical="center" wrapText="1"/>
    </xf>
    <xf numFmtId="0" fontId="0" fillId="14" borderId="19" xfId="0" applyFill="1" applyBorder="1" applyAlignment="1">
      <alignment vertical="top" wrapText="1"/>
    </xf>
    <xf numFmtId="0" fontId="16" fillId="14" borderId="19" xfId="0" applyFont="1" applyFill="1" applyBorder="1" applyAlignment="1">
      <alignment horizontal="justify" vertical="center" wrapText="1"/>
    </xf>
    <xf numFmtId="0" fontId="17" fillId="15" borderId="17"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6" fillId="14" borderId="19" xfId="0" applyFont="1" applyFill="1" applyBorder="1" applyAlignment="1">
      <alignment horizontal="center" wrapText="1"/>
    </xf>
    <xf numFmtId="0" fontId="16" fillId="14" borderId="17" xfId="0" applyFont="1" applyFill="1" applyBorder="1" applyAlignment="1">
      <alignment horizontal="center" wrapText="1"/>
    </xf>
    <xf numFmtId="0" fontId="17" fillId="0" borderId="19" xfId="0" applyFont="1" applyBorder="1" applyAlignment="1">
      <alignment horizontal="center" wrapText="1"/>
    </xf>
    <xf numFmtId="0" fontId="17" fillId="0" borderId="17" xfId="0" applyFont="1" applyBorder="1" applyAlignment="1">
      <alignment horizontal="center" wrapText="1"/>
    </xf>
    <xf numFmtId="0" fontId="17" fillId="0" borderId="17" xfId="0" applyFont="1" applyBorder="1" applyAlignment="1">
      <alignment wrapText="1"/>
    </xf>
    <xf numFmtId="0" fontId="18" fillId="14" borderId="19" xfId="0" applyFont="1" applyFill="1" applyBorder="1" applyAlignment="1">
      <alignment horizontal="center" wrapText="1"/>
    </xf>
    <xf numFmtId="0" fontId="18" fillId="14" borderId="17" xfId="0" applyFont="1" applyFill="1" applyBorder="1" applyAlignment="1">
      <alignment horizontal="center" wrapText="1"/>
    </xf>
    <xf numFmtId="0" fontId="19" fillId="11" borderId="19" xfId="0" applyFont="1" applyFill="1" applyBorder="1" applyAlignment="1">
      <alignment horizontal="center" wrapText="1"/>
    </xf>
    <xf numFmtId="0" fontId="19" fillId="0" borderId="17" xfId="0" applyFont="1" applyBorder="1" applyAlignment="1">
      <alignment wrapText="1"/>
    </xf>
    <xf numFmtId="0" fontId="4" fillId="0" borderId="29" xfId="0" applyFont="1" applyBorder="1" applyAlignment="1">
      <alignment horizontal="center"/>
    </xf>
    <xf numFmtId="0" fontId="10" fillId="0" borderId="23" xfId="0" applyFont="1" applyBorder="1" applyAlignment="1">
      <alignment vertical="center" wrapText="1"/>
    </xf>
    <xf numFmtId="0" fontId="11" fillId="0" borderId="23" xfId="0" applyFont="1" applyBorder="1" applyAlignment="1">
      <alignment vertical="center"/>
    </xf>
    <xf numFmtId="0" fontId="4" fillId="0" borderId="23" xfId="0" applyFont="1" applyBorder="1"/>
    <xf numFmtId="0" fontId="4" fillId="0" borderId="0" xfId="0" applyFont="1" applyAlignment="1">
      <alignment horizontal="center" vertical="center" wrapText="1"/>
    </xf>
    <xf numFmtId="0" fontId="14" fillId="0" borderId="17" xfId="0" applyFont="1" applyBorder="1" applyAlignment="1">
      <alignment horizontal="center" wrapText="1"/>
    </xf>
    <xf numFmtId="0" fontId="14" fillId="0" borderId="17" xfId="0" applyFont="1" applyBorder="1" applyAlignment="1">
      <alignment wrapText="1"/>
    </xf>
    <xf numFmtId="0" fontId="4" fillId="0" borderId="1" xfId="0"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16" fillId="14" borderId="18" xfId="0" applyFont="1" applyFill="1" applyBorder="1" applyAlignment="1">
      <alignment horizontal="center" wrapText="1"/>
    </xf>
    <xf numFmtId="0" fontId="16" fillId="14" borderId="20" xfId="0" applyFont="1" applyFill="1" applyBorder="1" applyAlignment="1">
      <alignment horizontal="center" wrapText="1"/>
    </xf>
    <xf numFmtId="0" fontId="17" fillId="17" borderId="18" xfId="0" applyFont="1" applyFill="1" applyBorder="1" applyAlignment="1">
      <alignment horizontal="center" vertical="center" wrapText="1"/>
    </xf>
    <xf numFmtId="0" fontId="17" fillId="17" borderId="20" xfId="0" applyFont="1" applyFill="1" applyBorder="1" applyAlignment="1">
      <alignment vertical="center" wrapText="1"/>
    </xf>
    <xf numFmtId="0" fontId="17" fillId="15" borderId="19" xfId="0" applyFont="1" applyFill="1" applyBorder="1" applyAlignment="1">
      <alignment horizontal="center" vertical="center" wrapText="1"/>
    </xf>
    <xf numFmtId="0" fontId="14" fillId="0" borderId="17" xfId="0" applyFont="1" applyBorder="1" applyAlignment="1">
      <alignment vertical="center" wrapText="1"/>
    </xf>
    <xf numFmtId="0" fontId="17" fillId="4" borderId="19" xfId="0" applyFont="1" applyFill="1" applyBorder="1" applyAlignment="1">
      <alignment horizontal="center" vertical="center" wrapText="1"/>
    </xf>
    <xf numFmtId="0" fontId="17" fillId="16" borderId="19"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18" borderId="19" xfId="0" applyFont="1" applyFill="1" applyBorder="1" applyAlignment="1">
      <alignment horizontal="center" vertical="center" wrapText="1"/>
    </xf>
    <xf numFmtId="0" fontId="17" fillId="19" borderId="19" xfId="0" applyFont="1" applyFill="1" applyBorder="1" applyAlignment="1">
      <alignment horizontal="center" vertical="center" wrapText="1"/>
    </xf>
    <xf numFmtId="0" fontId="1" fillId="0" borderId="1" xfId="0" applyFont="1" applyBorder="1" applyAlignment="1">
      <alignment horizontal="center"/>
    </xf>
    <xf numFmtId="0" fontId="1" fillId="4" borderId="1" xfId="0" applyFont="1" applyFill="1" applyBorder="1" applyAlignment="1">
      <alignment horizontal="center"/>
    </xf>
    <xf numFmtId="0" fontId="1" fillId="15" borderId="1" xfId="0" applyFont="1" applyFill="1" applyBorder="1" applyAlignment="1">
      <alignment horizontal="center"/>
    </xf>
    <xf numFmtId="0" fontId="4" fillId="5" borderId="1" xfId="0" applyFont="1" applyFill="1" applyBorder="1" applyAlignment="1">
      <alignment horizontal="center" wrapText="1"/>
    </xf>
    <xf numFmtId="0" fontId="1" fillId="0" borderId="1" xfId="0" applyFont="1" applyBorder="1" applyAlignment="1">
      <alignment horizontal="center" wrapText="1"/>
    </xf>
    <xf numFmtId="0" fontId="7" fillId="21" borderId="1" xfId="0" applyFont="1" applyFill="1" applyBorder="1" applyAlignment="1">
      <alignment horizontal="center" vertical="center" wrapText="1"/>
    </xf>
    <xf numFmtId="0" fontId="4" fillId="21" borderId="1" xfId="0" applyFont="1" applyFill="1" applyBorder="1" applyAlignment="1">
      <alignment horizontal="center" vertical="center" wrapText="1"/>
    </xf>
    <xf numFmtId="0" fontId="1" fillId="21" borderId="1" xfId="0" applyFont="1" applyFill="1" applyBorder="1" applyAlignment="1">
      <alignment horizontal="center"/>
    </xf>
    <xf numFmtId="0" fontId="4" fillId="15" borderId="1" xfId="0" applyFont="1" applyFill="1" applyBorder="1" applyAlignment="1">
      <alignment horizontal="center" vertical="center" wrapText="1"/>
    </xf>
    <xf numFmtId="0" fontId="1" fillId="5" borderId="1" xfId="0" applyFont="1" applyFill="1" applyBorder="1" applyAlignment="1">
      <alignment horizontal="center"/>
    </xf>
    <xf numFmtId="0" fontId="20" fillId="0" borderId="1" xfId="0" applyFont="1" applyBorder="1" applyAlignment="1" applyProtection="1">
      <alignment horizontal="center" vertical="center" wrapText="1"/>
      <protection locked="0"/>
    </xf>
    <xf numFmtId="0" fontId="4" fillId="0" borderId="23" xfId="0" applyFont="1" applyBorder="1" applyAlignment="1">
      <alignment wrapText="1"/>
    </xf>
    <xf numFmtId="0" fontId="1" fillId="0" borderId="27" xfId="0" applyFont="1" applyBorder="1"/>
    <xf numFmtId="0" fontId="15"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horizontal="justify"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16" borderId="1" xfId="0" applyFont="1" applyFill="1" applyBorder="1" applyAlignment="1">
      <alignment horizontal="center" vertical="center" wrapText="1"/>
    </xf>
    <xf numFmtId="0" fontId="4" fillId="23" borderId="1"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2" fillId="0" borderId="17" xfId="0" applyFont="1" applyBorder="1" applyAlignment="1">
      <alignment horizontal="center" vertical="center" wrapText="1"/>
    </xf>
    <xf numFmtId="0" fontId="14" fillId="0" borderId="17" xfId="0" applyFont="1" applyBorder="1" applyAlignment="1">
      <alignment horizontal="center" vertical="center" wrapText="1"/>
    </xf>
    <xf numFmtId="0" fontId="0" fillId="0" borderId="17" xfId="0" applyBorder="1" applyAlignment="1">
      <alignment vertical="top" wrapText="1"/>
    </xf>
    <xf numFmtId="0" fontId="23" fillId="0" borderId="19" xfId="0" applyFont="1" applyBorder="1" applyAlignment="1">
      <alignment vertical="center"/>
    </xf>
    <xf numFmtId="0" fontId="23" fillId="0" borderId="17" xfId="0" applyFont="1" applyBorder="1" applyAlignment="1">
      <alignment horizontal="center" vertical="center"/>
    </xf>
    <xf numFmtId="0" fontId="17" fillId="5" borderId="0" xfId="0" applyFont="1" applyFill="1" applyAlignment="1">
      <alignment horizontal="center" vertical="center" wrapText="1"/>
    </xf>
    <xf numFmtId="0" fontId="0" fillId="9" borderId="0" xfId="0" applyFill="1"/>
    <xf numFmtId="0" fontId="24" fillId="25" borderId="8" xfId="0" applyFont="1" applyFill="1" applyBorder="1" applyAlignment="1">
      <alignment horizontal="center" vertical="center" wrapText="1"/>
    </xf>
    <xf numFmtId="0" fontId="25" fillId="0" borderId="2"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164" fontId="25" fillId="0" borderId="1" xfId="0" applyNumberFormat="1" applyFont="1" applyBorder="1" applyAlignment="1" applyProtection="1">
      <alignment horizontal="center" vertical="center" wrapText="1"/>
      <protection locked="0"/>
    </xf>
    <xf numFmtId="0" fontId="25" fillId="9" borderId="9" xfId="0" applyFont="1" applyFill="1" applyBorder="1" applyAlignment="1">
      <alignment horizontal="center" vertical="center" wrapText="1"/>
    </xf>
    <xf numFmtId="0" fontId="25" fillId="9" borderId="9" xfId="0" applyFont="1" applyFill="1" applyBorder="1" applyAlignment="1">
      <alignment vertical="center" wrapText="1"/>
    </xf>
    <xf numFmtId="14" fontId="12" fillId="9" borderId="9" xfId="0" applyNumberFormat="1" applyFont="1" applyFill="1" applyBorder="1" applyAlignment="1">
      <alignment horizontal="center" vertical="center"/>
    </xf>
    <xf numFmtId="0" fontId="12" fillId="9" borderId="35" xfId="0" applyFont="1" applyFill="1" applyBorder="1" applyAlignment="1">
      <alignment vertical="center"/>
    </xf>
    <xf numFmtId="0" fontId="25" fillId="9" borderId="1" xfId="0" applyFont="1" applyFill="1" applyBorder="1" applyAlignment="1">
      <alignment horizontal="center" vertical="center" wrapText="1"/>
    </xf>
    <xf numFmtId="0" fontId="25" fillId="9" borderId="1" xfId="0" applyFont="1" applyFill="1" applyBorder="1" applyAlignment="1">
      <alignment vertical="center" wrapText="1"/>
    </xf>
    <xf numFmtId="0" fontId="12" fillId="9" borderId="3" xfId="0" applyFont="1" applyFill="1" applyBorder="1" applyAlignment="1">
      <alignment vertical="center"/>
    </xf>
    <xf numFmtId="0" fontId="25" fillId="0" borderId="40" xfId="0" applyFont="1" applyBorder="1" applyAlignment="1" applyProtection="1">
      <alignment horizontal="center" vertical="center" wrapText="1"/>
      <protection locked="0"/>
    </xf>
    <xf numFmtId="164" fontId="25" fillId="0" borderId="40" xfId="0" applyNumberFormat="1"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164" fontId="25" fillId="0" borderId="7" xfId="0" applyNumberFormat="1"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164" fontId="25" fillId="0" borderId="5" xfId="0" applyNumberFormat="1" applyFont="1" applyBorder="1" applyAlignment="1" applyProtection="1">
      <alignment horizontal="center" vertical="center" wrapText="1"/>
      <protection locked="0"/>
    </xf>
    <xf numFmtId="0" fontId="25" fillId="9" borderId="5" xfId="0" applyFont="1" applyFill="1" applyBorder="1" applyAlignment="1">
      <alignment vertical="center" wrapText="1"/>
    </xf>
    <xf numFmtId="0" fontId="12" fillId="9" borderId="6" xfId="0" applyFont="1" applyFill="1" applyBorder="1" applyAlignment="1">
      <alignment vertical="center"/>
    </xf>
    <xf numFmtId="0" fontId="17" fillId="15" borderId="0" xfId="0" applyFont="1" applyFill="1" applyAlignment="1">
      <alignment horizontal="center" vertical="center" wrapText="1"/>
    </xf>
    <xf numFmtId="0" fontId="17" fillId="4" borderId="0" xfId="0" applyFont="1" applyFill="1" applyAlignment="1">
      <alignment horizontal="center" vertical="center" wrapText="1"/>
    </xf>
    <xf numFmtId="0" fontId="17" fillId="16" borderId="0" xfId="0" applyFont="1" applyFill="1" applyAlignment="1">
      <alignment horizontal="center" vertical="center" wrapText="1"/>
    </xf>
    <xf numFmtId="0" fontId="26" fillId="9" borderId="0" xfId="0" applyFont="1" applyFill="1" applyAlignment="1">
      <alignment horizontal="center" vertical="center" textRotation="255"/>
    </xf>
    <xf numFmtId="0" fontId="17" fillId="9" borderId="0" xfId="0" applyFont="1" applyFill="1" applyAlignment="1">
      <alignment horizontal="center" vertical="center" wrapText="1"/>
    </xf>
    <xf numFmtId="0" fontId="16" fillId="9" borderId="0" xfId="0" applyFont="1" applyFill="1" applyAlignment="1">
      <alignment horizontal="justify" vertical="center" wrapText="1"/>
    </xf>
    <xf numFmtId="0" fontId="4" fillId="0" borderId="27" xfId="0" applyFont="1" applyBorder="1"/>
    <xf numFmtId="0" fontId="4" fillId="0" borderId="1" xfId="0" applyFont="1" applyBorder="1"/>
    <xf numFmtId="0" fontId="1" fillId="0" borderId="1" xfId="0" applyFont="1" applyBorder="1" applyAlignment="1">
      <alignment wrapText="1"/>
    </xf>
    <xf numFmtId="0" fontId="27" fillId="0" borderId="0" xfId="0" applyFont="1" applyAlignment="1">
      <alignment wrapText="1"/>
    </xf>
    <xf numFmtId="0" fontId="0" fillId="0" borderId="0" xfId="0" applyAlignment="1">
      <alignment vertical="center"/>
    </xf>
    <xf numFmtId="0" fontId="25" fillId="0" borderId="1" xfId="0" applyFont="1" applyBorder="1" applyAlignment="1" applyProtection="1">
      <alignment horizontal="center" vertical="center" wrapText="1"/>
      <protection hidden="1"/>
    </xf>
    <xf numFmtId="0" fontId="17" fillId="9" borderId="1" xfId="0" applyFont="1" applyFill="1" applyBorder="1" applyAlignment="1">
      <alignment horizontal="center" vertical="center" wrapText="1"/>
    </xf>
    <xf numFmtId="0" fontId="7" fillId="9" borderId="0" xfId="0" applyFont="1" applyFill="1" applyAlignment="1">
      <alignment horizontal="center" vertical="center" wrapText="1"/>
    </xf>
    <xf numFmtId="0" fontId="4" fillId="9" borderId="0" xfId="0" applyFont="1" applyFill="1" applyAlignment="1">
      <alignment horizontal="center" vertical="center" wrapText="1"/>
    </xf>
    <xf numFmtId="0" fontId="1" fillId="9" borderId="0" xfId="0" applyFont="1" applyFill="1"/>
    <xf numFmtId="0" fontId="7" fillId="9" borderId="0" xfId="0" applyFont="1" applyFill="1" applyAlignment="1">
      <alignment vertical="center" textRotation="90" wrapText="1"/>
    </xf>
    <xf numFmtId="0" fontId="0" fillId="9" borderId="0" xfId="0" applyFill="1" applyAlignment="1">
      <alignment horizontal="center"/>
    </xf>
    <xf numFmtId="0" fontId="0" fillId="9" borderId="0" xfId="0" applyFill="1" applyAlignment="1">
      <alignment vertical="center"/>
    </xf>
    <xf numFmtId="0" fontId="28" fillId="0" borderId="0" xfId="0" applyFont="1" applyAlignment="1" applyProtection="1">
      <alignment horizontal="left"/>
      <protection locked="0"/>
    </xf>
    <xf numFmtId="0" fontId="28" fillId="0" borderId="0" xfId="0" applyFont="1" applyAlignment="1" applyProtection="1">
      <alignment horizontal="center"/>
      <protection locked="0"/>
    </xf>
    <xf numFmtId="1" fontId="28" fillId="0" borderId="0" xfId="0" applyNumberFormat="1" applyFont="1" applyAlignment="1" applyProtection="1">
      <alignment horizontal="center"/>
      <protection locked="0"/>
    </xf>
    <xf numFmtId="0" fontId="28" fillId="9" borderId="11" xfId="0" applyFont="1" applyFill="1" applyBorder="1" applyAlignment="1" applyProtection="1">
      <alignment horizontal="center"/>
      <protection locked="0"/>
    </xf>
    <xf numFmtId="0" fontId="28" fillId="9" borderId="11" xfId="0" applyFont="1" applyFill="1" applyBorder="1" applyProtection="1">
      <protection locked="0"/>
    </xf>
    <xf numFmtId="0" fontId="29" fillId="9" borderId="11" xfId="0" applyFont="1" applyFill="1" applyBorder="1" applyAlignment="1" applyProtection="1">
      <alignment vertical="center"/>
      <protection locked="0"/>
    </xf>
    <xf numFmtId="0" fontId="29" fillId="9" borderId="11" xfId="0" applyFont="1" applyFill="1" applyBorder="1" applyAlignment="1" applyProtection="1">
      <alignment horizontal="center" vertical="center"/>
      <protection locked="0"/>
    </xf>
    <xf numFmtId="1" fontId="29" fillId="9" borderId="11" xfId="0" applyNumberFormat="1" applyFont="1" applyFill="1" applyBorder="1" applyAlignment="1" applyProtection="1">
      <alignment horizontal="center" vertical="center"/>
      <protection locked="0"/>
    </xf>
    <xf numFmtId="0" fontId="28" fillId="9" borderId="11" xfId="0" applyFont="1" applyFill="1" applyBorder="1" applyAlignment="1" applyProtection="1">
      <alignment vertical="center"/>
      <protection locked="0"/>
    </xf>
    <xf numFmtId="0" fontId="28" fillId="0" borderId="12" xfId="0" applyFont="1" applyBorder="1" applyAlignment="1" applyProtection="1">
      <alignment horizontal="center"/>
      <protection locked="0"/>
    </xf>
    <xf numFmtId="0" fontId="28" fillId="9" borderId="13" xfId="0" applyFont="1" applyFill="1" applyBorder="1" applyProtection="1">
      <protection locked="0"/>
    </xf>
    <xf numFmtId="0" fontId="28" fillId="9" borderId="0" xfId="0" applyFont="1" applyFill="1" applyAlignment="1" applyProtection="1">
      <alignment horizontal="center"/>
      <protection locked="0"/>
    </xf>
    <xf numFmtId="0" fontId="28" fillId="9" borderId="0" xfId="0" applyFont="1" applyFill="1" applyProtection="1">
      <protection locked="0"/>
    </xf>
    <xf numFmtId="0" fontId="29" fillId="9" borderId="0" xfId="0" applyFont="1" applyFill="1" applyAlignment="1" applyProtection="1">
      <alignment vertical="center"/>
      <protection locked="0"/>
    </xf>
    <xf numFmtId="0" fontId="29" fillId="9" borderId="0" xfId="0" applyFont="1" applyFill="1" applyAlignment="1" applyProtection="1">
      <alignment horizontal="center" vertical="center"/>
      <protection locked="0"/>
    </xf>
    <xf numFmtId="1" fontId="29" fillId="9" borderId="0" xfId="0" applyNumberFormat="1" applyFont="1" applyFill="1" applyAlignment="1" applyProtection="1">
      <alignment horizontal="center" vertical="center"/>
      <protection locked="0"/>
    </xf>
    <xf numFmtId="0" fontId="28" fillId="9" borderId="0" xfId="0" applyFont="1" applyFill="1" applyAlignment="1" applyProtection="1">
      <alignment vertical="center"/>
      <protection locked="0"/>
    </xf>
    <xf numFmtId="0" fontId="28" fillId="0" borderId="14" xfId="0" applyFont="1" applyBorder="1" applyAlignment="1" applyProtection="1">
      <alignment horizontal="center"/>
      <protection locked="0"/>
    </xf>
    <xf numFmtId="0" fontId="28" fillId="9" borderId="0" xfId="0" applyFont="1" applyFill="1" applyAlignment="1" applyProtection="1">
      <alignment horizontal="center" vertical="center"/>
      <protection locked="0"/>
    </xf>
    <xf numFmtId="0" fontId="28" fillId="9" borderId="16" xfId="0" applyFont="1" applyFill="1" applyBorder="1" applyAlignment="1" applyProtection="1">
      <alignment horizontal="center"/>
      <protection locked="0"/>
    </xf>
    <xf numFmtId="0" fontId="28" fillId="9" borderId="16" xfId="0" applyFont="1" applyFill="1" applyBorder="1" applyProtection="1">
      <protection locked="0"/>
    </xf>
    <xf numFmtId="0" fontId="29" fillId="9" borderId="16" xfId="0" applyFont="1" applyFill="1" applyBorder="1" applyAlignment="1" applyProtection="1">
      <alignment vertical="center"/>
      <protection locked="0"/>
    </xf>
    <xf numFmtId="0" fontId="29" fillId="9" borderId="16" xfId="0" applyFont="1" applyFill="1" applyBorder="1" applyAlignment="1" applyProtection="1">
      <alignment horizontal="center" vertical="center"/>
      <protection locked="0"/>
    </xf>
    <xf numFmtId="1" fontId="29" fillId="9" borderId="16" xfId="0" applyNumberFormat="1" applyFont="1" applyFill="1" applyBorder="1" applyAlignment="1" applyProtection="1">
      <alignment horizontal="center" vertical="center"/>
      <protection locked="0"/>
    </xf>
    <xf numFmtId="0" fontId="28" fillId="9" borderId="16" xfId="0" applyFont="1" applyFill="1" applyBorder="1" applyAlignment="1" applyProtection="1">
      <alignment horizontal="center" vertical="center"/>
      <protection locked="0"/>
    </xf>
    <xf numFmtId="0" fontId="28" fillId="0" borderId="17" xfId="0" applyFont="1" applyBorder="1" applyAlignment="1" applyProtection="1">
      <alignment horizontal="center"/>
      <protection locked="0"/>
    </xf>
    <xf numFmtId="0" fontId="28" fillId="0" borderId="0" xfId="0" applyFont="1" applyAlignment="1" applyProtection="1">
      <alignment horizontal="left" vertical="center" wrapText="1"/>
      <protection locked="0"/>
    </xf>
    <xf numFmtId="0" fontId="30" fillId="0" borderId="0" xfId="0" applyFont="1" applyAlignment="1" applyProtection="1">
      <alignment horizontal="left"/>
      <protection locked="0"/>
    </xf>
    <xf numFmtId="0" fontId="12" fillId="0" borderId="0" xfId="0" applyFont="1" applyAlignment="1" applyProtection="1">
      <alignment horizontal="left" vertical="center" wrapText="1"/>
      <protection locked="0"/>
    </xf>
    <xf numFmtId="0" fontId="28" fillId="9" borderId="10" xfId="0" applyFont="1" applyFill="1" applyBorder="1" applyAlignment="1" applyProtection="1">
      <alignment horizontal="center"/>
      <protection locked="0"/>
    </xf>
    <xf numFmtId="0" fontId="28" fillId="9" borderId="15" xfId="0" applyFont="1" applyFill="1" applyBorder="1" applyAlignment="1" applyProtection="1">
      <alignment horizontal="center"/>
      <protection locked="0"/>
    </xf>
    <xf numFmtId="0" fontId="32" fillId="9" borderId="0" xfId="0" applyFont="1" applyFill="1" applyAlignment="1">
      <alignment horizontal="center"/>
    </xf>
    <xf numFmtId="0" fontId="33" fillId="9" borderId="0" xfId="0" applyFont="1" applyFill="1"/>
    <xf numFmtId="0" fontId="34" fillId="9" borderId="0" xfId="0" applyFont="1" applyFill="1" applyAlignment="1">
      <alignment horizontal="center"/>
    </xf>
    <xf numFmtId="0" fontId="35" fillId="27" borderId="1" xfId="0" applyFont="1" applyFill="1" applyBorder="1" applyAlignment="1">
      <alignment horizontal="center" vertical="center" wrapText="1"/>
    </xf>
    <xf numFmtId="0" fontId="36" fillId="9" borderId="0" xfId="0" applyFont="1" applyFill="1"/>
    <xf numFmtId="9" fontId="37" fillId="27" borderId="1" xfId="0" applyNumberFormat="1" applyFont="1" applyFill="1" applyBorder="1" applyAlignment="1">
      <alignment horizontal="center" vertical="center" wrapText="1"/>
    </xf>
    <xf numFmtId="0" fontId="33" fillId="9" borderId="1" xfId="0" applyFont="1" applyFill="1" applyBorder="1"/>
    <xf numFmtId="0" fontId="33" fillId="9" borderId="1" xfId="0" applyFont="1" applyFill="1" applyBorder="1" applyAlignment="1">
      <alignment horizontal="center"/>
    </xf>
    <xf numFmtId="9" fontId="33" fillId="9" borderId="1" xfId="0" applyNumberFormat="1" applyFont="1" applyFill="1" applyBorder="1" applyAlignment="1">
      <alignment horizontal="center"/>
    </xf>
    <xf numFmtId="165" fontId="33" fillId="5" borderId="1" xfId="0" applyNumberFormat="1" applyFont="1" applyFill="1" applyBorder="1" applyAlignment="1">
      <alignment horizontal="center" vertical="center"/>
    </xf>
    <xf numFmtId="165" fontId="33" fillId="28" borderId="1" xfId="0" applyNumberFormat="1" applyFont="1" applyFill="1" applyBorder="1" applyAlignment="1">
      <alignment horizontal="center" vertical="center"/>
    </xf>
    <xf numFmtId="165" fontId="33" fillId="4" borderId="1" xfId="0" applyNumberFormat="1" applyFont="1" applyFill="1" applyBorder="1" applyAlignment="1">
      <alignment horizontal="center" vertical="center"/>
    </xf>
    <xf numFmtId="165" fontId="33" fillId="15" borderId="1" xfId="0" applyNumberFormat="1" applyFont="1" applyFill="1" applyBorder="1" applyAlignment="1">
      <alignment horizontal="center" vertical="center"/>
    </xf>
    <xf numFmtId="0" fontId="37" fillId="27" borderId="1"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39" fillId="0" borderId="1" xfId="0" applyFont="1" applyBorder="1" applyAlignment="1">
      <alignment horizontal="center" vertical="center"/>
    </xf>
    <xf numFmtId="0" fontId="33" fillId="0" borderId="1" xfId="0" applyFont="1" applyBorder="1" applyAlignment="1">
      <alignment horizontal="center" vertical="center" wrapText="1"/>
    </xf>
    <xf numFmtId="0" fontId="12" fillId="9" borderId="1" xfId="0" applyFont="1" applyFill="1" applyBorder="1" applyAlignment="1" applyProtection="1">
      <alignment horizontal="center" vertical="center" wrapText="1"/>
      <protection locked="0"/>
    </xf>
    <xf numFmtId="0" fontId="0" fillId="0" borderId="0" xfId="0" applyAlignment="1">
      <alignment horizontal="left"/>
    </xf>
    <xf numFmtId="9" fontId="13" fillId="0" borderId="1" xfId="0" applyNumberFormat="1" applyFont="1" applyBorder="1" applyAlignment="1">
      <alignment horizontal="center" vertical="center" wrapText="1"/>
    </xf>
    <xf numFmtId="0" fontId="13" fillId="0" borderId="1" xfId="0" applyFont="1" applyBorder="1" applyAlignment="1">
      <alignment horizontal="center"/>
    </xf>
    <xf numFmtId="14" fontId="12" fillId="0" borderId="1" xfId="0" applyNumberFormat="1" applyFont="1" applyBorder="1" applyAlignment="1">
      <alignment horizontal="center"/>
    </xf>
    <xf numFmtId="0" fontId="12" fillId="0" borderId="1" xfId="0" applyFont="1" applyBorder="1" applyAlignment="1">
      <alignment horizontal="center"/>
    </xf>
    <xf numFmtId="0" fontId="14" fillId="9" borderId="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4" fillId="0" borderId="1" xfId="0" applyFont="1" applyBorder="1" applyAlignment="1" applyProtection="1">
      <alignment horizontal="left" vertical="center" wrapText="1"/>
      <protection locked="0"/>
    </xf>
    <xf numFmtId="165" fontId="14" fillId="0" borderId="1" xfId="0" applyNumberFormat="1" applyFont="1" applyBorder="1" applyAlignment="1">
      <alignment horizontal="center" vertical="center"/>
    </xf>
    <xf numFmtId="0" fontId="17" fillId="3" borderId="1" xfId="0" applyFont="1" applyFill="1" applyBorder="1" applyAlignment="1">
      <alignment horizontal="center" vertical="center" wrapText="1"/>
    </xf>
    <xf numFmtId="164" fontId="14"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1" fontId="14" fillId="0" borderId="1" xfId="3" applyNumberFormat="1" applyFont="1" applyBorder="1" applyAlignment="1" applyProtection="1">
      <alignment horizontal="center" vertical="center" wrapText="1"/>
    </xf>
    <xf numFmtId="164" fontId="14" fillId="0" borderId="1" xfId="0" applyNumberFormat="1" applyFont="1" applyBorder="1" applyAlignment="1" applyProtection="1">
      <alignment horizontal="left" vertical="center" wrapText="1"/>
      <protection locked="0"/>
    </xf>
    <xf numFmtId="0" fontId="13" fillId="26" borderId="50"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2" fillId="0" borderId="1" xfId="0" applyFont="1" applyBorder="1" applyAlignment="1" applyProtection="1">
      <alignment horizontal="left" vertical="center" wrapText="1"/>
      <protection locked="0"/>
    </xf>
    <xf numFmtId="164" fontId="12" fillId="0" borderId="1" xfId="0" applyNumberFormat="1" applyFont="1" applyBorder="1" applyAlignment="1" applyProtection="1">
      <alignment horizontal="center" vertical="center" wrapText="1"/>
      <protection locked="0"/>
    </xf>
    <xf numFmtId="0" fontId="12" fillId="9"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4" fillId="9" borderId="1" xfId="0" applyFont="1" applyFill="1" applyBorder="1" applyAlignment="1" applyProtection="1">
      <alignment horizontal="left" vertical="center" wrapText="1"/>
      <protection locked="0"/>
    </xf>
    <xf numFmtId="0" fontId="14" fillId="9" borderId="1" xfId="0" applyFont="1" applyFill="1" applyBorder="1" applyAlignment="1" applyProtection="1">
      <alignment vertical="center" wrapText="1"/>
      <protection locked="0"/>
    </xf>
    <xf numFmtId="1" fontId="14" fillId="0" borderId="1" xfId="0" applyNumberFormat="1" applyFont="1" applyBorder="1" applyAlignment="1">
      <alignment horizontal="center" vertical="center" wrapText="1"/>
    </xf>
    <xf numFmtId="0" fontId="14" fillId="0" borderId="1" xfId="0" applyFont="1" applyBorder="1" applyAlignment="1" applyProtection="1">
      <alignment vertical="center" wrapText="1"/>
      <protection locked="0"/>
    </xf>
    <xf numFmtId="0" fontId="14" fillId="3" borderId="1" xfId="0" applyFont="1" applyFill="1" applyBorder="1" applyAlignment="1">
      <alignment horizontal="center" vertical="center" wrapText="1"/>
    </xf>
    <xf numFmtId="0" fontId="42" fillId="0" borderId="1" xfId="0" applyFont="1" applyBorder="1" applyAlignment="1" applyProtection="1">
      <alignment horizontal="center" vertical="center" wrapText="1"/>
      <protection locked="0"/>
    </xf>
    <xf numFmtId="164" fontId="14" fillId="0" borderId="1" xfId="0" applyNumberFormat="1" applyFont="1" applyBorder="1" applyAlignment="1" applyProtection="1">
      <alignment vertical="center" wrapText="1"/>
      <protection locked="0"/>
    </xf>
    <xf numFmtId="165" fontId="14" fillId="0" borderId="1" xfId="0" applyNumberFormat="1" applyFont="1" applyBorder="1" applyAlignment="1">
      <alignment horizontal="left" vertical="center"/>
    </xf>
    <xf numFmtId="0" fontId="14"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4" fillId="0" borderId="1" xfId="0" applyFont="1" applyBorder="1" applyAlignment="1" applyProtection="1">
      <alignment wrapText="1"/>
      <protection locked="0"/>
    </xf>
    <xf numFmtId="0" fontId="42" fillId="0" borderId="1" xfId="0" applyFont="1" applyBorder="1" applyAlignment="1" applyProtection="1">
      <alignment horizontal="left" vertical="center" wrapText="1"/>
      <protection locked="0"/>
    </xf>
    <xf numFmtId="164" fontId="14" fillId="9" borderId="1" xfId="0" applyNumberFormat="1" applyFont="1" applyFill="1" applyBorder="1" applyAlignment="1" applyProtection="1">
      <alignment horizontal="center" vertical="center" wrapText="1"/>
      <protection locked="0"/>
    </xf>
    <xf numFmtId="164" fontId="14" fillId="9" borderId="1" xfId="0" applyNumberFormat="1"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hidden="1"/>
    </xf>
    <xf numFmtId="0" fontId="12" fillId="9" borderId="1" xfId="0" applyFont="1" applyFill="1" applyBorder="1"/>
    <xf numFmtId="0" fontId="12" fillId="9" borderId="1" xfId="0" applyFont="1" applyFill="1" applyBorder="1" applyAlignment="1">
      <alignment vertical="center" wrapText="1"/>
    </xf>
    <xf numFmtId="164" fontId="12" fillId="0" borderId="1" xfId="0" applyNumberFormat="1" applyFont="1" applyBorder="1" applyAlignment="1" applyProtection="1">
      <alignment horizontal="left" vertical="top" wrapText="1"/>
      <protection locked="0"/>
    </xf>
    <xf numFmtId="0" fontId="41" fillId="0" borderId="1" xfId="0" applyFont="1" applyBorder="1" applyAlignment="1" applyProtection="1">
      <alignment horizontal="center" vertical="center" wrapText="1"/>
      <protection locked="0"/>
    </xf>
    <xf numFmtId="0" fontId="17" fillId="0" borderId="1" xfId="0" applyFont="1" applyBorder="1" applyAlignment="1">
      <alignment vertical="center" wrapText="1"/>
    </xf>
    <xf numFmtId="0" fontId="28" fillId="0" borderId="11"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35" fillId="27" borderId="9" xfId="0" applyFont="1" applyFill="1" applyBorder="1" applyAlignment="1">
      <alignment horizontal="center" vertical="center" wrapText="1"/>
    </xf>
    <xf numFmtId="0" fontId="46" fillId="7" borderId="1" xfId="0" applyFont="1" applyFill="1" applyBorder="1" applyAlignment="1" applyProtection="1">
      <alignment horizontal="center" vertical="center" wrapText="1"/>
      <protection locked="0"/>
    </xf>
    <xf numFmtId="0" fontId="46" fillId="2" borderId="1" xfId="0" applyFont="1" applyFill="1" applyBorder="1" applyAlignment="1" applyProtection="1">
      <alignment horizontal="center" vertical="center" wrapText="1"/>
      <protection locked="0"/>
    </xf>
    <xf numFmtId="0" fontId="46" fillId="10" borderId="1" xfId="0" applyFont="1" applyFill="1" applyBorder="1" applyAlignment="1" applyProtection="1">
      <alignment horizontal="center" vertical="center" wrapText="1"/>
      <protection locked="0"/>
    </xf>
    <xf numFmtId="0" fontId="46" fillId="8" borderId="1" xfId="0" applyFont="1" applyFill="1" applyBorder="1" applyAlignment="1" applyProtection="1">
      <alignment horizontal="center" vertical="center" wrapText="1"/>
      <protection locked="0"/>
    </xf>
    <xf numFmtId="0" fontId="48" fillId="24" borderId="1" xfId="0" applyFont="1" applyFill="1" applyBorder="1" applyAlignment="1" applyProtection="1">
      <alignment horizontal="center" vertical="center" wrapText="1"/>
      <protection locked="0"/>
    </xf>
    <xf numFmtId="1" fontId="46" fillId="10"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center"/>
    </xf>
    <xf numFmtId="0" fontId="0" fillId="9" borderId="0" xfId="0" applyFill="1" applyAlignment="1">
      <alignment horizontal="left"/>
    </xf>
    <xf numFmtId="0" fontId="31" fillId="9" borderId="0" xfId="0" applyFont="1" applyFill="1" applyAlignment="1">
      <alignment horizontal="center"/>
    </xf>
    <xf numFmtId="0" fontId="34" fillId="9" borderId="0" xfId="0" applyFont="1" applyFill="1" applyAlignment="1">
      <alignment horizontal="center"/>
    </xf>
    <xf numFmtId="0" fontId="35" fillId="27" borderId="50" xfId="0" applyFont="1" applyFill="1" applyBorder="1" applyAlignment="1">
      <alignment horizontal="center" vertical="center" wrapText="1"/>
    </xf>
    <xf numFmtId="0" fontId="35" fillId="27" borderId="51" xfId="0" applyFont="1" applyFill="1" applyBorder="1" applyAlignment="1">
      <alignment horizontal="center" vertical="center" wrapText="1"/>
    </xf>
    <xf numFmtId="0" fontId="35" fillId="27" borderId="7" xfId="0" applyFont="1" applyFill="1" applyBorder="1" applyAlignment="1">
      <alignment horizontal="center" vertical="center" wrapText="1"/>
    </xf>
    <xf numFmtId="0" fontId="35" fillId="27" borderId="40" xfId="0" applyFont="1" applyFill="1" applyBorder="1" applyAlignment="1">
      <alignment horizontal="center" vertical="center" wrapText="1"/>
    </xf>
    <xf numFmtId="0" fontId="35" fillId="27" borderId="9" xfId="0" applyFont="1" applyFill="1" applyBorder="1" applyAlignment="1">
      <alignment horizontal="center" vertical="center" wrapText="1"/>
    </xf>
    <xf numFmtId="0" fontId="38" fillId="27" borderId="7" xfId="0" applyFont="1" applyFill="1" applyBorder="1" applyAlignment="1">
      <alignment horizontal="center" vertical="center" wrapText="1"/>
    </xf>
    <xf numFmtId="0" fontId="38" fillId="27" borderId="40" xfId="0" applyFont="1" applyFill="1" applyBorder="1" applyAlignment="1">
      <alignment horizontal="center" vertical="center" wrapText="1"/>
    </xf>
    <xf numFmtId="0" fontId="38" fillId="27" borderId="9" xfId="0" applyFont="1" applyFill="1" applyBorder="1" applyAlignment="1">
      <alignment horizontal="center" vertical="center" wrapText="1"/>
    </xf>
    <xf numFmtId="0" fontId="35" fillId="27" borderId="1" xfId="0" applyFont="1" applyFill="1" applyBorder="1" applyAlignment="1">
      <alignment horizontal="center" vertical="center" wrapText="1"/>
    </xf>
    <xf numFmtId="0" fontId="35" fillId="27" borderId="1" xfId="0" applyFont="1" applyFill="1" applyBorder="1" applyAlignment="1">
      <alignment horizontal="center" vertical="center"/>
    </xf>
    <xf numFmtId="0" fontId="35" fillId="27" borderId="52" xfId="0" applyFont="1" applyFill="1" applyBorder="1" applyAlignment="1">
      <alignment horizontal="center" vertical="center"/>
    </xf>
    <xf numFmtId="0" fontId="35" fillId="27" borderId="41" xfId="0" applyFont="1" applyFill="1" applyBorder="1" applyAlignment="1">
      <alignment horizontal="center" vertical="center"/>
    </xf>
    <xf numFmtId="0" fontId="35" fillId="27" borderId="46" xfId="0" applyFont="1" applyFill="1" applyBorder="1" applyAlignment="1">
      <alignment horizontal="center" vertical="center"/>
    </xf>
    <xf numFmtId="0" fontId="35" fillId="27" borderId="53" xfId="0" applyFont="1" applyFill="1" applyBorder="1" applyAlignment="1">
      <alignment horizontal="center" vertical="center"/>
    </xf>
    <xf numFmtId="0" fontId="35" fillId="27" borderId="42" xfId="0" applyFont="1" applyFill="1" applyBorder="1" applyAlignment="1">
      <alignment horizontal="center" vertical="center"/>
    </xf>
    <xf numFmtId="0" fontId="35" fillId="27" borderId="48" xfId="0" applyFont="1" applyFill="1" applyBorder="1" applyAlignment="1">
      <alignment horizontal="center" vertical="center"/>
    </xf>
    <xf numFmtId="0" fontId="17" fillId="30" borderId="50" xfId="0" applyFont="1" applyFill="1" applyBorder="1" applyAlignment="1">
      <alignment horizontal="center" vertical="center" wrapText="1"/>
    </xf>
    <xf numFmtId="0" fontId="17" fillId="30" borderId="49" xfId="0" applyFont="1" applyFill="1" applyBorder="1" applyAlignment="1">
      <alignment horizontal="center" vertical="center" wrapText="1"/>
    </xf>
    <xf numFmtId="0" fontId="17" fillId="30" borderId="51" xfId="0" applyFont="1" applyFill="1" applyBorder="1" applyAlignment="1">
      <alignment horizontal="center" vertical="center" wrapText="1"/>
    </xf>
    <xf numFmtId="0" fontId="26" fillId="9" borderId="0" xfId="0" applyFont="1" applyFill="1" applyAlignment="1">
      <alignment horizontal="center" vertical="center" textRotation="255"/>
    </xf>
    <xf numFmtId="0" fontId="26" fillId="9" borderId="0" xfId="0" applyFont="1" applyFill="1" applyAlignment="1">
      <alignment horizontal="center"/>
    </xf>
    <xf numFmtId="0" fontId="26" fillId="9" borderId="0" xfId="0" applyFont="1" applyFill="1" applyAlignment="1">
      <alignment horizontal="center" vertical="center"/>
    </xf>
    <xf numFmtId="0" fontId="46" fillId="8" borderId="1" xfId="0" applyFont="1" applyFill="1" applyBorder="1" applyAlignment="1" applyProtection="1">
      <alignment horizontal="center" vertical="center" wrapText="1"/>
      <protection locked="0"/>
    </xf>
    <xf numFmtId="0" fontId="46" fillId="10" borderId="1" xfId="0" applyFont="1" applyFill="1" applyBorder="1" applyAlignment="1" applyProtection="1">
      <alignment horizontal="center" vertical="center" wrapText="1"/>
      <protection locked="0"/>
    </xf>
    <xf numFmtId="0" fontId="46" fillId="2" borderId="1" xfId="0" applyFont="1" applyFill="1" applyBorder="1" applyAlignment="1" applyProtection="1">
      <alignment horizontal="center" vertical="center" wrapText="1"/>
      <protection locked="0"/>
    </xf>
    <xf numFmtId="0" fontId="44" fillId="6" borderId="1" xfId="0" applyFont="1" applyFill="1" applyBorder="1" applyAlignment="1" applyProtection="1">
      <alignment horizontal="center" vertical="center" wrapText="1"/>
      <protection locked="0"/>
    </xf>
    <xf numFmtId="0" fontId="46" fillId="7" borderId="1" xfId="0" applyFont="1" applyFill="1" applyBorder="1" applyAlignment="1" applyProtection="1">
      <alignment horizontal="center" vertical="center" wrapText="1"/>
      <protection locked="0"/>
    </xf>
    <xf numFmtId="0" fontId="47" fillId="12" borderId="7" xfId="0" applyFont="1" applyFill="1" applyBorder="1" applyAlignment="1" applyProtection="1">
      <alignment horizontal="center" vertical="center" wrapText="1"/>
      <protection locked="0"/>
    </xf>
    <xf numFmtId="0" fontId="47" fillId="12" borderId="9" xfId="0" applyFont="1" applyFill="1" applyBorder="1" applyAlignment="1" applyProtection="1">
      <alignment horizontal="center" vertical="center" wrapText="1"/>
      <protection locked="0"/>
    </xf>
    <xf numFmtId="0" fontId="0" fillId="9" borderId="0" xfId="0" applyFill="1" applyAlignment="1">
      <alignment horizontal="left" vertical="top"/>
    </xf>
    <xf numFmtId="0" fontId="45" fillId="6" borderId="31" xfId="0" applyFont="1" applyFill="1" applyBorder="1" applyAlignment="1" applyProtection="1">
      <alignment horizontal="center" vertical="center" wrapText="1"/>
      <protection locked="0"/>
    </xf>
    <xf numFmtId="0" fontId="45" fillId="6" borderId="40" xfId="0" applyFont="1" applyFill="1" applyBorder="1" applyAlignment="1" applyProtection="1">
      <alignment horizontal="center" vertical="center" wrapText="1"/>
      <protection locked="0"/>
    </xf>
    <xf numFmtId="0" fontId="46" fillId="12" borderId="1" xfId="0" applyFont="1" applyFill="1" applyBorder="1" applyAlignment="1" applyProtection="1">
      <alignment horizontal="center" vertical="center" wrapText="1"/>
      <protection locked="0"/>
    </xf>
    <xf numFmtId="0" fontId="13" fillId="29" borderId="50" xfId="0" applyFont="1" applyFill="1" applyBorder="1" applyAlignment="1">
      <alignment horizontal="center"/>
    </xf>
    <xf numFmtId="0" fontId="13" fillId="29" borderId="51" xfId="0" applyFont="1" applyFill="1" applyBorder="1" applyAlignment="1">
      <alignment horizontal="center"/>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8" xfId="0" applyFont="1" applyBorder="1" applyAlignment="1">
      <alignment horizontal="center" vertical="center" wrapText="1"/>
    </xf>
    <xf numFmtId="0" fontId="18" fillId="14" borderId="22" xfId="0" applyFont="1" applyFill="1" applyBorder="1" applyAlignment="1">
      <alignment horizontal="center" vertical="center" wrapText="1"/>
    </xf>
    <xf numFmtId="0" fontId="18" fillId="14" borderId="39" xfId="0" applyFont="1" applyFill="1" applyBorder="1" applyAlignment="1">
      <alignment horizontal="center" vertical="center" wrapText="1"/>
    </xf>
    <xf numFmtId="0" fontId="18" fillId="14" borderId="20" xfId="0" applyFont="1" applyFill="1" applyBorder="1" applyAlignment="1">
      <alignment horizontal="center" vertical="center" wrapText="1"/>
    </xf>
    <xf numFmtId="0" fontId="4" fillId="22" borderId="1"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2" xfId="0" applyFont="1" applyFill="1" applyBorder="1" applyAlignment="1">
      <alignment horizontal="center" vertical="center" wrapText="1"/>
    </xf>
    <xf numFmtId="0" fontId="16" fillId="14" borderId="36" xfId="0" applyFont="1" applyFill="1" applyBorder="1" applyAlignment="1">
      <alignment horizontal="center" vertical="center" wrapText="1"/>
    </xf>
    <xf numFmtId="0" fontId="16" fillId="14" borderId="19" xfId="0" applyFont="1" applyFill="1" applyBorder="1" applyAlignment="1">
      <alignment horizontal="center" vertical="center" wrapText="1"/>
    </xf>
    <xf numFmtId="0" fontId="9" fillId="13" borderId="10" xfId="0" applyFont="1" applyFill="1" applyBorder="1" applyAlignment="1">
      <alignment horizontal="center" vertical="center"/>
    </xf>
    <xf numFmtId="0" fontId="9" fillId="13" borderId="11" xfId="0" applyFont="1" applyFill="1" applyBorder="1" applyAlignment="1">
      <alignment horizontal="center" vertical="center"/>
    </xf>
    <xf numFmtId="0" fontId="9" fillId="13" borderId="12" xfId="0" applyFont="1" applyFill="1" applyBorder="1" applyAlignment="1">
      <alignment horizontal="center" vertical="center"/>
    </xf>
    <xf numFmtId="0" fontId="9" fillId="13" borderId="13" xfId="0" applyFont="1" applyFill="1" applyBorder="1" applyAlignment="1">
      <alignment horizontal="center" vertical="center"/>
    </xf>
    <xf numFmtId="0" fontId="9" fillId="13" borderId="0" xfId="0" applyFont="1" applyFill="1" applyAlignment="1">
      <alignment horizontal="center" vertical="center"/>
    </xf>
    <xf numFmtId="0" fontId="9" fillId="13" borderId="14" xfId="0" applyFont="1" applyFill="1" applyBorder="1" applyAlignment="1">
      <alignment horizontal="center" vertical="center"/>
    </xf>
    <xf numFmtId="0" fontId="9" fillId="13" borderId="15" xfId="0" applyFont="1" applyFill="1" applyBorder="1" applyAlignment="1">
      <alignment horizontal="center" vertical="center"/>
    </xf>
    <xf numFmtId="0" fontId="9" fillId="13" borderId="16" xfId="0" applyFont="1" applyFill="1" applyBorder="1" applyAlignment="1">
      <alignment horizontal="center" vertical="center"/>
    </xf>
    <xf numFmtId="0" fontId="9" fillId="13" borderId="17" xfId="0" applyFont="1" applyFill="1" applyBorder="1" applyAlignment="1">
      <alignment horizontal="center" vertical="center"/>
    </xf>
    <xf numFmtId="0" fontId="4" fillId="21" borderId="1" xfId="0" applyFont="1" applyFill="1" applyBorder="1" applyAlignment="1">
      <alignment horizontal="center" vertical="center" wrapText="1"/>
    </xf>
    <xf numFmtId="0" fontId="7" fillId="20" borderId="0" xfId="0" applyFont="1" applyFill="1" applyAlignment="1">
      <alignment horizontal="center" vertical="center" wrapText="1"/>
    </xf>
    <xf numFmtId="0" fontId="7" fillId="10" borderId="0" xfId="0" applyFont="1" applyFill="1" applyAlignment="1">
      <alignment horizontal="center" vertical="center" wrapText="1"/>
    </xf>
    <xf numFmtId="0" fontId="7" fillId="0" borderId="7" xfId="0" applyFont="1" applyBorder="1" applyAlignment="1">
      <alignment horizontal="center" vertical="center" textRotation="90" wrapText="1"/>
    </xf>
    <xf numFmtId="0" fontId="7" fillId="0" borderId="40" xfId="0" applyFont="1" applyBorder="1" applyAlignment="1">
      <alignment horizontal="center" vertical="center" textRotation="90" wrapText="1"/>
    </xf>
    <xf numFmtId="0" fontId="7" fillId="0" borderId="9" xfId="0" applyFont="1" applyBorder="1" applyAlignment="1">
      <alignment horizontal="center" vertical="center" textRotation="90" wrapText="1"/>
    </xf>
    <xf numFmtId="0" fontId="17" fillId="4" borderId="49" xfId="0" applyFont="1" applyFill="1" applyBorder="1" applyAlignment="1">
      <alignment horizontal="center" vertical="center" wrapText="1"/>
    </xf>
    <xf numFmtId="0" fontId="17" fillId="15" borderId="49" xfId="0" applyFont="1" applyFill="1" applyBorder="1" applyAlignment="1">
      <alignment horizontal="center" vertical="center" wrapText="1"/>
    </xf>
    <xf numFmtId="0" fontId="17" fillId="16" borderId="46" xfId="0" applyFont="1" applyFill="1" applyBorder="1" applyAlignment="1">
      <alignment horizontal="center" vertical="center" wrapText="1"/>
    </xf>
    <xf numFmtId="0" fontId="17" fillId="16" borderId="47" xfId="0" applyFont="1" applyFill="1" applyBorder="1" applyAlignment="1">
      <alignment horizontal="center" vertical="center" wrapText="1"/>
    </xf>
    <xf numFmtId="0" fontId="17" fillId="16" borderId="48" xfId="0" applyFont="1" applyFill="1" applyBorder="1" applyAlignment="1">
      <alignment horizontal="center" vertical="center" wrapText="1"/>
    </xf>
    <xf numFmtId="0" fontId="16" fillId="0" borderId="0" xfId="0" applyFont="1" applyAlignment="1">
      <alignment horizontal="center" vertical="center" wrapText="1"/>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7" fillId="21" borderId="1" xfId="0" applyFont="1" applyFill="1" applyBorder="1" applyAlignment="1">
      <alignment horizontal="center" vertical="center" textRotation="90" wrapText="1"/>
    </xf>
    <xf numFmtId="0" fontId="16" fillId="14" borderId="22" xfId="0" applyFont="1" applyFill="1" applyBorder="1" applyAlignment="1">
      <alignment horizontal="center" vertical="center" wrapText="1"/>
    </xf>
    <xf numFmtId="0" fontId="16" fillId="14" borderId="39" xfId="0" applyFont="1" applyFill="1" applyBorder="1" applyAlignment="1">
      <alignment horizontal="center" vertical="center" wrapText="1"/>
    </xf>
    <xf numFmtId="0" fontId="16" fillId="14" borderId="20" xfId="0"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164" fontId="12" fillId="0" borderId="1" xfId="0" applyNumberFormat="1" applyFont="1" applyBorder="1" applyAlignment="1" applyProtection="1">
      <alignment horizontal="left" vertical="center" wrapText="1"/>
      <protection locked="0"/>
    </xf>
    <xf numFmtId="164" fontId="12" fillId="0" borderId="1" xfId="0" applyNumberFormat="1" applyFont="1" applyBorder="1" applyAlignment="1" applyProtection="1">
      <alignment horizontal="left" vertical="top" wrapText="1"/>
      <protection locked="0"/>
    </xf>
    <xf numFmtId="0" fontId="13" fillId="26" borderId="1" xfId="0" applyFont="1" applyFill="1" applyBorder="1" applyAlignment="1">
      <alignment horizontal="center" vertical="center" wrapText="1"/>
    </xf>
    <xf numFmtId="0" fontId="13" fillId="9" borderId="10" xfId="0" applyFont="1" applyFill="1" applyBorder="1" applyAlignment="1">
      <alignment horizontal="center" vertical="center"/>
    </xf>
    <xf numFmtId="0" fontId="13" fillId="9" borderId="12" xfId="0" applyFont="1" applyFill="1" applyBorder="1" applyAlignment="1">
      <alignment horizontal="center" vertical="center"/>
    </xf>
    <xf numFmtId="0" fontId="13" fillId="9" borderId="15" xfId="0" applyFont="1" applyFill="1" applyBorder="1" applyAlignment="1">
      <alignment horizontal="center" vertical="center"/>
    </xf>
    <xf numFmtId="0" fontId="13" fillId="9" borderId="17" xfId="0" applyFont="1" applyFill="1" applyBorder="1" applyAlignment="1">
      <alignment horizontal="center" vertical="center"/>
    </xf>
    <xf numFmtId="14" fontId="12" fillId="9" borderId="10" xfId="0" applyNumberFormat="1" applyFont="1" applyFill="1" applyBorder="1" applyAlignment="1">
      <alignment horizontal="left" wrapText="1"/>
    </xf>
    <xf numFmtId="0" fontId="12" fillId="9" borderId="11" xfId="0" applyFont="1" applyFill="1" applyBorder="1" applyAlignment="1">
      <alignment horizontal="left"/>
    </xf>
    <xf numFmtId="0" fontId="12" fillId="9" borderId="12" xfId="0" applyFont="1" applyFill="1" applyBorder="1" applyAlignment="1">
      <alignment horizontal="left"/>
    </xf>
    <xf numFmtId="0" fontId="12" fillId="9" borderId="15" xfId="0" applyFont="1" applyFill="1" applyBorder="1" applyAlignment="1">
      <alignment horizontal="left"/>
    </xf>
    <xf numFmtId="0" fontId="12" fillId="9" borderId="16" xfId="0" applyFont="1" applyFill="1" applyBorder="1" applyAlignment="1">
      <alignment horizontal="left"/>
    </xf>
    <xf numFmtId="0" fontId="12" fillId="9" borderId="17" xfId="0" applyFont="1" applyFill="1" applyBorder="1" applyAlignment="1">
      <alignment horizontal="left"/>
    </xf>
    <xf numFmtId="0" fontId="24" fillId="25" borderId="43" xfId="0" applyFont="1" applyFill="1" applyBorder="1" applyAlignment="1">
      <alignment horizontal="center" vertical="center" wrapText="1"/>
    </xf>
    <xf numFmtId="0" fontId="24" fillId="25" borderId="32" xfId="0" applyFont="1" applyFill="1" applyBorder="1" applyAlignment="1">
      <alignment horizontal="center" vertical="center" wrapText="1"/>
    </xf>
    <xf numFmtId="0" fontId="24" fillId="25" borderId="44" xfId="0" applyFont="1" applyFill="1" applyBorder="1" applyAlignment="1">
      <alignment horizontal="center" vertical="center" wrapText="1"/>
    </xf>
    <xf numFmtId="0" fontId="24" fillId="25" borderId="31" xfId="0" applyFont="1" applyFill="1" applyBorder="1" applyAlignment="1">
      <alignment horizontal="center" vertical="center" wrapText="1"/>
    </xf>
    <xf numFmtId="0" fontId="24" fillId="25" borderId="34" xfId="0" applyFont="1" applyFill="1" applyBorder="1" applyAlignment="1">
      <alignment horizontal="center" vertical="center" wrapText="1"/>
    </xf>
    <xf numFmtId="0" fontId="24" fillId="25" borderId="45" xfId="0" applyFont="1" applyFill="1" applyBorder="1" applyAlignment="1">
      <alignment horizontal="center" vertical="center" wrapText="1"/>
    </xf>
    <xf numFmtId="0" fontId="24" fillId="25" borderId="37" xfId="0" applyFont="1" applyFill="1" applyBorder="1" applyAlignment="1">
      <alignment horizontal="center" vertical="center" wrapText="1"/>
    </xf>
    <xf numFmtId="0" fontId="12" fillId="9" borderId="10" xfId="0" applyFont="1" applyFill="1" applyBorder="1" applyAlignment="1">
      <alignment horizontal="left" wrapText="1"/>
    </xf>
    <xf numFmtId="0" fontId="13" fillId="25" borderId="30" xfId="0" applyFont="1" applyFill="1" applyBorder="1" applyAlignment="1">
      <alignment horizontal="center" vertical="center"/>
    </xf>
    <xf numFmtId="0" fontId="13" fillId="25" borderId="33" xfId="0" applyFont="1" applyFill="1" applyBorder="1" applyAlignment="1">
      <alignment horizontal="center" vertical="center"/>
    </xf>
  </cellXfs>
  <cellStyles count="4">
    <cellStyle name="Hipervínculo" xfId="1" builtinId="8" hidden="1"/>
    <cellStyle name="Hipervínculo visitado" xfId="2" builtinId="9" hidden="1"/>
    <cellStyle name="Normal" xfId="0" builtinId="0"/>
    <cellStyle name="Porcentaje" xfId="3" builtinId="5"/>
  </cellStyles>
  <dxfs count="66">
    <dxf>
      <fill>
        <patternFill>
          <bgColor rgb="FF7030A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FF00"/>
        </patternFill>
      </fill>
    </dxf>
    <dxf>
      <fill>
        <patternFill>
          <bgColor rgb="FF00FF00"/>
        </patternFill>
      </fill>
    </dxf>
    <dxf>
      <fill>
        <patternFill>
          <bgColor rgb="FFFF9900"/>
        </patternFill>
      </fill>
    </dxf>
    <dxf>
      <fill>
        <patternFill>
          <bgColor rgb="FFFF0000"/>
        </patternFill>
      </fill>
    </dxf>
    <dxf>
      <fill>
        <patternFill>
          <bgColor rgb="FFD43212"/>
        </patternFill>
      </fill>
    </dxf>
    <dxf>
      <fill>
        <patternFill>
          <bgColor rgb="FFED7D31"/>
        </patternFill>
      </fill>
    </dxf>
    <dxf>
      <fill>
        <patternFill>
          <bgColor rgb="FFFFFF00"/>
        </patternFill>
      </fill>
    </dxf>
    <dxf>
      <fill>
        <patternFill>
          <bgColor rgb="FF92D050"/>
        </patternFill>
      </fill>
    </dxf>
    <dxf>
      <fill>
        <patternFill>
          <bgColor rgb="FF66FF33"/>
        </patternFill>
      </fill>
    </dxf>
    <dxf>
      <fill>
        <patternFill>
          <bgColor rgb="FFFF9933"/>
        </patternFill>
      </fill>
    </dxf>
    <dxf>
      <fill>
        <patternFill>
          <bgColor rgb="FFFF3300"/>
        </patternFill>
      </fill>
    </dxf>
    <dxf>
      <fill>
        <patternFill>
          <bgColor rgb="FFFFFF00"/>
        </patternFill>
      </fill>
    </dxf>
    <dxf>
      <fill>
        <patternFill>
          <bgColor rgb="FFFF0000"/>
        </patternFill>
      </fill>
    </dxf>
    <dxf>
      <fill>
        <patternFill>
          <bgColor rgb="FFFFFF00"/>
        </patternFill>
      </fill>
    </dxf>
    <dxf>
      <fill>
        <patternFill>
          <bgColor rgb="FF66FF33"/>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FF9900"/>
        </patternFill>
      </fill>
    </dxf>
    <dxf>
      <fill>
        <patternFill>
          <bgColor rgb="FFFFFF00"/>
        </patternFill>
      </fill>
    </dxf>
    <dxf>
      <fill>
        <patternFill>
          <bgColor rgb="FF00FF00"/>
        </patternFill>
      </fill>
    </dxf>
    <dxf>
      <fill>
        <patternFill>
          <bgColor rgb="FFFFFF00"/>
        </patternFill>
      </fill>
    </dxf>
    <dxf>
      <fill>
        <patternFill>
          <bgColor rgb="FF00FF00"/>
        </patternFill>
      </fill>
    </dxf>
    <dxf>
      <fill>
        <patternFill>
          <bgColor rgb="FFFF99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ED7D31"/>
        </patternFill>
      </fill>
    </dxf>
    <dxf>
      <fill>
        <patternFill>
          <bgColor rgb="FFFF0000"/>
        </patternFill>
      </fill>
    </dxf>
    <dxf>
      <fill>
        <patternFill>
          <bgColor rgb="FFD43212"/>
        </patternFill>
      </fill>
    </dxf>
    <dxf>
      <fill>
        <patternFill>
          <bgColor rgb="FFFFFF00"/>
        </patternFill>
      </fill>
    </dxf>
    <dxf>
      <fill>
        <patternFill>
          <bgColor rgb="FF92D050"/>
        </patternFill>
      </fill>
    </dxf>
    <dxf>
      <fill>
        <patternFill>
          <bgColor rgb="FFFFFF00"/>
        </patternFill>
      </fill>
    </dxf>
    <dxf>
      <fill>
        <patternFill>
          <bgColor rgb="FF00FF00"/>
        </patternFill>
      </fill>
    </dxf>
    <dxf>
      <fill>
        <patternFill>
          <bgColor rgb="FFFF9900"/>
        </patternFill>
      </fill>
    </dxf>
    <dxf>
      <fill>
        <patternFill>
          <bgColor rgb="FFFFFF00"/>
        </patternFill>
      </fill>
    </dxf>
    <dxf>
      <fill>
        <patternFill>
          <bgColor rgb="FF00FF00"/>
        </patternFill>
      </fill>
    </dxf>
    <dxf>
      <fill>
        <patternFill>
          <bgColor rgb="FFD43212"/>
        </patternFill>
      </fill>
    </dxf>
    <dxf>
      <fill>
        <patternFill>
          <bgColor rgb="FFED7D31"/>
        </patternFill>
      </fill>
    </dxf>
    <dxf>
      <fill>
        <patternFill>
          <bgColor rgb="FFFFFF00"/>
        </patternFill>
      </fill>
    </dxf>
    <dxf>
      <fill>
        <patternFill>
          <bgColor rgb="FF92D050"/>
        </patternFill>
      </fill>
    </dxf>
    <dxf>
      <fill>
        <patternFill>
          <bgColor rgb="FFFF9900"/>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FFFF00"/>
        </patternFill>
      </fill>
    </dxf>
    <dxf>
      <fill>
        <patternFill>
          <bgColor rgb="FFFF9900"/>
        </patternFill>
      </fill>
    </dxf>
    <dxf>
      <fill>
        <patternFill>
          <bgColor rgb="FFFF0000"/>
        </patternFill>
      </fill>
    </dxf>
    <dxf>
      <fill>
        <patternFill>
          <bgColor rgb="FFD43212"/>
        </patternFill>
      </fill>
    </dxf>
    <dxf>
      <fill>
        <patternFill>
          <bgColor rgb="FFED7D31"/>
        </patternFill>
      </fill>
    </dxf>
    <dxf>
      <fill>
        <patternFill>
          <bgColor rgb="FFFFFF00"/>
        </patternFill>
      </fill>
    </dxf>
    <dxf>
      <fill>
        <patternFill>
          <bgColor rgb="FF92D050"/>
        </patternFill>
      </fill>
    </dxf>
  </dxfs>
  <tableStyles count="0" defaultTableStyle="TableStyleMedium2" defaultPivotStyle="PivotStyleLight16"/>
  <colors>
    <mruColors>
      <color rgb="FFFF9900"/>
      <color rgb="FF00FF00"/>
      <color rgb="FFFF3300"/>
      <color rgb="FFD43212"/>
      <color rgb="FFED7D31"/>
      <color rgb="FF92D050"/>
      <color rgb="FF33CC33"/>
      <color rgb="FFFF9933"/>
      <color rgb="FFFFC30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3096468708607E-2"/>
          <c:y val="8.1808398880422323E-2"/>
          <c:w val="0.96293748995661255"/>
          <c:h val="0.76986513653878375"/>
        </c:manualLayout>
      </c:layout>
      <c:scatterChart>
        <c:scatterStyle val="lineMarker"/>
        <c:varyColors val="0"/>
        <c:ser>
          <c:idx val="0"/>
          <c:order val="0"/>
          <c:tx>
            <c:strRef>
              <c:f>'MAPA DE CALOR RIESGOS'!$I$13:$K$13</c:f>
              <c:strCache>
                <c:ptCount val="1"/>
                <c:pt idx="0">
                  <c:v>RIESGOS INHERENTE</c:v>
                </c:pt>
              </c:strCache>
            </c:strRef>
          </c:tx>
          <c:spPr>
            <a:ln w="25400" cap="rnd">
              <a:noFill/>
              <a:round/>
            </a:ln>
            <a:effectLst/>
          </c:spPr>
          <c:marker>
            <c:symbol val="none"/>
          </c:marker>
          <c:dLbls>
            <c:dLbl>
              <c:idx val="0"/>
              <c:layout>
                <c:manualLayout>
                  <c:x val="-1.0117068825464019E-3"/>
                  <c:y val="9.3468799628300722E-2"/>
                </c:manualLayout>
              </c:layout>
              <c:tx>
                <c:rich>
                  <a:bodyPr/>
                  <a:lstStyle/>
                  <a:p>
                    <a:fld id="{E093F8EA-43DA-4B4A-86FB-F8D219D14083}"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A6F-4722-BDD6-744D59372DB8}"/>
                </c:ext>
              </c:extLst>
            </c:dLbl>
            <c:dLbl>
              <c:idx val="1"/>
              <c:layout>
                <c:manualLayout>
                  <c:x val="0.11938141214046666"/>
                  <c:y val="7.7213356214683213E-2"/>
                </c:manualLayout>
              </c:layout>
              <c:tx>
                <c:rich>
                  <a:bodyPr/>
                  <a:lstStyle/>
                  <a:p>
                    <a:fld id="{7B3C161B-7E55-4D57-9E33-82C10986593A}"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EA6F-4722-BDD6-744D59372DB8}"/>
                </c:ext>
              </c:extLst>
            </c:dLbl>
            <c:dLbl>
              <c:idx val="2"/>
              <c:layout>
                <c:manualLayout>
                  <c:x val="4.9573637244769979E-2"/>
                  <c:y val="3.2510886827234887E-2"/>
                </c:manualLayout>
              </c:layout>
              <c:tx>
                <c:rich>
                  <a:bodyPr/>
                  <a:lstStyle/>
                  <a:p>
                    <a:fld id="{AAF9DB8E-E939-4E60-88C0-4B8718065BE9}"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A6F-4722-BDD6-744D59372DB8}"/>
                </c:ext>
              </c:extLst>
            </c:dLbl>
            <c:dLbl>
              <c:idx val="3"/>
              <c:layout>
                <c:manualLayout>
                  <c:x val="7.8328039733074742E-2"/>
                  <c:y val="-4.2670538960745984E-2"/>
                </c:manualLayout>
              </c:layout>
              <c:tx>
                <c:rich>
                  <a:bodyPr/>
                  <a:lstStyle/>
                  <a:p>
                    <a:fld id="{E2596EDD-7F33-4EAF-AB59-FEF8B8FFC9DD}"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A6F-4722-BDD6-744D59372DB8}"/>
                </c:ext>
              </c:extLst>
            </c:dLbl>
            <c:dLbl>
              <c:idx val="4"/>
              <c:layout>
                <c:manualLayout>
                  <c:x val="3.1362913358936081E-2"/>
                  <c:y val="-2.2351234693724163E-2"/>
                </c:manualLayout>
              </c:layout>
              <c:tx>
                <c:rich>
                  <a:bodyPr/>
                  <a:lstStyle/>
                  <a:p>
                    <a:fld id="{C7473A42-26BC-4438-BC94-886A3DBDA35A}"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EB1-4690-984E-D772F41AFBC1}"/>
                </c:ext>
              </c:extLst>
            </c:dLbl>
            <c:dLbl>
              <c:idx val="5"/>
              <c:layout>
                <c:manualLayout>
                  <c:x val="5.7124861221452772E-2"/>
                  <c:y val="-6.0957912801065687E-3"/>
                </c:manualLayout>
              </c:layout>
              <c:tx>
                <c:rich>
                  <a:bodyPr/>
                  <a:lstStyle/>
                  <a:p>
                    <a:fld id="{4E29994E-BF3A-4020-8176-7B8531294903}"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BEB1-4690-984E-D772F41AFBC1}"/>
                </c:ext>
              </c:extLst>
            </c:dLbl>
            <c:dLbl>
              <c:idx val="6"/>
              <c:tx>
                <c:rich>
                  <a:bodyPr/>
                  <a:lstStyle/>
                  <a:p>
                    <a:fld id="{A91F018F-4290-4408-A631-553AD2579526}"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68D-4622-B7DE-0B82B1F70C6B}"/>
                </c:ext>
              </c:extLst>
            </c:dLbl>
            <c:dLbl>
              <c:idx val="7"/>
              <c:layout>
                <c:manualLayout>
                  <c:x val="1.8426281219701961E-2"/>
                  <c:y val="-2.8447025973830656E-2"/>
                </c:manualLayout>
              </c:layout>
              <c:tx>
                <c:rich>
                  <a:bodyPr/>
                  <a:lstStyle/>
                  <a:p>
                    <a:fld id="{2253B981-8B5C-49CB-A2AE-E11553CAA488}"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68D-4622-B7DE-0B82B1F70C6B}"/>
                </c:ext>
              </c:extLst>
            </c:dLbl>
            <c:dLbl>
              <c:idx val="8"/>
              <c:tx>
                <c:rich>
                  <a:bodyPr/>
                  <a:lstStyle/>
                  <a:p>
                    <a:fld id="{FAD05BFA-B9A0-4329-B658-1004E735AE7B}"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68D-4622-B7DE-0B82B1F70C6B}"/>
                </c:ext>
              </c:extLst>
            </c:dLbl>
            <c:dLbl>
              <c:idx val="9"/>
              <c:layout>
                <c:manualLayout>
                  <c:x val="3.7936461334680587E-2"/>
                  <c:y val="3.8606678107341606E-2"/>
                </c:manualLayout>
              </c:layout>
              <c:tx>
                <c:rich>
                  <a:bodyPr/>
                  <a:lstStyle/>
                  <a:p>
                    <a:fld id="{563C8E24-6D3E-47D5-AA9D-AA47E8EADD00}"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68D-4622-B7DE-0B82B1F70C6B}"/>
                </c:ext>
              </c:extLst>
            </c:dLbl>
            <c:dLbl>
              <c:idx val="10"/>
              <c:layout>
                <c:manualLayout>
                  <c:x val="-2.1561127494173346E-3"/>
                  <c:y val="-6.0957912801065687E-3"/>
                </c:manualLayout>
              </c:layout>
              <c:tx>
                <c:rich>
                  <a:bodyPr/>
                  <a:lstStyle/>
                  <a:p>
                    <a:fld id="{95AD328B-4D58-453B-87E2-256BBF746A7A}"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268D-4622-B7DE-0B82B1F70C6B}"/>
                </c:ext>
              </c:extLst>
            </c:dLbl>
            <c:dLbl>
              <c:idx val="11"/>
              <c:tx>
                <c:rich>
                  <a:bodyPr/>
                  <a:lstStyle/>
                  <a:p>
                    <a:fld id="{C8CD870D-B620-4BBB-8AA2-A21C74A73E67}"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68D-4622-B7DE-0B82B1F70C6B}"/>
                </c:ext>
              </c:extLst>
            </c:dLbl>
            <c:dLbl>
              <c:idx val="12"/>
              <c:layout>
                <c:manualLayout>
                  <c:x val="-1.2798699302790094E-2"/>
                  <c:y val="-4.876633024085255E-2"/>
                </c:manualLayout>
              </c:layout>
              <c:tx>
                <c:rich>
                  <a:bodyPr/>
                  <a:lstStyle/>
                  <a:p>
                    <a:fld id="{1F476B01-FC76-49DC-B4FF-C5521CD0191D}"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268D-4622-B7DE-0B82B1F70C6B}"/>
                </c:ext>
              </c:extLst>
            </c:dLbl>
            <c:dLbl>
              <c:idx val="13"/>
              <c:layout>
                <c:manualLayout>
                  <c:x val="-7.2229777105478135E-2"/>
                  <c:y val="-8.9404938774896345E-2"/>
                </c:manualLayout>
              </c:layout>
              <c:tx>
                <c:rich>
                  <a:bodyPr/>
                  <a:lstStyle/>
                  <a:p>
                    <a:fld id="{544BBE4F-708A-4122-B3F1-AC60380CD03F}"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68D-4622-B7DE-0B82B1F70C6B}"/>
                </c:ext>
              </c:extLst>
            </c:dLbl>
            <c:dLbl>
              <c:idx val="14"/>
              <c:tx>
                <c:rich>
                  <a:bodyPr/>
                  <a:lstStyle/>
                  <a:p>
                    <a:fld id="{F7EB6F2C-C77E-44FF-AB0C-9572C458F608}" type="CELLRANGE">
                      <a:rPr lang="es-CO"/>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68D-4622-B7DE-0B82B1F70C6B}"/>
                </c:ext>
              </c:extLst>
            </c:dLbl>
            <c:dLbl>
              <c:idx val="15"/>
              <c:layout>
                <c:manualLayout>
                  <c:x val="-7.1151720730769502E-2"/>
                  <c:y val="-2.0319304267021896E-3"/>
                </c:manualLayout>
              </c:layout>
              <c:tx>
                <c:rich>
                  <a:bodyPr/>
                  <a:lstStyle/>
                  <a:p>
                    <a:fld id="{5DA05F53-C0E2-45A4-9334-B4FBF2B4D234}"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68D-4622-B7DE-0B82B1F70C6B}"/>
                </c:ext>
              </c:extLst>
            </c:dLbl>
            <c:dLbl>
              <c:idx val="16"/>
              <c:layout>
                <c:manualLayout>
                  <c:x val="4.096614223892777E-2"/>
                  <c:y val="-1.8287373840319709E-2"/>
                </c:manualLayout>
              </c:layout>
              <c:tx>
                <c:rich>
                  <a:bodyPr/>
                  <a:lstStyle/>
                  <a:p>
                    <a:fld id="{3BC9B9A9-7EB5-4E69-802B-C6AC8413E1CB}"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268D-4622-B7DE-0B82B1F70C6B}"/>
                </c:ext>
              </c:extLst>
            </c:dLbl>
            <c:dLbl>
              <c:idx val="17"/>
              <c:layout>
                <c:manualLayout>
                  <c:x val="-4.3122254988345893E-3"/>
                  <c:y val="4.2670538960745984E-2"/>
                </c:manualLayout>
              </c:layout>
              <c:tx>
                <c:rich>
                  <a:bodyPr/>
                  <a:lstStyle/>
                  <a:p>
                    <a:fld id="{19FEA780-4537-42CC-8153-9E28EB0A60CA}"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268D-4622-B7DE-0B82B1F70C6B}"/>
                </c:ext>
              </c:extLst>
            </c:dLbl>
            <c:dLbl>
              <c:idx val="18"/>
              <c:layout>
                <c:manualLayout>
                  <c:x val="0.14505192543162018"/>
                  <c:y val="0.10769231261521606"/>
                </c:manualLayout>
              </c:layout>
              <c:tx>
                <c:rich>
                  <a:bodyPr/>
                  <a:lstStyle/>
                  <a:p>
                    <a:fld id="{9C7D65F0-FC1F-4E9F-BF9F-E277C913B1A8}"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268D-4622-B7DE-0B82B1F70C6B}"/>
                </c:ext>
              </c:extLst>
            </c:dLbl>
            <c:dLbl>
              <c:idx val="19"/>
              <c:layout>
                <c:manualLayout>
                  <c:x val="3.9395135486493343E-2"/>
                  <c:y val="-3.2510886827235033E-2"/>
                </c:manualLayout>
              </c:layout>
              <c:tx>
                <c:rich>
                  <a:bodyPr/>
                  <a:lstStyle/>
                  <a:p>
                    <a:fld id="{FC9B91C7-4D25-4510-A1F0-3ACBB575910F}"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D05-42CF-A709-1C14B44943C9}"/>
                </c:ext>
              </c:extLst>
            </c:dLbl>
            <c:dLbl>
              <c:idx val="20"/>
              <c:layout>
                <c:manualLayout>
                  <c:x val="3.199674825697512E-2"/>
                  <c:y val="0.10159652133510949"/>
                </c:manualLayout>
              </c:layout>
              <c:tx>
                <c:rich>
                  <a:bodyPr/>
                  <a:lstStyle/>
                  <a:p>
                    <a:fld id="{26A08999-1875-4FE2-A75D-C6C6E44A1224}"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268D-4622-B7DE-0B82B1F70C6B}"/>
                </c:ext>
              </c:extLst>
            </c:dLbl>
            <c:dLbl>
              <c:idx val="21"/>
              <c:layout>
                <c:manualLayout>
                  <c:x val="-3.6935603004671837E-2"/>
                  <c:y val="6.7053704081172255E-2"/>
                </c:manualLayout>
              </c:layout>
              <c:tx>
                <c:rich>
                  <a:bodyPr/>
                  <a:lstStyle/>
                  <a:p>
                    <a:fld id="{69DA28AF-51DE-4A9F-89EF-0F5030147D6E}"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D05-42CF-A709-1C14B44943C9}"/>
                </c:ext>
              </c:extLst>
            </c:dLbl>
            <c:spPr>
              <a:solidFill>
                <a:schemeClr val="bg1">
                  <a:lumMod val="50000"/>
                </a:schemeClr>
              </a:solidFill>
              <a:ln w="12700" cap="flat" cmpd="sng" algn="ctr">
                <a:solidFill>
                  <a:schemeClr val="dk1"/>
                </a:solidFill>
                <a:prstDash val="solid"/>
                <a:miter lim="800000"/>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solidFill>
                    <a:latin typeface="+mn-lt"/>
                    <a:ea typeface="+mn-ea"/>
                    <a:cs typeface="+mn-cs"/>
                  </a:defRPr>
                </a:pPr>
                <a:endParaRPr lang="es-CO"/>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ellipse">
                    <a:avLst/>
                  </a:prstGeom>
                  <a:noFill/>
                  <a:ln>
                    <a:noFill/>
                  </a:ln>
                </c15:spPr>
                <c15:showDataLabelsRange val="1"/>
                <c15:showLeaderLines val="0"/>
              </c:ext>
            </c:extLst>
          </c:dLbls>
          <c:xVal>
            <c:numRef>
              <c:f>'MAPA DE CALOR RIESGOS'!$K$15:$K$36</c:f>
              <c:numCache>
                <c:formatCode>General</c:formatCode>
                <c:ptCount val="22"/>
                <c:pt idx="0">
                  <c:v>4</c:v>
                </c:pt>
                <c:pt idx="1">
                  <c:v>4</c:v>
                </c:pt>
                <c:pt idx="2">
                  <c:v>3</c:v>
                </c:pt>
                <c:pt idx="3">
                  <c:v>5</c:v>
                </c:pt>
                <c:pt idx="4">
                  <c:v>3</c:v>
                </c:pt>
                <c:pt idx="5">
                  <c:v>4</c:v>
                </c:pt>
                <c:pt idx="6">
                  <c:v>4</c:v>
                </c:pt>
                <c:pt idx="7">
                  <c:v>4</c:v>
                </c:pt>
                <c:pt idx="8">
                  <c:v>3</c:v>
                </c:pt>
                <c:pt idx="9">
                  <c:v>4</c:v>
                </c:pt>
                <c:pt idx="10">
                  <c:v>4</c:v>
                </c:pt>
                <c:pt idx="11">
                  <c:v>5</c:v>
                </c:pt>
                <c:pt idx="12">
                  <c:v>3</c:v>
                </c:pt>
                <c:pt idx="13">
                  <c:v>4</c:v>
                </c:pt>
                <c:pt idx="14">
                  <c:v>2</c:v>
                </c:pt>
                <c:pt idx="15">
                  <c:v>4</c:v>
                </c:pt>
                <c:pt idx="16">
                  <c:v>4</c:v>
                </c:pt>
                <c:pt idx="17">
                  <c:v>4</c:v>
                </c:pt>
                <c:pt idx="18">
                  <c:v>4</c:v>
                </c:pt>
                <c:pt idx="19">
                  <c:v>3</c:v>
                </c:pt>
                <c:pt idx="20">
                  <c:v>4</c:v>
                </c:pt>
                <c:pt idx="21">
                  <c:v>4</c:v>
                </c:pt>
              </c:numCache>
            </c:numRef>
          </c:xVal>
          <c:yVal>
            <c:numRef>
              <c:f>'MAPA DE CALOR RIESGOS'!$J$15:$J$36</c:f>
              <c:numCache>
                <c:formatCode>General</c:formatCode>
                <c:ptCount val="22"/>
                <c:pt idx="0">
                  <c:v>1</c:v>
                </c:pt>
                <c:pt idx="1">
                  <c:v>1</c:v>
                </c:pt>
                <c:pt idx="2">
                  <c:v>2</c:v>
                </c:pt>
                <c:pt idx="3">
                  <c:v>1</c:v>
                </c:pt>
                <c:pt idx="4">
                  <c:v>2</c:v>
                </c:pt>
                <c:pt idx="5">
                  <c:v>3</c:v>
                </c:pt>
                <c:pt idx="6">
                  <c:v>2</c:v>
                </c:pt>
                <c:pt idx="7">
                  <c:v>3</c:v>
                </c:pt>
                <c:pt idx="8">
                  <c:v>1</c:v>
                </c:pt>
                <c:pt idx="9">
                  <c:v>3</c:v>
                </c:pt>
                <c:pt idx="10">
                  <c:v>1</c:v>
                </c:pt>
                <c:pt idx="11">
                  <c:v>1</c:v>
                </c:pt>
                <c:pt idx="12">
                  <c:v>1</c:v>
                </c:pt>
                <c:pt idx="13">
                  <c:v>1</c:v>
                </c:pt>
                <c:pt idx="14">
                  <c:v>1</c:v>
                </c:pt>
                <c:pt idx="15">
                  <c:v>1</c:v>
                </c:pt>
                <c:pt idx="16">
                  <c:v>1</c:v>
                </c:pt>
                <c:pt idx="17">
                  <c:v>1</c:v>
                </c:pt>
                <c:pt idx="18">
                  <c:v>1</c:v>
                </c:pt>
                <c:pt idx="19">
                  <c:v>1</c:v>
                </c:pt>
                <c:pt idx="20">
                  <c:v>1</c:v>
                </c:pt>
                <c:pt idx="21">
                  <c:v>1</c:v>
                </c:pt>
              </c:numCache>
            </c:numRef>
          </c:yVal>
          <c:smooth val="0"/>
          <c:extLst>
            <c:ext xmlns:c15="http://schemas.microsoft.com/office/drawing/2012/chart" uri="{02D57815-91ED-43cb-92C2-25804820EDAC}">
              <c15:datalabelsRange>
                <c15:f>'MAPA DE CALOR RIESGOS'!$I$15:$I$36</c15:f>
                <c15:dlblRangeCache>
                  <c:ptCount val="22"/>
                  <c:pt idx="0">
                    <c:v>R1</c:v>
                  </c:pt>
                  <c:pt idx="1">
                    <c:v>R2</c:v>
                  </c:pt>
                  <c:pt idx="2">
                    <c:v>R3</c:v>
                  </c:pt>
                  <c:pt idx="3">
                    <c:v>R4</c:v>
                  </c:pt>
                  <c:pt idx="4">
                    <c:v>R5</c:v>
                  </c:pt>
                  <c:pt idx="5">
                    <c:v>R6</c:v>
                  </c:pt>
                  <c:pt idx="6">
                    <c:v>R7</c:v>
                  </c:pt>
                  <c:pt idx="7">
                    <c:v>R8</c:v>
                  </c:pt>
                  <c:pt idx="8">
                    <c:v>R9</c:v>
                  </c:pt>
                  <c:pt idx="9">
                    <c:v>R10</c:v>
                  </c:pt>
                  <c:pt idx="10">
                    <c:v>R11</c:v>
                  </c:pt>
                  <c:pt idx="11">
                    <c:v>R12</c:v>
                  </c:pt>
                  <c:pt idx="12">
                    <c:v>R13</c:v>
                  </c:pt>
                  <c:pt idx="13">
                    <c:v>R14</c:v>
                  </c:pt>
                  <c:pt idx="14">
                    <c:v>R15</c:v>
                  </c:pt>
                  <c:pt idx="15">
                    <c:v>R16</c:v>
                  </c:pt>
                  <c:pt idx="16">
                    <c:v>R17</c:v>
                  </c:pt>
                  <c:pt idx="17">
                    <c:v>R18</c:v>
                  </c:pt>
                  <c:pt idx="18">
                    <c:v>R19</c:v>
                  </c:pt>
                  <c:pt idx="19">
                    <c:v>R20</c:v>
                  </c:pt>
                  <c:pt idx="20">
                    <c:v>R21</c:v>
                  </c:pt>
                  <c:pt idx="21">
                    <c:v>R22</c:v>
                  </c:pt>
                </c15:dlblRangeCache>
              </c15:datalabelsRange>
            </c:ext>
            <c:ext xmlns:c16="http://schemas.microsoft.com/office/drawing/2014/chart" uri="{C3380CC4-5D6E-409C-BE32-E72D297353CC}">
              <c16:uniqueId val="{00000007-EA6F-4722-BDD6-744D59372DB8}"/>
            </c:ext>
          </c:extLst>
        </c:ser>
        <c:ser>
          <c:idx val="1"/>
          <c:order val="1"/>
          <c:tx>
            <c:strRef>
              <c:f>'MAPA DE CALOR RIESGOS'!$I$39:$K$39</c:f>
              <c:strCache>
                <c:ptCount val="1"/>
                <c:pt idx="0">
                  <c:v>RIESGO RESIDUAL</c:v>
                </c:pt>
              </c:strCache>
            </c:strRef>
          </c:tx>
          <c:spPr>
            <a:ln w="25400" cap="rnd">
              <a:noFill/>
              <a:round/>
            </a:ln>
            <a:effectLst/>
          </c:spPr>
          <c:marker>
            <c:symbol val="none"/>
          </c:marker>
          <c:dLbls>
            <c:dLbl>
              <c:idx val="0"/>
              <c:layout>
                <c:manualLayout>
                  <c:x val="-7.6889723073520974E-2"/>
                  <c:y val="-4.876633024085255E-2"/>
                </c:manualLayout>
              </c:layout>
              <c:tx>
                <c:rich>
                  <a:bodyPr/>
                  <a:lstStyle/>
                  <a:p>
                    <a:fld id="{1523FF90-651C-4BE9-92CA-1B0007D4809F}"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EA6F-4722-BDD6-744D59372DB8}"/>
                </c:ext>
              </c:extLst>
            </c:dLbl>
            <c:dLbl>
              <c:idx val="1"/>
              <c:layout>
                <c:manualLayout>
                  <c:x val="-6.148469339266981E-3"/>
                  <c:y val="-6.2989843227767878E-2"/>
                </c:manualLayout>
              </c:layout>
              <c:tx>
                <c:rich>
                  <a:bodyPr/>
                  <a:lstStyle/>
                  <a:p>
                    <a:fld id="{94D4BC2E-6439-4B39-95F7-C1D4436F867B}"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A6F-4722-BDD6-744D59372DB8}"/>
                </c:ext>
              </c:extLst>
            </c:dLbl>
            <c:dLbl>
              <c:idx val="2"/>
              <c:layout>
                <c:manualLayout>
                  <c:x val="4.7995122385462559E-2"/>
                  <c:y val="2.0319304267021897E-2"/>
                </c:manualLayout>
              </c:layout>
              <c:tx>
                <c:rich>
                  <a:bodyPr/>
                  <a:lstStyle/>
                  <a:p>
                    <a:fld id="{AE07FBA4-868E-43FE-BE65-3951D7C4957B}"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EA6F-4722-BDD6-744D59372DB8}"/>
                </c:ext>
              </c:extLst>
            </c:dLbl>
            <c:dLbl>
              <c:idx val="3"/>
              <c:layout>
                <c:manualLayout>
                  <c:x val="-3.838328284225586E-2"/>
                  <c:y val="-8.3309147494789931E-2"/>
                </c:manualLayout>
              </c:layout>
              <c:tx>
                <c:rich>
                  <a:bodyPr/>
                  <a:lstStyle/>
                  <a:p>
                    <a:fld id="{ED2D1FC2-78A5-4270-AB9D-81A4A953CAE9}"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EA6F-4722-BDD6-744D59372DB8}"/>
                </c:ext>
              </c:extLst>
            </c:dLbl>
            <c:dLbl>
              <c:idx val="4"/>
              <c:layout>
                <c:manualLayout>
                  <c:x val="4.2662331009299271E-3"/>
                  <c:y val="0.11175617346862043"/>
                </c:manualLayout>
              </c:layout>
              <c:tx>
                <c:rich>
                  <a:bodyPr/>
                  <a:lstStyle/>
                  <a:p>
                    <a:fld id="{BC904958-93B0-49E6-B9EF-DE3578815E80}"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EB1-4690-984E-D772F41AFBC1}"/>
                </c:ext>
              </c:extLst>
            </c:dLbl>
            <c:dLbl>
              <c:idx val="5"/>
              <c:layout>
                <c:manualLayout>
                  <c:x val="-3.6421447771667871E-2"/>
                  <c:y val="9.75326604817051E-2"/>
                </c:manualLayout>
              </c:layout>
              <c:tx>
                <c:rich>
                  <a:bodyPr/>
                  <a:lstStyle/>
                  <a:p>
                    <a:fld id="{670D34CA-64A1-448F-B40B-83FFBA20BA6D}"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EB1-4690-984E-D772F41AFBC1}"/>
                </c:ext>
              </c:extLst>
            </c:dLbl>
            <c:dLbl>
              <c:idx val="6"/>
              <c:layout>
                <c:manualLayout>
                  <c:x val="8.599508501643785E-2"/>
                  <c:y val="6.9085634507874444E-2"/>
                </c:manualLayout>
              </c:layout>
              <c:tx>
                <c:rich>
                  <a:bodyPr/>
                  <a:lstStyle/>
                  <a:p>
                    <a:fld id="{6A686803-A870-45E1-A061-9869DE6633A9}"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268D-4622-B7DE-0B82B1F70C6B}"/>
                </c:ext>
              </c:extLst>
            </c:dLbl>
            <c:dLbl>
              <c:idx val="7"/>
              <c:layout>
                <c:manualLayout>
                  <c:x val="8.0936550603706067E-2"/>
                  <c:y val="0"/>
                </c:manualLayout>
              </c:layout>
              <c:tx>
                <c:rich>
                  <a:bodyPr/>
                  <a:lstStyle/>
                  <a:p>
                    <a:fld id="{80C92FBA-4727-4E29-9E22-A900E82BC681}"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268D-4622-B7DE-0B82B1F70C6B}"/>
                </c:ext>
              </c:extLst>
            </c:dLbl>
            <c:dLbl>
              <c:idx val="8"/>
              <c:layout>
                <c:manualLayout>
                  <c:x val="-3.6262981357905122E-2"/>
                  <c:y val="2.4383165120426275E-2"/>
                </c:manualLayout>
              </c:layout>
              <c:tx>
                <c:rich>
                  <a:bodyPr/>
                  <a:lstStyle/>
                  <a:p>
                    <a:fld id="{C9E3425D-3B94-4B9F-A05C-2298FE79DD8E}"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268D-4622-B7DE-0B82B1F70C6B}"/>
                </c:ext>
              </c:extLst>
            </c:dLbl>
            <c:dLbl>
              <c:idx val="9"/>
              <c:layout>
                <c:manualLayout>
                  <c:x val="0.10521751578481807"/>
                  <c:y val="-1.2191582560213137E-2"/>
                </c:manualLayout>
              </c:layout>
              <c:tx>
                <c:rich>
                  <a:bodyPr/>
                  <a:lstStyle/>
                  <a:p>
                    <a:fld id="{0ECE9B1A-448A-48EC-A733-225A8942B8FF}"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268D-4622-B7DE-0B82B1F70C6B}"/>
                </c:ext>
              </c:extLst>
            </c:dLbl>
            <c:dLbl>
              <c:idx val="10"/>
              <c:layout>
                <c:manualLayout>
                  <c:x val="-4.3503395949492159E-2"/>
                  <c:y val="-6.5021773654470219E-2"/>
                </c:manualLayout>
              </c:layout>
              <c:tx>
                <c:rich>
                  <a:bodyPr/>
                  <a:lstStyle/>
                  <a:p>
                    <a:fld id="{27DA8DF3-ED55-40E3-9E48-94643B47EC32}"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268D-4622-B7DE-0B82B1F70C6B}"/>
                </c:ext>
              </c:extLst>
            </c:dLbl>
            <c:dLbl>
              <c:idx val="11"/>
              <c:layout>
                <c:manualLayout>
                  <c:x val="-1.8418704512286908E-2"/>
                  <c:y val="4.876633024085255E-2"/>
                </c:manualLayout>
              </c:layout>
              <c:tx>
                <c:rich>
                  <a:bodyPr/>
                  <a:lstStyle/>
                  <a:p>
                    <a:fld id="{E5DB80A0-61AA-4D6A-BFDA-6E09CF5E50FA}"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layout>
                    <c:manualLayout>
                      <c:w val="4.6133241986332001E-2"/>
                      <c:h val="4.2371509199525009E-2"/>
                    </c:manualLayout>
                  </c15:layout>
                  <c15:dlblFieldTable/>
                  <c15:showDataLabelsRange val="1"/>
                </c:ext>
                <c:ext xmlns:c16="http://schemas.microsoft.com/office/drawing/2014/chart" uri="{C3380CC4-5D6E-409C-BE32-E72D297353CC}">
                  <c16:uniqueId val="{00000013-268D-4622-B7DE-0B82B1F70C6B}"/>
                </c:ext>
              </c:extLst>
            </c:dLbl>
            <c:dLbl>
              <c:idx val="12"/>
              <c:layout>
                <c:manualLayout>
                  <c:x val="-3.0930189981742538E-2"/>
                  <c:y val="9.75326604817051E-2"/>
                </c:manualLayout>
              </c:layout>
              <c:tx>
                <c:rich>
                  <a:bodyPr/>
                  <a:lstStyle/>
                  <a:p>
                    <a:fld id="{47716496-174D-4987-BD92-ABDF747E1FD6}"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268D-4622-B7DE-0B82B1F70C6B}"/>
                </c:ext>
              </c:extLst>
            </c:dLbl>
            <c:dLbl>
              <c:idx val="13"/>
              <c:layout>
                <c:manualLayout>
                  <c:x val="-6.7784361130604029E-2"/>
                  <c:y val="4.8766330240852404E-2"/>
                </c:manualLayout>
              </c:layout>
              <c:tx>
                <c:rich>
                  <a:bodyPr/>
                  <a:lstStyle/>
                  <a:p>
                    <a:fld id="{FB3F2ABA-5D07-4ED9-8C01-875C64130349}"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268D-4622-B7DE-0B82B1F70C6B}"/>
                </c:ext>
              </c:extLst>
            </c:dLbl>
            <c:dLbl>
              <c:idx val="14"/>
              <c:layout>
                <c:manualLayout>
                  <c:x val="3.5768663544127451E-2"/>
                  <c:y val="0"/>
                </c:manualLayout>
              </c:layout>
              <c:tx>
                <c:rich>
                  <a:bodyPr/>
                  <a:lstStyle/>
                  <a:p>
                    <a:fld id="{D588F457-A1A6-4082-986F-2F22E1A6B60C}"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268D-4622-B7DE-0B82B1F70C6B}"/>
                </c:ext>
              </c:extLst>
            </c:dLbl>
            <c:dLbl>
              <c:idx val="15"/>
              <c:layout>
                <c:manualLayout>
                  <c:x val="3.6421447771667718E-2"/>
                  <c:y val="3.0478956400532695E-2"/>
                </c:manualLayout>
              </c:layout>
              <c:tx>
                <c:rich>
                  <a:bodyPr/>
                  <a:lstStyle/>
                  <a:p>
                    <a:fld id="{1D4C01D7-8351-4DB2-BF06-F673525D8CCB}"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268D-4622-B7DE-0B82B1F70C6B}"/>
                </c:ext>
              </c:extLst>
            </c:dLbl>
            <c:dLbl>
              <c:idx val="16"/>
              <c:layout>
                <c:manualLayout>
                  <c:x val="2.6304378946204444E-2"/>
                  <c:y val="-6.0957912801065842E-2"/>
                </c:manualLayout>
              </c:layout>
              <c:tx>
                <c:rich>
                  <a:bodyPr/>
                  <a:lstStyle/>
                  <a:p>
                    <a:fld id="{4CC3B1EB-1E95-4934-8056-15C489A02FDF}"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268D-4622-B7DE-0B82B1F70C6B}"/>
                </c:ext>
              </c:extLst>
            </c:dLbl>
            <c:dLbl>
              <c:idx val="17"/>
              <c:layout>
                <c:manualLayout>
                  <c:x val="-3.0351206476389829E-2"/>
                  <c:y val="4.0638608534042308E-3"/>
                </c:manualLayout>
              </c:layout>
              <c:tx>
                <c:rich>
                  <a:bodyPr/>
                  <a:lstStyle/>
                  <a:p>
                    <a:fld id="{0E757766-6233-4C40-87A6-FD90592E6ADB}"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268D-4622-B7DE-0B82B1F70C6B}"/>
                </c:ext>
              </c:extLst>
            </c:dLbl>
            <c:dLbl>
              <c:idx val="18"/>
              <c:layout>
                <c:manualLayout>
                  <c:x val="0.10926434331500338"/>
                  <c:y val="-6.9085634507874596E-2"/>
                </c:manualLayout>
              </c:layout>
              <c:tx>
                <c:rich>
                  <a:bodyPr/>
                  <a:lstStyle/>
                  <a:p>
                    <a:fld id="{A9049882-E366-4784-A3E2-E9674F5134AE}"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268D-4622-B7DE-0B82B1F70C6B}"/>
                </c:ext>
              </c:extLst>
            </c:dLbl>
            <c:dLbl>
              <c:idx val="19"/>
              <c:layout>
                <c:manualLayout>
                  <c:x val="1.2140482590555932E-2"/>
                  <c:y val="4.0638608534043642E-2"/>
                </c:manualLayout>
              </c:layout>
              <c:tx>
                <c:rich>
                  <a:bodyPr/>
                  <a:lstStyle/>
                  <a:p>
                    <a:fld id="{F36CA77D-8869-4563-841B-4E3193680E41}"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268D-4622-B7DE-0B82B1F70C6B}"/>
                </c:ext>
              </c:extLst>
            </c:dLbl>
            <c:dLbl>
              <c:idx val="20"/>
              <c:layout>
                <c:manualLayout>
                  <c:x val="5.9690706070233253E-2"/>
                  <c:y val="-6.7053704081172255E-2"/>
                </c:manualLayout>
              </c:layout>
              <c:tx>
                <c:rich>
                  <a:bodyPr/>
                  <a:lstStyle/>
                  <a:p>
                    <a:fld id="{7FE9A6AB-55FF-4C2F-8E6F-DE7DFAB50547}"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268D-4622-B7DE-0B82B1F70C6B}"/>
                </c:ext>
              </c:extLst>
            </c:dLbl>
            <c:dLbl>
              <c:idx val="21"/>
              <c:layout>
                <c:manualLayout>
                  <c:x val="0.10986699334907743"/>
                  <c:y val="2.2351234693724086E-2"/>
                </c:manualLayout>
              </c:layout>
              <c:tx>
                <c:rich>
                  <a:bodyPr/>
                  <a:lstStyle/>
                  <a:p>
                    <a:fld id="{E2BC8A26-9066-4606-94C4-117D8DA5D9FB}" type="CELLRANGE">
                      <a:rPr lang="en-US"/>
                      <a:pPr/>
                      <a:t>[CELLRANGE]</a:t>
                    </a:fld>
                    <a:endParaRPr lang="es-CO"/>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268D-4622-B7DE-0B82B1F70C6B}"/>
                </c:ext>
              </c:extLst>
            </c:dLbl>
            <c:spPr>
              <a:solidFill>
                <a:srgbClr val="ED7D31"/>
              </a:solidFill>
              <a:ln w="12700" cap="flat" cmpd="sng" algn="ctr">
                <a:solidFill>
                  <a:sysClr val="windowText" lastClr="000000"/>
                </a:solidFill>
                <a:prstDash val="solid"/>
                <a:miter lim="800000"/>
              </a:ln>
              <a:effectLst/>
            </c:spPr>
            <c:txPr>
              <a:bodyPr rot="0" spcFirstLastPara="1" vertOverflow="clip" horzOverflow="clip" vert="horz" wrap="square" lIns="36576" tIns="18288" rIns="36576" bIns="18288" anchor="ctr" anchorCtr="1">
                <a:spAutoFit/>
              </a:bodyPr>
              <a:lstStyle/>
              <a:p>
                <a:pPr>
                  <a:defRPr sz="1000" b="0" i="0" u="none" strike="noStrike" kern="1200" baseline="0">
                    <a:solidFill>
                      <a:schemeClr val="dk1"/>
                    </a:solidFill>
                    <a:latin typeface="+mn-lt"/>
                    <a:ea typeface="+mn-ea"/>
                    <a:cs typeface="+mn-cs"/>
                  </a:defRPr>
                </a:pPr>
                <a:endParaRPr lang="es-CO"/>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DataLabelsRange val="1"/>
                <c15:showLeaderLines val="0"/>
              </c:ext>
            </c:extLst>
          </c:dLbls>
          <c:xVal>
            <c:numRef>
              <c:f>'MAPA DE CALOR RIESGOS'!$K$41:$K$62</c:f>
              <c:numCache>
                <c:formatCode>General</c:formatCode>
                <c:ptCount val="22"/>
                <c:pt idx="0">
                  <c:v>4</c:v>
                </c:pt>
                <c:pt idx="1">
                  <c:v>4</c:v>
                </c:pt>
                <c:pt idx="2">
                  <c:v>3</c:v>
                </c:pt>
                <c:pt idx="3">
                  <c:v>5</c:v>
                </c:pt>
                <c:pt idx="4">
                  <c:v>3</c:v>
                </c:pt>
                <c:pt idx="5">
                  <c:v>4</c:v>
                </c:pt>
                <c:pt idx="6">
                  <c:v>4</c:v>
                </c:pt>
                <c:pt idx="7">
                  <c:v>4</c:v>
                </c:pt>
                <c:pt idx="8">
                  <c:v>3</c:v>
                </c:pt>
                <c:pt idx="9">
                  <c:v>4</c:v>
                </c:pt>
                <c:pt idx="10">
                  <c:v>4</c:v>
                </c:pt>
                <c:pt idx="11">
                  <c:v>5</c:v>
                </c:pt>
                <c:pt idx="12">
                  <c:v>3</c:v>
                </c:pt>
                <c:pt idx="13">
                  <c:v>4</c:v>
                </c:pt>
                <c:pt idx="14">
                  <c:v>2</c:v>
                </c:pt>
                <c:pt idx="15">
                  <c:v>4</c:v>
                </c:pt>
                <c:pt idx="16">
                  <c:v>4</c:v>
                </c:pt>
                <c:pt idx="17">
                  <c:v>4</c:v>
                </c:pt>
                <c:pt idx="18">
                  <c:v>4</c:v>
                </c:pt>
                <c:pt idx="19">
                  <c:v>3</c:v>
                </c:pt>
                <c:pt idx="20">
                  <c:v>4</c:v>
                </c:pt>
                <c:pt idx="21">
                  <c:v>4</c:v>
                </c:pt>
              </c:numCache>
            </c:numRef>
          </c:xVal>
          <c:yVal>
            <c:numRef>
              <c:f>'MAPA DE CALOR RIESGOS'!$J$41:$J$62</c:f>
              <c:numCache>
                <c:formatCode>General</c:formatCode>
                <c:ptCount val="2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numCache>
            </c:numRef>
          </c:yVal>
          <c:smooth val="0"/>
          <c:extLst>
            <c:ext xmlns:c15="http://schemas.microsoft.com/office/drawing/2012/chart" uri="{02D57815-91ED-43cb-92C2-25804820EDAC}">
              <c15:datalabelsRange>
                <c15:f>'MAPA DE CALOR RIESGOS'!$I$41:$I$62</c15:f>
                <c15:dlblRangeCache>
                  <c:ptCount val="22"/>
                  <c:pt idx="0">
                    <c:v>S1</c:v>
                  </c:pt>
                  <c:pt idx="1">
                    <c:v>S2</c:v>
                  </c:pt>
                  <c:pt idx="2">
                    <c:v>S3</c:v>
                  </c:pt>
                  <c:pt idx="3">
                    <c:v>S4</c:v>
                  </c:pt>
                  <c:pt idx="4">
                    <c:v>S5</c:v>
                  </c:pt>
                  <c:pt idx="5">
                    <c:v>S6</c:v>
                  </c:pt>
                  <c:pt idx="6">
                    <c:v>S7</c:v>
                  </c:pt>
                  <c:pt idx="7">
                    <c:v>S8</c:v>
                  </c:pt>
                  <c:pt idx="8">
                    <c:v>S9</c:v>
                  </c:pt>
                  <c:pt idx="9">
                    <c:v>S10</c:v>
                  </c:pt>
                  <c:pt idx="10">
                    <c:v>S11</c:v>
                  </c:pt>
                  <c:pt idx="11">
                    <c:v>S12</c:v>
                  </c:pt>
                  <c:pt idx="12">
                    <c:v>S13</c:v>
                  </c:pt>
                  <c:pt idx="13">
                    <c:v>S14</c:v>
                  </c:pt>
                  <c:pt idx="14">
                    <c:v>S15</c:v>
                  </c:pt>
                  <c:pt idx="15">
                    <c:v>S16</c:v>
                  </c:pt>
                  <c:pt idx="16">
                    <c:v>S17</c:v>
                  </c:pt>
                  <c:pt idx="17">
                    <c:v>S18</c:v>
                  </c:pt>
                  <c:pt idx="18">
                    <c:v>S19</c:v>
                  </c:pt>
                  <c:pt idx="19">
                    <c:v>S20</c:v>
                  </c:pt>
                  <c:pt idx="20">
                    <c:v>S21</c:v>
                  </c:pt>
                  <c:pt idx="21">
                    <c:v>S22</c:v>
                  </c:pt>
                </c15:dlblRangeCache>
              </c15:datalabelsRange>
            </c:ext>
            <c:ext xmlns:c16="http://schemas.microsoft.com/office/drawing/2014/chart" uri="{C3380CC4-5D6E-409C-BE32-E72D297353CC}">
              <c16:uniqueId val="{0000000F-EA6F-4722-BDD6-744D59372DB8}"/>
            </c:ext>
          </c:extLst>
        </c:ser>
        <c:dLbls>
          <c:showLegendKey val="0"/>
          <c:showVal val="1"/>
          <c:showCatName val="0"/>
          <c:showSerName val="0"/>
          <c:showPercent val="0"/>
          <c:showBubbleSize val="0"/>
        </c:dLbls>
        <c:axId val="1836417936"/>
        <c:axId val="1836418896"/>
      </c:scatterChart>
      <c:valAx>
        <c:axId val="1836417936"/>
        <c:scaling>
          <c:orientation val="minMax"/>
          <c:min val="1"/>
        </c:scaling>
        <c:delete val="1"/>
        <c:axPos val="b"/>
        <c:numFmt formatCode="General" sourceLinked="1"/>
        <c:majorTickMark val="none"/>
        <c:minorTickMark val="none"/>
        <c:tickLblPos val="nextTo"/>
        <c:crossAx val="1836418896"/>
        <c:crosses val="autoZero"/>
        <c:crossBetween val="midCat"/>
        <c:majorUnit val="1"/>
      </c:valAx>
      <c:valAx>
        <c:axId val="1836418896"/>
        <c:scaling>
          <c:orientation val="minMax"/>
          <c:max val="5"/>
          <c:min val="1"/>
        </c:scaling>
        <c:delete val="1"/>
        <c:axPos val="l"/>
        <c:numFmt formatCode="General" sourceLinked="1"/>
        <c:majorTickMark val="none"/>
        <c:minorTickMark val="none"/>
        <c:tickLblPos val="nextTo"/>
        <c:crossAx val="1836417936"/>
        <c:crosses val="autoZero"/>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603249</xdr:colOff>
      <xdr:row>2</xdr:row>
      <xdr:rowOff>21167</xdr:rowOff>
    </xdr:from>
    <xdr:to>
      <xdr:col>12</xdr:col>
      <xdr:colOff>772584</xdr:colOff>
      <xdr:row>7</xdr:row>
      <xdr:rowOff>1561798</xdr:rowOff>
    </xdr:to>
    <xdr:graphicFrame macro="">
      <xdr:nvGraphicFramePr>
        <xdr:cNvPr id="6" name="Gráfico 5">
          <a:extLst>
            <a:ext uri="{FF2B5EF4-FFF2-40B4-BE49-F238E27FC236}">
              <a16:creationId xmlns:a16="http://schemas.microsoft.com/office/drawing/2014/main" id="{9B409ADF-1F04-424E-953E-1900859F1B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476250</xdr:colOff>
      <xdr:row>2</xdr:row>
      <xdr:rowOff>311150</xdr:rowOff>
    </xdr:from>
    <xdr:to>
      <xdr:col>63</xdr:col>
      <xdr:colOff>1280582</xdr:colOff>
      <xdr:row>4</xdr:row>
      <xdr:rowOff>308429</xdr:rowOff>
    </xdr:to>
    <xdr:sp macro="" textlink="">
      <xdr:nvSpPr>
        <xdr:cNvPr id="13" name="24 CuadroTexto">
          <a:extLst>
            <a:ext uri="{FF2B5EF4-FFF2-40B4-BE49-F238E27FC236}">
              <a16:creationId xmlns:a16="http://schemas.microsoft.com/office/drawing/2014/main" id="{E2BC80D0-F7EB-4285-8B5E-6CA852E2B4CF}"/>
            </a:ext>
          </a:extLst>
        </xdr:cNvPr>
        <xdr:cNvSpPr txBox="1"/>
      </xdr:nvSpPr>
      <xdr:spPr bwMode="auto">
        <a:xfrm>
          <a:off x="2137833" y="1136650"/>
          <a:ext cx="61965416" cy="8651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600">
              <a:latin typeface="Arial Narrow" pitchFamily="34" charset="0"/>
            </a:rPr>
            <a:t>Nombre</a:t>
          </a:r>
          <a:r>
            <a:rPr lang="es-ES" sz="1600" baseline="0">
              <a:latin typeface="Arial Narrow" pitchFamily="34" charset="0"/>
            </a:rPr>
            <a:t> de la actividad:  </a:t>
          </a:r>
          <a:r>
            <a:rPr lang="es-ES" sz="1600" baseline="0">
              <a:solidFill>
                <a:schemeClr val="dk1"/>
              </a:solidFill>
              <a:effectLst/>
              <a:latin typeface="+mn-lt"/>
              <a:ea typeface="+mn-ea"/>
              <a:cs typeface="+mn-cs"/>
            </a:rPr>
            <a:t>:  </a:t>
          </a:r>
          <a:r>
            <a:rPr kumimoji="0" lang="es-ES_tradnl" sz="1600" b="1" i="1" u="none" strike="noStrike" kern="0" cap="none" spc="0" normalizeH="0" baseline="0">
              <a:ln>
                <a:noFill/>
              </a:ln>
              <a:solidFill>
                <a:prstClr val="black"/>
              </a:solidFill>
              <a:effectLst/>
              <a:uLnTx/>
              <a:uFillTx/>
              <a:latin typeface="Arial Narrow" pitchFamily="34" charset="0"/>
              <a:ea typeface="+mn-ea"/>
              <a:cs typeface="+mn-cs"/>
            </a:rPr>
            <a:t>Sistema de Gestión de Riesgos </a:t>
          </a:r>
        </a:p>
      </xdr:txBody>
    </xdr:sp>
    <xdr:clientData/>
  </xdr:twoCellAnchor>
  <xdr:twoCellAnchor>
    <xdr:from>
      <xdr:col>3</xdr:col>
      <xdr:colOff>465667</xdr:colOff>
      <xdr:row>4</xdr:row>
      <xdr:rowOff>403678</xdr:rowOff>
    </xdr:from>
    <xdr:to>
      <xdr:col>63</xdr:col>
      <xdr:colOff>1275292</xdr:colOff>
      <xdr:row>6</xdr:row>
      <xdr:rowOff>129267</xdr:rowOff>
    </xdr:to>
    <xdr:sp macro="" textlink="">
      <xdr:nvSpPr>
        <xdr:cNvPr id="14" name="25 CuadroTexto">
          <a:extLst>
            <a:ext uri="{FF2B5EF4-FFF2-40B4-BE49-F238E27FC236}">
              <a16:creationId xmlns:a16="http://schemas.microsoft.com/office/drawing/2014/main" id="{8C27640A-1CFB-4DAB-BD30-8E7A016F4C3D}"/>
            </a:ext>
          </a:extLst>
        </xdr:cNvPr>
        <xdr:cNvSpPr txBox="1"/>
      </xdr:nvSpPr>
      <xdr:spPr bwMode="auto">
        <a:xfrm>
          <a:off x="2127250" y="2097011"/>
          <a:ext cx="61970709" cy="59342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600">
              <a:latin typeface="Arial Narrow" pitchFamily="34" charset="0"/>
            </a:rPr>
            <a:t>Nombre</a:t>
          </a:r>
          <a:r>
            <a:rPr lang="es-ES" sz="1600" baseline="0">
              <a:latin typeface="Arial Narrow" pitchFamily="34" charset="0"/>
            </a:rPr>
            <a:t>  del formato / registro:  </a:t>
          </a:r>
          <a:r>
            <a:rPr kumimoji="0" lang="es-ES" sz="1600" b="1" i="1" u="none" strike="noStrike" kern="0" cap="none" spc="0" normalizeH="0" baseline="0" noProof="0">
              <a:ln>
                <a:noFill/>
              </a:ln>
              <a:solidFill>
                <a:prstClr val="black"/>
              </a:solidFill>
              <a:effectLst/>
              <a:uLnTx/>
              <a:uFillTx/>
              <a:latin typeface="Arial Narrow" pitchFamily="34" charset="0"/>
              <a:ea typeface="+mn-ea"/>
              <a:cs typeface="+mn-cs"/>
            </a:rPr>
            <a:t>Formato de Matriz de Riesgos y Oportunidades </a:t>
          </a:r>
        </a:p>
      </xdr:txBody>
    </xdr:sp>
    <xdr:clientData/>
  </xdr:twoCellAnchor>
  <xdr:twoCellAnchor>
    <xdr:from>
      <xdr:col>64</xdr:col>
      <xdr:colOff>56698</xdr:colOff>
      <xdr:row>2</xdr:row>
      <xdr:rowOff>270782</xdr:rowOff>
    </xdr:from>
    <xdr:to>
      <xdr:col>64</xdr:col>
      <xdr:colOff>1309688</xdr:colOff>
      <xdr:row>3</xdr:row>
      <xdr:rowOff>353786</xdr:rowOff>
    </xdr:to>
    <xdr:sp macro="" textlink="">
      <xdr:nvSpPr>
        <xdr:cNvPr id="15" name="20 CuadroTexto">
          <a:extLst>
            <a:ext uri="{FF2B5EF4-FFF2-40B4-BE49-F238E27FC236}">
              <a16:creationId xmlns:a16="http://schemas.microsoft.com/office/drawing/2014/main" id="{4B312BB3-8056-4F92-83D9-407667D52E4A}"/>
            </a:ext>
          </a:extLst>
        </xdr:cNvPr>
        <xdr:cNvSpPr txBox="1"/>
      </xdr:nvSpPr>
      <xdr:spPr bwMode="auto">
        <a:xfrm>
          <a:off x="64048823" y="1096282"/>
          <a:ext cx="1252990" cy="519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r"/>
          <a:r>
            <a:rPr lang="es-ES" sz="1200" b="0" i="1">
              <a:latin typeface="Arial Narrow" pitchFamily="34" charset="0"/>
            </a:rPr>
            <a:t>Código:</a:t>
          </a:r>
        </a:p>
      </xdr:txBody>
    </xdr:sp>
    <xdr:clientData/>
  </xdr:twoCellAnchor>
  <xdr:twoCellAnchor>
    <xdr:from>
      <xdr:col>64</xdr:col>
      <xdr:colOff>70303</xdr:colOff>
      <xdr:row>4</xdr:row>
      <xdr:rowOff>47023</xdr:rowOff>
    </xdr:from>
    <xdr:to>
      <xdr:col>64</xdr:col>
      <xdr:colOff>1285189</xdr:colOff>
      <xdr:row>5</xdr:row>
      <xdr:rowOff>756</xdr:rowOff>
    </xdr:to>
    <xdr:sp macro="" textlink="">
      <xdr:nvSpPr>
        <xdr:cNvPr id="16" name="20 CuadroTexto">
          <a:extLst>
            <a:ext uri="{FF2B5EF4-FFF2-40B4-BE49-F238E27FC236}">
              <a16:creationId xmlns:a16="http://schemas.microsoft.com/office/drawing/2014/main" id="{43CDF84C-FBDD-4C56-A7D2-CCE5C85D0230}"/>
            </a:ext>
          </a:extLst>
        </xdr:cNvPr>
        <xdr:cNvSpPr txBox="1"/>
      </xdr:nvSpPr>
      <xdr:spPr bwMode="auto">
        <a:xfrm>
          <a:off x="54140553" y="1507523"/>
          <a:ext cx="1214886" cy="4299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r"/>
          <a:r>
            <a:rPr lang="es-ES" sz="1200" b="0" i="1">
              <a:solidFill>
                <a:schemeClr val="dk1"/>
              </a:solidFill>
              <a:effectLst/>
              <a:latin typeface="Arial Narrow" panose="020B0606020202030204" pitchFamily="34" charset="0"/>
              <a:ea typeface="+mn-ea"/>
              <a:cs typeface="+mn-cs"/>
            </a:rPr>
            <a:t>Versión:</a:t>
          </a:r>
          <a:endParaRPr lang="es-CO" sz="900">
            <a:effectLst/>
            <a:latin typeface="Arial Narrow" panose="020B0606020202030204" pitchFamily="34" charset="0"/>
          </a:endParaRPr>
        </a:p>
      </xdr:txBody>
    </xdr:sp>
    <xdr:clientData/>
  </xdr:twoCellAnchor>
  <xdr:twoCellAnchor>
    <xdr:from>
      <xdr:col>64</xdr:col>
      <xdr:colOff>48080</xdr:colOff>
      <xdr:row>5</xdr:row>
      <xdr:rowOff>129721</xdr:rowOff>
    </xdr:from>
    <xdr:to>
      <xdr:col>64</xdr:col>
      <xdr:colOff>1301750</xdr:colOff>
      <xdr:row>6</xdr:row>
      <xdr:rowOff>267606</xdr:rowOff>
    </xdr:to>
    <xdr:sp macro="" textlink="">
      <xdr:nvSpPr>
        <xdr:cNvPr id="17" name="22 CuadroTexto">
          <a:extLst>
            <a:ext uri="{FF2B5EF4-FFF2-40B4-BE49-F238E27FC236}">
              <a16:creationId xmlns:a16="http://schemas.microsoft.com/office/drawing/2014/main" id="{1CA11C17-8D59-437D-9C58-706B2737B545}"/>
            </a:ext>
          </a:extLst>
        </xdr:cNvPr>
        <xdr:cNvSpPr txBox="1"/>
      </xdr:nvSpPr>
      <xdr:spPr bwMode="auto">
        <a:xfrm>
          <a:off x="64040205" y="2264909"/>
          <a:ext cx="1253670" cy="57444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r"/>
          <a:r>
            <a:rPr lang="es-ES" sz="1200" b="0" i="1">
              <a:latin typeface="Arial Narrow" pitchFamily="34" charset="0"/>
            </a:rPr>
            <a:t>Fecha de Aprobación:</a:t>
          </a:r>
        </a:p>
      </xdr:txBody>
    </xdr:sp>
    <xdr:clientData/>
  </xdr:twoCellAnchor>
  <xdr:twoCellAnchor>
    <xdr:from>
      <xdr:col>64</xdr:col>
      <xdr:colOff>1428295</xdr:colOff>
      <xdr:row>2</xdr:row>
      <xdr:rowOff>288018</xdr:rowOff>
    </xdr:from>
    <xdr:to>
      <xdr:col>65</xdr:col>
      <xdr:colOff>1258977</xdr:colOff>
      <xdr:row>3</xdr:row>
      <xdr:rowOff>369662</xdr:rowOff>
    </xdr:to>
    <xdr:sp macro="" textlink="">
      <xdr:nvSpPr>
        <xdr:cNvPr id="18" name="21 CuadroTexto">
          <a:extLst>
            <a:ext uri="{FF2B5EF4-FFF2-40B4-BE49-F238E27FC236}">
              <a16:creationId xmlns:a16="http://schemas.microsoft.com/office/drawing/2014/main" id="{6D7F91F7-52D6-4550-BE6A-7C455346C427}"/>
            </a:ext>
          </a:extLst>
        </xdr:cNvPr>
        <xdr:cNvSpPr txBox="1"/>
      </xdr:nvSpPr>
      <xdr:spPr bwMode="auto">
        <a:xfrm>
          <a:off x="55498545" y="811893"/>
          <a:ext cx="1370557" cy="5896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none" spc="0" normalizeH="0" baseline="0" noProof="0">
              <a:ln>
                <a:noFill/>
              </a:ln>
              <a:solidFill>
                <a:prstClr val="black"/>
              </a:solidFill>
              <a:effectLst/>
              <a:uLnTx/>
              <a:uFillTx/>
              <a:latin typeface="Arial Narrow" pitchFamily="34" charset="0"/>
              <a:ea typeface="+mn-ea"/>
              <a:cs typeface="+mn-cs"/>
            </a:rPr>
            <a:t>DP-DG-08</a:t>
          </a:r>
        </a:p>
      </xdr:txBody>
    </xdr:sp>
    <xdr:clientData/>
  </xdr:twoCellAnchor>
  <xdr:twoCellAnchor>
    <xdr:from>
      <xdr:col>64</xdr:col>
      <xdr:colOff>1435402</xdr:colOff>
      <xdr:row>4</xdr:row>
      <xdr:rowOff>111730</xdr:rowOff>
    </xdr:from>
    <xdr:to>
      <xdr:col>65</xdr:col>
      <xdr:colOff>1260299</xdr:colOff>
      <xdr:row>5</xdr:row>
      <xdr:rowOff>69547</xdr:rowOff>
    </xdr:to>
    <xdr:sp macro="" textlink="">
      <xdr:nvSpPr>
        <xdr:cNvPr id="19" name="21 CuadroTexto">
          <a:extLst>
            <a:ext uri="{FF2B5EF4-FFF2-40B4-BE49-F238E27FC236}">
              <a16:creationId xmlns:a16="http://schemas.microsoft.com/office/drawing/2014/main" id="{2487574E-4D2D-47AB-8760-D3B16239B5C9}"/>
            </a:ext>
          </a:extLst>
        </xdr:cNvPr>
        <xdr:cNvSpPr txBox="1"/>
      </xdr:nvSpPr>
      <xdr:spPr bwMode="auto">
        <a:xfrm>
          <a:off x="55505652" y="1572230"/>
          <a:ext cx="1364772" cy="4340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none" spc="0" normalizeH="0" baseline="0" noProof="0">
              <a:ln>
                <a:noFill/>
              </a:ln>
              <a:solidFill>
                <a:prstClr val="black"/>
              </a:solidFill>
              <a:effectLst/>
              <a:uLnTx/>
              <a:uFillTx/>
              <a:latin typeface="Arial Narrow" pitchFamily="34" charset="0"/>
              <a:ea typeface="+mn-ea"/>
              <a:cs typeface="+mn-cs"/>
            </a:rPr>
            <a:t>5.0</a:t>
          </a:r>
        </a:p>
      </xdr:txBody>
    </xdr:sp>
    <xdr:clientData/>
  </xdr:twoCellAnchor>
  <xdr:twoCellAnchor>
    <xdr:from>
      <xdr:col>64</xdr:col>
      <xdr:colOff>1412875</xdr:colOff>
      <xdr:row>5</xdr:row>
      <xdr:rowOff>140305</xdr:rowOff>
    </xdr:from>
    <xdr:to>
      <xdr:col>65</xdr:col>
      <xdr:colOff>1269999</xdr:colOff>
      <xdr:row>6</xdr:row>
      <xdr:rowOff>278191</xdr:rowOff>
    </xdr:to>
    <xdr:sp macro="" textlink="">
      <xdr:nvSpPr>
        <xdr:cNvPr id="20" name="23 CuadroTexto">
          <a:extLst>
            <a:ext uri="{FF2B5EF4-FFF2-40B4-BE49-F238E27FC236}">
              <a16:creationId xmlns:a16="http://schemas.microsoft.com/office/drawing/2014/main" id="{665C7FCC-4F4E-4C82-AC43-DD171CA5D5BC}"/>
            </a:ext>
          </a:extLst>
        </xdr:cNvPr>
        <xdr:cNvSpPr txBox="1"/>
      </xdr:nvSpPr>
      <xdr:spPr bwMode="auto">
        <a:xfrm>
          <a:off x="65405000" y="2275493"/>
          <a:ext cx="1484312" cy="5744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r"/>
          <a:endParaRPr lang="es-ES" sz="1200" b="1" i="0">
            <a:latin typeface="Arial Narrow" pitchFamily="34" charset="0"/>
          </a:endParaRPr>
        </a:p>
        <a:p>
          <a:pPr algn="r"/>
          <a:r>
            <a:rPr lang="es-ES" sz="1200" b="1" i="0">
              <a:latin typeface="Arial Narrow" pitchFamily="34" charset="0"/>
            </a:rPr>
            <a:t>20/05/2025</a:t>
          </a:r>
        </a:p>
      </xdr:txBody>
    </xdr:sp>
    <xdr:clientData/>
  </xdr:twoCellAnchor>
  <xdr:twoCellAnchor editAs="oneCell">
    <xdr:from>
      <xdr:col>1</xdr:col>
      <xdr:colOff>133426</xdr:colOff>
      <xdr:row>2</xdr:row>
      <xdr:rowOff>240771</xdr:rowOff>
    </xdr:from>
    <xdr:to>
      <xdr:col>3</xdr:col>
      <xdr:colOff>269876</xdr:colOff>
      <xdr:row>6</xdr:row>
      <xdr:rowOff>240772</xdr:rowOff>
    </xdr:to>
    <xdr:pic>
      <xdr:nvPicPr>
        <xdr:cNvPr id="3" name="Imagen 22">
          <a:extLst>
            <a:ext uri="{FF2B5EF4-FFF2-40B4-BE49-F238E27FC236}">
              <a16:creationId xmlns:a16="http://schemas.microsoft.com/office/drawing/2014/main" id="{4EF3FDC6-4AAA-44EA-B000-71258DE2C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5551" y="1066271"/>
          <a:ext cx="2676450" cy="1746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201778</xdr:colOff>
      <xdr:row>2</xdr:row>
      <xdr:rowOff>433294</xdr:rowOff>
    </xdr:from>
    <xdr:to>
      <xdr:col>16</xdr:col>
      <xdr:colOff>189847</xdr:colOff>
      <xdr:row>4</xdr:row>
      <xdr:rowOff>726049</xdr:rowOff>
    </xdr:to>
    <xdr:pic>
      <xdr:nvPicPr>
        <xdr:cNvPr id="2" name="Imagen 1">
          <a:extLst>
            <a:ext uri="{FF2B5EF4-FFF2-40B4-BE49-F238E27FC236}">
              <a16:creationId xmlns:a16="http://schemas.microsoft.com/office/drawing/2014/main" id="{08B934BB-75D3-4DFF-A4DB-958E52381093}"/>
            </a:ext>
          </a:extLst>
        </xdr:cNvPr>
        <xdr:cNvPicPr>
          <a:picLocks noChangeAspect="1"/>
        </xdr:cNvPicPr>
      </xdr:nvPicPr>
      <xdr:blipFill>
        <a:blip xmlns:r="http://schemas.openxmlformats.org/officeDocument/2006/relationships" r:embed="rId1"/>
        <a:stretch>
          <a:fillRect/>
        </a:stretch>
      </xdr:blipFill>
      <xdr:spPr>
        <a:xfrm>
          <a:off x="24846128" y="884144"/>
          <a:ext cx="4788669" cy="19834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11906</xdr:colOff>
      <xdr:row>0</xdr:row>
      <xdr:rowOff>119062</xdr:rowOff>
    </xdr:from>
    <xdr:to>
      <xdr:col>12</xdr:col>
      <xdr:colOff>1107281</xdr:colOff>
      <xdr:row>7</xdr:row>
      <xdr:rowOff>61910</xdr:rowOff>
    </xdr:to>
    <xdr:grpSp>
      <xdr:nvGrpSpPr>
        <xdr:cNvPr id="2" name="Grupo 4">
          <a:extLst>
            <a:ext uri="{FF2B5EF4-FFF2-40B4-BE49-F238E27FC236}">
              <a16:creationId xmlns:a16="http://schemas.microsoft.com/office/drawing/2014/main" id="{F570CCDD-CB92-416D-9246-766ED3D86979}"/>
            </a:ext>
          </a:extLst>
        </xdr:cNvPr>
        <xdr:cNvGrpSpPr>
          <a:grpSpLocks/>
        </xdr:cNvGrpSpPr>
      </xdr:nvGrpSpPr>
      <xdr:grpSpPr bwMode="auto">
        <a:xfrm>
          <a:off x="813594" y="119062"/>
          <a:ext cx="19851687" cy="1220786"/>
          <a:chOff x="0" y="190500"/>
          <a:chExt cx="14420820" cy="1434139"/>
        </a:xfrm>
      </xdr:grpSpPr>
      <xdr:sp macro="" textlink="">
        <xdr:nvSpPr>
          <xdr:cNvPr id="3" name="17 CuadroTexto">
            <a:extLst>
              <a:ext uri="{FF2B5EF4-FFF2-40B4-BE49-F238E27FC236}">
                <a16:creationId xmlns:a16="http://schemas.microsoft.com/office/drawing/2014/main" id="{369AD8EB-6FAF-7872-4C3A-B0A4A193E1D4}"/>
              </a:ext>
            </a:extLst>
          </xdr:cNvPr>
          <xdr:cNvSpPr txBox="1"/>
        </xdr:nvSpPr>
        <xdr:spPr bwMode="auto">
          <a:xfrm>
            <a:off x="0" y="190500"/>
            <a:ext cx="14420820" cy="14341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O"/>
          </a:p>
        </xdr:txBody>
      </xdr:sp>
      <xdr:grpSp>
        <xdr:nvGrpSpPr>
          <xdr:cNvPr id="4" name="29 Grupo">
            <a:extLst>
              <a:ext uri="{FF2B5EF4-FFF2-40B4-BE49-F238E27FC236}">
                <a16:creationId xmlns:a16="http://schemas.microsoft.com/office/drawing/2014/main" id="{7E346345-6379-8194-A947-D4B7607246F6}"/>
              </a:ext>
            </a:extLst>
          </xdr:cNvPr>
          <xdr:cNvGrpSpPr>
            <a:grpSpLocks/>
          </xdr:cNvGrpSpPr>
        </xdr:nvGrpSpPr>
        <xdr:grpSpPr bwMode="auto">
          <a:xfrm>
            <a:off x="2478834" y="245899"/>
            <a:ext cx="7585727" cy="1299269"/>
            <a:chOff x="1659826" y="2441367"/>
            <a:chExt cx="3920220" cy="1010181"/>
          </a:xfrm>
        </xdr:grpSpPr>
        <xdr:sp macro="" textlink="">
          <xdr:nvSpPr>
            <xdr:cNvPr id="13" name="24 CuadroTexto">
              <a:extLst>
                <a:ext uri="{FF2B5EF4-FFF2-40B4-BE49-F238E27FC236}">
                  <a16:creationId xmlns:a16="http://schemas.microsoft.com/office/drawing/2014/main" id="{A34D8E73-CB24-89ED-ADAC-96C23A0AC2A4}"/>
                </a:ext>
              </a:extLst>
            </xdr:cNvPr>
            <xdr:cNvSpPr txBox="1"/>
          </xdr:nvSpPr>
          <xdr:spPr bwMode="auto">
            <a:xfrm>
              <a:off x="1661460" y="2441513"/>
              <a:ext cx="3917574" cy="5359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000">
                  <a:latin typeface="Arial Narrow" pitchFamily="34" charset="0"/>
                </a:rPr>
                <a:t>Proceso o Subproceso: </a:t>
              </a:r>
              <a:r>
                <a:rPr kumimoji="0" lang="es-ES_tradnl" sz="1000" b="1" i="1" u="none" strike="noStrike" kern="0" cap="none" spc="0" normalizeH="0" baseline="0">
                  <a:ln>
                    <a:noFill/>
                  </a:ln>
                  <a:solidFill>
                    <a:prstClr val="black"/>
                  </a:solidFill>
                  <a:effectLst/>
                  <a:uLnTx/>
                  <a:uFillTx/>
                  <a:latin typeface="Arial Narrow" pitchFamily="34" charset="0"/>
                  <a:ea typeface="+mn-ea"/>
                  <a:cs typeface="+mn-cs"/>
                </a:rPr>
                <a:t>Direccionamiento y Planeación </a:t>
              </a:r>
              <a:endParaRPr kumimoji="0" lang="es-ES" sz="1000" b="1" i="1" u="none" strike="noStrike" kern="0" cap="none" spc="0" normalizeH="0" baseline="0" noProof="0">
                <a:ln>
                  <a:noFill/>
                </a:ln>
                <a:solidFill>
                  <a:prstClr val="black"/>
                </a:solidFill>
                <a:effectLst/>
                <a:uLnTx/>
                <a:uFillTx/>
                <a:latin typeface="Arial Narrow" pitchFamily="34" charset="0"/>
                <a:ea typeface="+mn-ea"/>
                <a:cs typeface="+mn-cs"/>
              </a:endParaRPr>
            </a:p>
          </xdr:txBody>
        </xdr:sp>
        <xdr:sp macro="" textlink="">
          <xdr:nvSpPr>
            <xdr:cNvPr id="14" name="25 CuadroTexto">
              <a:extLst>
                <a:ext uri="{FF2B5EF4-FFF2-40B4-BE49-F238E27FC236}">
                  <a16:creationId xmlns:a16="http://schemas.microsoft.com/office/drawing/2014/main" id="{E99ECA24-830D-248A-D024-509C4F9C9478}"/>
                </a:ext>
              </a:extLst>
            </xdr:cNvPr>
            <xdr:cNvSpPr txBox="1"/>
          </xdr:nvSpPr>
          <xdr:spPr bwMode="auto">
            <a:xfrm>
              <a:off x="1661460" y="3003356"/>
              <a:ext cx="3917574" cy="4494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000">
                  <a:latin typeface="Arial Narrow" pitchFamily="34" charset="0"/>
                </a:rPr>
                <a:t>Nombre del documento: </a:t>
              </a:r>
              <a:r>
                <a:rPr kumimoji="0" lang="es-ES" sz="1000" b="1" i="1" u="none" strike="noStrike" kern="0" cap="none" spc="0" normalizeH="0" baseline="0">
                  <a:ln>
                    <a:noFill/>
                  </a:ln>
                  <a:solidFill>
                    <a:prstClr val="black"/>
                  </a:solidFill>
                  <a:effectLst/>
                  <a:uLnTx/>
                  <a:uFillTx/>
                  <a:latin typeface="Arial Narrow" pitchFamily="34" charset="0"/>
                  <a:ea typeface="+mn-ea"/>
                  <a:cs typeface="+mn-cs"/>
                </a:rPr>
                <a:t>M</a:t>
              </a:r>
              <a:r>
                <a:rPr kumimoji="0" lang="es-ES" sz="1000" b="1" i="1" u="none" strike="noStrike" kern="0" cap="none" spc="0" normalizeH="0" baseline="0" noProof="0">
                  <a:ln>
                    <a:noFill/>
                  </a:ln>
                  <a:solidFill>
                    <a:prstClr val="black"/>
                  </a:solidFill>
                  <a:effectLst/>
                  <a:uLnTx/>
                  <a:uFillTx/>
                  <a:latin typeface="Arial Narrow" pitchFamily="34" charset="0"/>
                  <a:ea typeface="+mn-ea"/>
                  <a:cs typeface="+mn-cs"/>
                </a:rPr>
                <a:t>onitoreo y control de riesgos y oportunidades</a:t>
              </a:r>
            </a:p>
          </xdr:txBody>
        </xdr:sp>
      </xdr:grpSp>
      <xdr:grpSp>
        <xdr:nvGrpSpPr>
          <xdr:cNvPr id="5" name="Grupo 2">
            <a:extLst>
              <a:ext uri="{FF2B5EF4-FFF2-40B4-BE49-F238E27FC236}">
                <a16:creationId xmlns:a16="http://schemas.microsoft.com/office/drawing/2014/main" id="{84862030-3081-E335-C8D6-88159D0A2515}"/>
              </a:ext>
            </a:extLst>
          </xdr:cNvPr>
          <xdr:cNvGrpSpPr>
            <a:grpSpLocks/>
          </xdr:cNvGrpSpPr>
        </xdr:nvGrpSpPr>
        <xdr:grpSpPr bwMode="auto">
          <a:xfrm>
            <a:off x="10130555" y="246086"/>
            <a:ext cx="4248195" cy="1311849"/>
            <a:chOff x="10130559" y="246065"/>
            <a:chExt cx="4256651" cy="1344765"/>
          </a:xfrm>
        </xdr:grpSpPr>
        <xdr:grpSp>
          <xdr:nvGrpSpPr>
            <xdr:cNvPr id="6" name="28 Grupo">
              <a:extLst>
                <a:ext uri="{FF2B5EF4-FFF2-40B4-BE49-F238E27FC236}">
                  <a16:creationId xmlns:a16="http://schemas.microsoft.com/office/drawing/2014/main" id="{C8F33C00-2905-0F80-4C1D-C8DD036D9C3A}"/>
                </a:ext>
              </a:extLst>
            </xdr:cNvPr>
            <xdr:cNvGrpSpPr>
              <a:grpSpLocks/>
            </xdr:cNvGrpSpPr>
          </xdr:nvGrpSpPr>
          <xdr:grpSpPr bwMode="auto">
            <a:xfrm>
              <a:off x="10130559" y="246065"/>
              <a:ext cx="4243334" cy="1344765"/>
              <a:chOff x="5620409" y="2440718"/>
              <a:chExt cx="2199439" cy="1026687"/>
            </a:xfrm>
          </xdr:grpSpPr>
          <xdr:sp macro="" textlink="">
            <xdr:nvSpPr>
              <xdr:cNvPr id="9" name="20 CuadroTexto">
                <a:extLst>
                  <a:ext uri="{FF2B5EF4-FFF2-40B4-BE49-F238E27FC236}">
                    <a16:creationId xmlns:a16="http://schemas.microsoft.com/office/drawing/2014/main" id="{4D2B953A-AD4F-15F1-9B95-608D87D3B2E2}"/>
                  </a:ext>
                </a:extLst>
              </xdr:cNvPr>
              <xdr:cNvSpPr txBox="1"/>
            </xdr:nvSpPr>
            <xdr:spPr bwMode="auto">
              <a:xfrm>
                <a:off x="5620409" y="2440718"/>
                <a:ext cx="1140144" cy="356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r"/>
                <a:r>
                  <a:rPr lang="es-ES" sz="800" b="0" i="1">
                    <a:latin typeface="Arial Narrow" pitchFamily="34" charset="0"/>
                  </a:rPr>
                  <a:t>Código:</a:t>
                </a:r>
              </a:p>
            </xdr:txBody>
          </xdr:sp>
          <xdr:sp macro="" textlink="">
            <xdr:nvSpPr>
              <xdr:cNvPr id="10" name="21 CuadroTexto">
                <a:extLst>
                  <a:ext uri="{FF2B5EF4-FFF2-40B4-BE49-F238E27FC236}">
                    <a16:creationId xmlns:a16="http://schemas.microsoft.com/office/drawing/2014/main" id="{EE2EB442-64E9-C52F-6B8B-D4B2F18D2EB5}"/>
                  </a:ext>
                </a:extLst>
              </xdr:cNvPr>
              <xdr:cNvSpPr txBox="1"/>
            </xdr:nvSpPr>
            <xdr:spPr bwMode="auto">
              <a:xfrm>
                <a:off x="6808620" y="2440718"/>
                <a:ext cx="1011227" cy="356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s-ES" sz="800" b="1" i="0" u="none" strike="noStrike" kern="0" cap="none" spc="0" normalizeH="0" baseline="0" noProof="0">
                    <a:ln>
                      <a:noFill/>
                    </a:ln>
                    <a:solidFill>
                      <a:prstClr val="black"/>
                    </a:solidFill>
                    <a:effectLst/>
                    <a:uLnTx/>
                    <a:uFillTx/>
                    <a:latin typeface="Arial Narrow" pitchFamily="34" charset="0"/>
                    <a:ea typeface="+mn-ea"/>
                    <a:cs typeface="+mn-cs"/>
                  </a:rPr>
                  <a:t>DP-DG-11</a:t>
                </a:r>
              </a:p>
            </xdr:txBody>
          </xdr:sp>
          <xdr:sp macro="" textlink="">
            <xdr:nvSpPr>
              <xdr:cNvPr id="11" name="22 CuadroTexto">
                <a:extLst>
                  <a:ext uri="{FF2B5EF4-FFF2-40B4-BE49-F238E27FC236}">
                    <a16:creationId xmlns:a16="http://schemas.microsoft.com/office/drawing/2014/main" id="{756346E9-1F7E-6D9F-3628-A72A280935E2}"/>
                  </a:ext>
                </a:extLst>
              </xdr:cNvPr>
              <xdr:cNvSpPr txBox="1"/>
            </xdr:nvSpPr>
            <xdr:spPr bwMode="auto">
              <a:xfrm>
                <a:off x="5625200" y="3171580"/>
                <a:ext cx="1135352" cy="295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r"/>
                <a:r>
                  <a:rPr lang="es-ES" sz="800" b="0" i="1">
                    <a:latin typeface="Arial Narrow" pitchFamily="34" charset="0"/>
                  </a:rPr>
                  <a:t>Fecha de aprobación:</a:t>
                </a:r>
              </a:p>
            </xdr:txBody>
          </xdr:sp>
          <xdr:sp macro="" textlink="">
            <xdr:nvSpPr>
              <xdr:cNvPr id="12" name="23 CuadroTexto">
                <a:extLst>
                  <a:ext uri="{FF2B5EF4-FFF2-40B4-BE49-F238E27FC236}">
                    <a16:creationId xmlns:a16="http://schemas.microsoft.com/office/drawing/2014/main" id="{389B1227-3628-1F9D-4411-5F3AA0C70BF1}"/>
                  </a:ext>
                </a:extLst>
              </xdr:cNvPr>
              <xdr:cNvSpPr txBox="1"/>
            </xdr:nvSpPr>
            <xdr:spPr bwMode="auto">
              <a:xfrm>
                <a:off x="6808620" y="3154179"/>
                <a:ext cx="1011228" cy="313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r"/>
                <a:endParaRPr lang="es-ES" sz="800" b="1" i="0">
                  <a:latin typeface="Arial Narrow" pitchFamily="34" charset="0"/>
                </a:endParaRPr>
              </a:p>
              <a:p>
                <a:pPr algn="r"/>
                <a:r>
                  <a:rPr lang="es-ES" sz="800" b="1" i="0">
                    <a:latin typeface="Arial Narrow" pitchFamily="34" charset="0"/>
                  </a:rPr>
                  <a:t>20/05/2025</a:t>
                </a:r>
              </a:p>
            </xdr:txBody>
          </xdr:sp>
        </xdr:grpSp>
        <xdr:sp macro="" textlink="">
          <xdr:nvSpPr>
            <xdr:cNvPr id="7" name="21 CuadroTexto">
              <a:extLst>
                <a:ext uri="{FF2B5EF4-FFF2-40B4-BE49-F238E27FC236}">
                  <a16:creationId xmlns:a16="http://schemas.microsoft.com/office/drawing/2014/main" id="{5657CA2E-A2C3-D7EC-4BBE-6F2AB7767251}"/>
                </a:ext>
              </a:extLst>
            </xdr:cNvPr>
            <xdr:cNvSpPr txBox="1"/>
          </xdr:nvSpPr>
          <xdr:spPr bwMode="auto">
            <a:xfrm>
              <a:off x="12431382" y="747503"/>
              <a:ext cx="1955828" cy="3988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0" lang="es-ES" sz="800" b="1" i="0" u="none" strike="noStrike" kern="0" cap="none" spc="0" normalizeH="0" baseline="0" noProof="0">
                <a:ln>
                  <a:noFill/>
                </a:ln>
                <a:solidFill>
                  <a:prstClr val="black"/>
                </a:solidFill>
                <a:effectLst/>
                <a:uLnTx/>
                <a:uFillTx/>
                <a:latin typeface="Arial Narrow" pitchFamily="34" charset="0"/>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es-ES" sz="800" b="1" i="0" u="none" strike="noStrike" kern="0" cap="none" spc="0" normalizeH="0" baseline="0" noProof="0">
                  <a:ln>
                    <a:noFill/>
                  </a:ln>
                  <a:solidFill>
                    <a:prstClr val="black"/>
                  </a:solidFill>
                  <a:effectLst/>
                  <a:uLnTx/>
                  <a:uFillTx/>
                  <a:latin typeface="Arial Narrow" pitchFamily="34" charset="0"/>
                  <a:ea typeface="+mn-ea"/>
                  <a:cs typeface="+mn-cs"/>
                </a:rPr>
                <a:t>1.0</a:t>
              </a: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s-ES" sz="800" b="1" i="0" u="none" strike="noStrike" kern="0" cap="none" spc="0" normalizeH="0" baseline="0" noProof="0">
                <a:ln>
                  <a:noFill/>
                </a:ln>
                <a:solidFill>
                  <a:prstClr val="black"/>
                </a:solidFill>
                <a:effectLst/>
                <a:uLnTx/>
                <a:uFillTx/>
                <a:latin typeface="Arial Narrow" pitchFamily="34" charset="0"/>
                <a:ea typeface="+mn-ea"/>
                <a:cs typeface="+mn-cs"/>
              </a:endParaRPr>
            </a:p>
          </xdr:txBody>
        </xdr:sp>
        <xdr:sp macro="" textlink="">
          <xdr:nvSpPr>
            <xdr:cNvPr id="8" name="20 CuadroTexto">
              <a:extLst>
                <a:ext uri="{FF2B5EF4-FFF2-40B4-BE49-F238E27FC236}">
                  <a16:creationId xmlns:a16="http://schemas.microsoft.com/office/drawing/2014/main" id="{797C57DC-6CA1-0BA7-C90A-BBA8E75D9A0A}"/>
                </a:ext>
              </a:extLst>
            </xdr:cNvPr>
            <xdr:cNvSpPr txBox="1"/>
          </xdr:nvSpPr>
          <xdr:spPr bwMode="auto">
            <a:xfrm>
              <a:off x="10138342" y="758899"/>
              <a:ext cx="2191876" cy="3988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r"/>
              <a:r>
                <a:rPr lang="es-ES" sz="800" b="0" i="1">
                  <a:solidFill>
                    <a:schemeClr val="dk1"/>
                  </a:solidFill>
                  <a:effectLst/>
                  <a:latin typeface="Arial Narrow" panose="020B0606020202030204" pitchFamily="34" charset="0"/>
                  <a:ea typeface="+mn-ea"/>
                  <a:cs typeface="+mn-cs"/>
                </a:rPr>
                <a:t>Versión:</a:t>
              </a:r>
              <a:endParaRPr lang="es-CO" sz="400">
                <a:effectLst/>
                <a:latin typeface="Arial Narrow" panose="020B0606020202030204" pitchFamily="34" charset="0"/>
              </a:endParaRPr>
            </a:p>
          </xdr:txBody>
        </xdr:sp>
      </xdr:grpSp>
    </xdr:grpSp>
    <xdr:clientData/>
  </xdr:twoCellAnchor>
  <xdr:twoCellAnchor editAs="oneCell">
    <xdr:from>
      <xdr:col>1</xdr:col>
      <xdr:colOff>345281</xdr:colOff>
      <xdr:row>0</xdr:row>
      <xdr:rowOff>130969</xdr:rowOff>
    </xdr:from>
    <xdr:to>
      <xdr:col>2</xdr:col>
      <xdr:colOff>1035843</xdr:colOff>
      <xdr:row>7</xdr:row>
      <xdr:rowOff>35719</xdr:rowOff>
    </xdr:to>
    <xdr:pic>
      <xdr:nvPicPr>
        <xdr:cNvPr id="15" name="Imagen 22">
          <a:extLst>
            <a:ext uri="{FF2B5EF4-FFF2-40B4-BE49-F238E27FC236}">
              <a16:creationId xmlns:a16="http://schemas.microsoft.com/office/drawing/2014/main" id="{A26BA2F2-C0E3-4BFC-9D06-E6730EEF13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281" y="130969"/>
          <a:ext cx="2633662"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0D3B-2D04-4F6D-A94C-09968C6272E4}">
  <dimension ref="A1:BW322"/>
  <sheetViews>
    <sheetView topLeftCell="A6" zoomScale="70" zoomScaleNormal="70" workbookViewId="0">
      <selection activeCell="B6" sqref="B6"/>
    </sheetView>
  </sheetViews>
  <sheetFormatPr baseColWidth="10" defaultRowHeight="14.5" x14ac:dyDescent="0.35"/>
  <cols>
    <col min="1" max="2" width="10.90625" style="80"/>
    <col min="3" max="3" width="42" style="80" customWidth="1"/>
    <col min="4" max="4" width="23.54296875" style="80" customWidth="1"/>
    <col min="5" max="5" width="16.7265625" style="80" customWidth="1"/>
    <col min="6" max="6" width="14.6328125" style="80" customWidth="1"/>
    <col min="7" max="7" width="16.7265625" style="80" customWidth="1"/>
    <col min="8" max="8" width="10.90625" style="80"/>
    <col min="9" max="10" width="15" style="80" customWidth="1"/>
    <col min="11" max="12" width="12.6328125" style="80" customWidth="1"/>
    <col min="13" max="13" width="16" style="80" customWidth="1"/>
    <col min="14" max="14" width="0" style="80" hidden="1" customWidth="1"/>
    <col min="15" max="15" width="14.90625" style="80" hidden="1" customWidth="1"/>
    <col min="16" max="16" width="0" style="80" hidden="1" customWidth="1"/>
    <col min="17" max="36" width="10.90625" style="80"/>
    <col min="40" max="65" width="10.90625" style="80"/>
  </cols>
  <sheetData>
    <row r="1" spans="1:75" x14ac:dyDescent="0.35">
      <c r="A1" s="224" t="s">
        <v>689</v>
      </c>
      <c r="B1" s="224"/>
      <c r="C1" s="224"/>
      <c r="AK1" s="80"/>
      <c r="AL1" s="80"/>
      <c r="AM1" s="80"/>
    </row>
    <row r="2" spans="1:75" x14ac:dyDescent="0.35">
      <c r="AK2" s="80"/>
      <c r="AL2" s="80"/>
      <c r="AM2" s="80"/>
    </row>
    <row r="3" spans="1:75" ht="14.5" customHeight="1" x14ac:dyDescent="0.35">
      <c r="C3" s="225" t="s">
        <v>298</v>
      </c>
      <c r="D3" s="225"/>
      <c r="E3" s="225"/>
      <c r="F3" s="225"/>
      <c r="G3" s="225"/>
      <c r="H3" s="225"/>
      <c r="I3" s="225"/>
      <c r="J3" s="225"/>
      <c r="K3" s="225"/>
      <c r="L3" s="225"/>
      <c r="M3" s="225"/>
      <c r="AK3" s="80"/>
      <c r="AL3" s="80"/>
      <c r="AM3" s="80"/>
    </row>
    <row r="4" spans="1:75" s="80" customFormat="1" ht="39" customHeight="1" x14ac:dyDescent="0.35">
      <c r="C4" s="225"/>
      <c r="D4" s="225"/>
      <c r="E4" s="225"/>
      <c r="F4" s="225"/>
      <c r="G4" s="225"/>
      <c r="H4" s="225"/>
      <c r="I4" s="225"/>
      <c r="J4" s="225"/>
      <c r="K4" s="225"/>
      <c r="L4" s="225"/>
      <c r="M4" s="225"/>
    </row>
    <row r="5" spans="1:75" s="80" customFormat="1" ht="14.5" customHeight="1" x14ac:dyDescent="0.35">
      <c r="C5" s="225"/>
      <c r="D5" s="225"/>
      <c r="E5" s="225"/>
      <c r="F5" s="225"/>
      <c r="G5" s="225"/>
      <c r="H5" s="225"/>
      <c r="I5" s="225"/>
      <c r="J5" s="225"/>
      <c r="K5" s="225"/>
      <c r="L5" s="225"/>
      <c r="M5" s="225"/>
    </row>
    <row r="6" spans="1:75" s="80" customFormat="1" ht="35" x14ac:dyDescent="0.7">
      <c r="C6" s="151"/>
      <c r="D6" s="151"/>
      <c r="E6" s="151"/>
      <c r="F6" s="151"/>
      <c r="G6" s="151"/>
      <c r="H6" s="152"/>
      <c r="I6" s="152"/>
      <c r="J6" s="152"/>
      <c r="K6" s="152"/>
      <c r="L6" s="152"/>
      <c r="M6" s="152"/>
      <c r="N6" s="152"/>
      <c r="O6" s="152"/>
      <c r="P6" s="152"/>
      <c r="Q6" s="152"/>
      <c r="R6" s="152"/>
      <c r="S6" s="152"/>
      <c r="T6" s="152"/>
      <c r="U6" s="152"/>
    </row>
    <row r="7" spans="1:75" s="80" customFormat="1" ht="14.5" customHeight="1" x14ac:dyDescent="0.5">
      <c r="C7" s="226" t="s">
        <v>299</v>
      </c>
      <c r="D7" s="226"/>
      <c r="E7" s="226"/>
      <c r="F7" s="226"/>
      <c r="G7" s="226"/>
      <c r="H7" s="226"/>
      <c r="I7" s="226"/>
      <c r="J7" s="153"/>
      <c r="K7" s="152"/>
      <c r="L7" s="152"/>
      <c r="M7" s="152"/>
      <c r="N7" s="152"/>
      <c r="O7" s="152"/>
      <c r="P7" s="152"/>
      <c r="Q7" s="152"/>
      <c r="R7" s="152"/>
      <c r="S7" s="152"/>
      <c r="T7" s="152"/>
      <c r="U7" s="152"/>
    </row>
    <row r="8" spans="1:75" s="80" customFormat="1" ht="14.5" customHeight="1" x14ac:dyDescent="0.5">
      <c r="C8" s="226"/>
      <c r="D8" s="226"/>
      <c r="E8" s="226"/>
      <c r="F8" s="226"/>
      <c r="G8" s="226"/>
      <c r="H8" s="226"/>
      <c r="I8" s="226"/>
      <c r="J8" s="153"/>
      <c r="K8" s="152"/>
      <c r="L8" s="152"/>
      <c r="M8" s="152"/>
      <c r="N8" s="152"/>
      <c r="O8" s="152"/>
      <c r="P8" s="152"/>
      <c r="Q8" s="152"/>
      <c r="R8" s="152"/>
      <c r="S8" s="152"/>
      <c r="T8" s="152"/>
      <c r="U8" s="152"/>
    </row>
    <row r="9" spans="1:75" ht="26" x14ac:dyDescent="0.35">
      <c r="C9" s="154"/>
      <c r="D9" s="227" t="s">
        <v>300</v>
      </c>
      <c r="E9" s="228"/>
      <c r="F9" s="227" t="s">
        <v>301</v>
      </c>
      <c r="G9" s="228"/>
      <c r="H9" s="155"/>
      <c r="I9" s="152"/>
      <c r="J9" s="156" t="s">
        <v>302</v>
      </c>
      <c r="K9" s="152"/>
      <c r="L9" s="152"/>
      <c r="M9" s="152"/>
      <c r="N9" s="152"/>
      <c r="O9" s="152"/>
      <c r="P9" s="152"/>
      <c r="Q9" s="152"/>
      <c r="R9" s="152"/>
      <c r="S9" s="152"/>
      <c r="T9" s="152"/>
      <c r="U9" s="152"/>
      <c r="AK9" s="80"/>
      <c r="AL9" s="80"/>
      <c r="AM9" s="80"/>
      <c r="BN9" s="80"/>
      <c r="BO9" s="80"/>
      <c r="BP9" s="80"/>
      <c r="BQ9" s="80"/>
      <c r="BR9" s="80"/>
      <c r="BS9" s="80"/>
      <c r="BT9" s="80"/>
      <c r="BU9" s="80"/>
      <c r="BV9" s="80"/>
      <c r="BW9" s="80"/>
    </row>
    <row r="10" spans="1:75" x14ac:dyDescent="0.35">
      <c r="C10" s="157" t="s">
        <v>303</v>
      </c>
      <c r="D10" s="158">
        <f>COUNTIF('MATRIZ RIESGOS '!$O$11:$O$32,J10)</f>
        <v>0</v>
      </c>
      <c r="E10" s="159">
        <f>D10/$D$14</f>
        <v>0</v>
      </c>
      <c r="F10" s="158">
        <f>COUNTIF('MATRIZ RIESGOS '!$BF$11:$BF$32,J10)</f>
        <v>0</v>
      </c>
      <c r="G10" s="159">
        <f>F10/$F$14</f>
        <v>0</v>
      </c>
      <c r="H10" s="152"/>
      <c r="I10" s="152"/>
      <c r="J10" s="160" t="s">
        <v>304</v>
      </c>
      <c r="K10" s="152"/>
      <c r="L10" s="152"/>
      <c r="M10" s="152"/>
      <c r="N10" s="152"/>
      <c r="O10" s="152"/>
      <c r="P10" s="152"/>
      <c r="Q10" s="152"/>
      <c r="R10" s="152"/>
      <c r="S10" s="152"/>
      <c r="T10" s="152"/>
      <c r="U10" s="152"/>
      <c r="AK10" s="80"/>
      <c r="AL10" s="80"/>
      <c r="AM10" s="80"/>
      <c r="BN10" s="80"/>
      <c r="BO10" s="80"/>
      <c r="BP10" s="80"/>
      <c r="BQ10" s="80"/>
      <c r="BR10" s="80"/>
      <c r="BS10" s="80"/>
      <c r="BT10" s="80"/>
      <c r="BU10" s="80"/>
      <c r="BV10" s="80"/>
      <c r="BW10" s="80"/>
    </row>
    <row r="11" spans="1:75" x14ac:dyDescent="0.35">
      <c r="C11" s="157" t="s">
        <v>305</v>
      </c>
      <c r="D11" s="158">
        <f>COUNTIF('MATRIZ RIESGOS '!$O$11:$O$32,J11)</f>
        <v>3</v>
      </c>
      <c r="E11" s="159">
        <f>D11/$D$14</f>
        <v>0.13636363636363635</v>
      </c>
      <c r="F11" s="158">
        <f>COUNTIF('MATRIZ RIESGOS '!$BF$11:$BF$32,J11)</f>
        <v>0</v>
      </c>
      <c r="G11" s="159">
        <f>F11/$F$14</f>
        <v>0</v>
      </c>
      <c r="H11" s="152"/>
      <c r="I11" s="152"/>
      <c r="J11" s="161" t="s">
        <v>306</v>
      </c>
      <c r="K11" s="152"/>
      <c r="L11" s="152"/>
      <c r="M11" s="152"/>
      <c r="N11" s="152"/>
      <c r="O11" s="152"/>
      <c r="P11" s="152"/>
      <c r="Q11" s="152"/>
      <c r="R11" s="152"/>
      <c r="S11" s="152"/>
      <c r="T11" s="152"/>
      <c r="U11" s="152"/>
      <c r="AK11" s="80"/>
      <c r="AL11" s="80"/>
      <c r="AM11" s="80"/>
      <c r="BN11" s="80"/>
      <c r="BO11" s="80"/>
      <c r="BP11" s="80"/>
      <c r="BQ11" s="80"/>
      <c r="BR11" s="80"/>
      <c r="BS11" s="80"/>
      <c r="BT11" s="80"/>
      <c r="BU11" s="80"/>
      <c r="BV11" s="80"/>
      <c r="BW11" s="80"/>
    </row>
    <row r="12" spans="1:75" x14ac:dyDescent="0.35">
      <c r="C12" s="157" t="s">
        <v>307</v>
      </c>
      <c r="D12" s="158">
        <f>COUNTIF('MATRIZ RIESGOS '!$O$11:$O$32,J12)</f>
        <v>5</v>
      </c>
      <c r="E12" s="159">
        <f>D12/$D$14</f>
        <v>0.22727272727272727</v>
      </c>
      <c r="F12" s="158">
        <f>COUNTIF('MATRIZ RIESGOS '!$BF$11:$BF$32,J12)</f>
        <v>2</v>
      </c>
      <c r="G12" s="159">
        <f>F12/$F$14</f>
        <v>9.0909090909090912E-2</v>
      </c>
      <c r="H12" s="152"/>
      <c r="I12" s="152"/>
      <c r="J12" s="162" t="s">
        <v>213</v>
      </c>
      <c r="K12" s="152"/>
      <c r="L12" s="152"/>
      <c r="M12" s="152"/>
      <c r="N12" s="152"/>
      <c r="O12" s="152"/>
      <c r="P12" s="152"/>
      <c r="Q12" s="152"/>
      <c r="R12" s="152"/>
      <c r="S12" s="152"/>
      <c r="T12" s="152"/>
      <c r="U12" s="152"/>
      <c r="AK12" s="80"/>
      <c r="AL12" s="80"/>
      <c r="AM12" s="80"/>
      <c r="BN12" s="80"/>
      <c r="BO12" s="80"/>
      <c r="BP12" s="80"/>
      <c r="BQ12" s="80"/>
      <c r="BR12" s="80"/>
      <c r="BS12" s="80"/>
      <c r="BT12" s="80"/>
      <c r="BU12" s="80"/>
      <c r="BV12" s="80"/>
      <c r="BW12" s="80"/>
    </row>
    <row r="13" spans="1:75" x14ac:dyDescent="0.35">
      <c r="C13" s="157" t="s">
        <v>308</v>
      </c>
      <c r="D13" s="158">
        <f>COUNTIF('MATRIZ RIESGOS '!$O$11:$O$32,J13)</f>
        <v>14</v>
      </c>
      <c r="E13" s="159">
        <f>D13/$D$14</f>
        <v>0.63636363636363635</v>
      </c>
      <c r="F13" s="158">
        <f>COUNTIF('MATRIZ RIESGOS '!$BF$11:$BF$32,J13)</f>
        <v>20</v>
      </c>
      <c r="G13" s="159">
        <f>F13/$F$14</f>
        <v>0.90909090909090906</v>
      </c>
      <c r="H13" s="152"/>
      <c r="I13" s="152"/>
      <c r="J13" s="163" t="s">
        <v>309</v>
      </c>
      <c r="K13" s="152"/>
      <c r="L13" s="152"/>
      <c r="M13" s="152"/>
      <c r="N13" s="152"/>
      <c r="O13" s="152"/>
      <c r="P13" s="152"/>
      <c r="Q13" s="152"/>
      <c r="R13" s="152"/>
      <c r="S13" s="152"/>
      <c r="T13" s="152"/>
      <c r="U13" s="152"/>
      <c r="AK13" s="80"/>
      <c r="AL13" s="80"/>
      <c r="AM13" s="80"/>
      <c r="BN13" s="80"/>
      <c r="BO13" s="80"/>
      <c r="BP13" s="80"/>
      <c r="BQ13" s="80"/>
      <c r="BR13" s="80"/>
      <c r="BS13" s="80"/>
      <c r="BT13" s="80"/>
      <c r="BU13" s="80"/>
      <c r="BV13" s="80"/>
      <c r="BW13" s="80"/>
    </row>
    <row r="14" spans="1:75" x14ac:dyDescent="0.35">
      <c r="C14" s="164" t="s">
        <v>310</v>
      </c>
      <c r="D14" s="164">
        <f>SUM(D10:D13)</f>
        <v>22</v>
      </c>
      <c r="E14" s="156">
        <f>SUM(E10:E13)</f>
        <v>1</v>
      </c>
      <c r="F14" s="164">
        <f>SUM(F10:F13)</f>
        <v>22</v>
      </c>
      <c r="G14" s="156">
        <f>SUM(G10:G13)</f>
        <v>1</v>
      </c>
      <c r="H14" s="152"/>
      <c r="I14" s="152"/>
      <c r="J14" s="152"/>
      <c r="K14" s="152"/>
      <c r="L14" s="152"/>
      <c r="M14" s="152"/>
      <c r="N14" s="152"/>
      <c r="O14" s="152"/>
      <c r="P14" s="152"/>
      <c r="Q14" s="152"/>
      <c r="R14" s="152"/>
      <c r="S14" s="152"/>
      <c r="T14" s="152"/>
      <c r="U14" s="152"/>
      <c r="AK14" s="80"/>
      <c r="AL14" s="80"/>
      <c r="AM14" s="80"/>
      <c r="BN14" s="80"/>
      <c r="BO14" s="80"/>
      <c r="BP14" s="80"/>
      <c r="BQ14" s="80"/>
      <c r="BR14" s="80"/>
      <c r="BS14" s="80"/>
      <c r="BT14" s="80"/>
      <c r="BU14" s="80"/>
      <c r="BV14" s="80"/>
      <c r="BW14" s="80"/>
    </row>
    <row r="15" spans="1:75" s="80" customFormat="1" x14ac:dyDescent="0.35">
      <c r="C15" s="152"/>
      <c r="D15" s="152"/>
      <c r="E15" s="152"/>
      <c r="F15" s="152"/>
      <c r="G15" s="152"/>
      <c r="H15" s="152"/>
      <c r="I15" s="152"/>
      <c r="J15" s="152"/>
      <c r="K15" s="152"/>
      <c r="L15" s="152"/>
      <c r="M15" s="152"/>
      <c r="N15" s="152"/>
      <c r="O15" s="152"/>
      <c r="P15" s="152"/>
      <c r="Q15" s="152"/>
      <c r="R15" s="152"/>
      <c r="S15" s="152"/>
      <c r="T15" s="152"/>
      <c r="U15" s="152"/>
    </row>
    <row r="16" spans="1:75" s="80" customFormat="1" x14ac:dyDescent="0.35">
      <c r="C16" s="152"/>
      <c r="D16" s="152"/>
      <c r="E16" s="152"/>
      <c r="F16" s="152"/>
      <c r="G16" s="152"/>
      <c r="H16" s="152"/>
      <c r="AA16" s="152"/>
      <c r="AG16" s="152"/>
      <c r="AH16" s="152"/>
      <c r="AI16" s="152"/>
      <c r="AJ16" s="152"/>
      <c r="AK16" s="152"/>
      <c r="AL16" s="152"/>
    </row>
    <row r="17" spans="3:39" s="80" customFormat="1" x14ac:dyDescent="0.35">
      <c r="C17" s="152"/>
      <c r="D17" s="152"/>
      <c r="E17" s="152"/>
      <c r="F17" s="152"/>
      <c r="G17" s="152"/>
      <c r="H17" s="152"/>
      <c r="AA17" s="152"/>
      <c r="AG17" s="152"/>
      <c r="AH17" s="152"/>
      <c r="AI17" s="152"/>
      <c r="AJ17" s="152"/>
      <c r="AK17" s="152"/>
      <c r="AL17" s="154" t="s">
        <v>53</v>
      </c>
    </row>
    <row r="18" spans="3:39" ht="26" x14ac:dyDescent="0.35">
      <c r="C18" s="235" t="s">
        <v>311</v>
      </c>
      <c r="D18" s="236" t="s">
        <v>690</v>
      </c>
      <c r="E18" s="236"/>
      <c r="F18" s="236"/>
      <c r="G18" s="237" t="s">
        <v>313</v>
      </c>
      <c r="H18" s="238"/>
      <c r="I18" s="238"/>
      <c r="J18" s="238"/>
      <c r="K18" s="238"/>
      <c r="L18" s="238"/>
      <c r="M18" s="238"/>
      <c r="N18" s="238"/>
      <c r="O18" s="238"/>
      <c r="P18" s="238"/>
      <c r="Q18" s="238"/>
      <c r="R18" s="238"/>
      <c r="S18" s="238"/>
      <c r="T18" s="238"/>
      <c r="U18" s="238"/>
      <c r="V18" s="238"/>
      <c r="W18" s="238"/>
      <c r="X18" s="238"/>
      <c r="Y18" s="238"/>
      <c r="Z18" s="239"/>
      <c r="AA18" s="229" t="s">
        <v>314</v>
      </c>
      <c r="AB18" s="232" t="s">
        <v>315</v>
      </c>
      <c r="AC18" s="232" t="s">
        <v>316</v>
      </c>
      <c r="AK18" s="152"/>
      <c r="AL18" s="154" t="s">
        <v>312</v>
      </c>
      <c r="AM18" s="80"/>
    </row>
    <row r="19" spans="3:39" x14ac:dyDescent="0.35">
      <c r="C19" s="235"/>
      <c r="D19" s="236"/>
      <c r="E19" s="236"/>
      <c r="F19" s="236"/>
      <c r="G19" s="240"/>
      <c r="H19" s="241"/>
      <c r="I19" s="241"/>
      <c r="J19" s="241"/>
      <c r="K19" s="241"/>
      <c r="L19" s="241"/>
      <c r="M19" s="241"/>
      <c r="N19" s="241"/>
      <c r="O19" s="241"/>
      <c r="P19" s="241"/>
      <c r="Q19" s="241"/>
      <c r="R19" s="241"/>
      <c r="S19" s="241"/>
      <c r="T19" s="241"/>
      <c r="U19" s="241"/>
      <c r="V19" s="241"/>
      <c r="W19" s="241"/>
      <c r="X19" s="241"/>
      <c r="Y19" s="241"/>
      <c r="Z19" s="242"/>
      <c r="AA19" s="230"/>
      <c r="AB19" s="233"/>
      <c r="AC19" s="233"/>
      <c r="AK19" s="152"/>
      <c r="AL19" s="165" t="s">
        <v>55</v>
      </c>
      <c r="AM19" s="80"/>
    </row>
    <row r="20" spans="3:39" ht="48" customHeight="1" x14ac:dyDescent="0.35">
      <c r="C20" s="235"/>
      <c r="D20" s="154" t="s">
        <v>317</v>
      </c>
      <c r="E20" s="154" t="s">
        <v>318</v>
      </c>
      <c r="F20" s="154" t="s">
        <v>319</v>
      </c>
      <c r="G20" s="216" t="s">
        <v>266</v>
      </c>
      <c r="H20" s="216" t="s">
        <v>237</v>
      </c>
      <c r="I20" s="216" t="s">
        <v>622</v>
      </c>
      <c r="J20" s="216" t="s">
        <v>462</v>
      </c>
      <c r="K20" s="216" t="s">
        <v>541</v>
      </c>
      <c r="L20" s="216" t="s">
        <v>559</v>
      </c>
      <c r="M20" s="216" t="s">
        <v>553</v>
      </c>
      <c r="Q20" s="216" t="s">
        <v>488</v>
      </c>
      <c r="R20" s="216" t="s">
        <v>403</v>
      </c>
      <c r="S20" s="216" t="s">
        <v>361</v>
      </c>
      <c r="T20" s="216" t="s">
        <v>417</v>
      </c>
      <c r="U20" s="216" t="s">
        <v>492</v>
      </c>
      <c r="V20" s="216" t="s">
        <v>479</v>
      </c>
      <c r="W20" s="216" t="s">
        <v>354</v>
      </c>
      <c r="X20" s="216" t="s">
        <v>268</v>
      </c>
      <c r="Y20" s="216" t="s">
        <v>429</v>
      </c>
      <c r="Z20" s="216" t="s">
        <v>246</v>
      </c>
      <c r="AA20" s="231"/>
      <c r="AB20" s="234"/>
      <c r="AC20" s="234"/>
      <c r="AK20" s="152"/>
      <c r="AL20" s="165" t="s">
        <v>320</v>
      </c>
      <c r="AM20" s="80"/>
    </row>
    <row r="21" spans="3:39" x14ac:dyDescent="0.35">
      <c r="C21" s="166">
        <f>D14</f>
        <v>22</v>
      </c>
      <c r="D21" s="166">
        <f>COUNTIFS('MATRIZ RIESGOS '!$H$11:$H$32,AL19)</f>
        <v>15</v>
      </c>
      <c r="E21" s="166">
        <f>COUNTIFS('MATRIZ RIESGOS '!$H$11:$H$32,AL20)</f>
        <v>4</v>
      </c>
      <c r="F21" s="166">
        <f>COUNTIFS('MATRIZ RIESGOS '!$H$11:$H$32,AL21)</f>
        <v>3</v>
      </c>
      <c r="G21" s="223">
        <v>4</v>
      </c>
      <c r="H21" s="223">
        <v>1</v>
      </c>
      <c r="I21" s="223">
        <v>1</v>
      </c>
      <c r="J21" s="223">
        <v>1</v>
      </c>
      <c r="K21" s="223">
        <v>1</v>
      </c>
      <c r="L21" s="223">
        <v>1</v>
      </c>
      <c r="M21" s="223">
        <v>1</v>
      </c>
      <c r="N21"/>
      <c r="O21"/>
      <c r="P21"/>
      <c r="Q21" s="223">
        <v>1</v>
      </c>
      <c r="R21" s="223">
        <v>1</v>
      </c>
      <c r="S21" s="223">
        <v>1</v>
      </c>
      <c r="T21" s="223">
        <v>1</v>
      </c>
      <c r="U21" s="223">
        <v>1</v>
      </c>
      <c r="V21" s="223">
        <v>3</v>
      </c>
      <c r="W21" s="223">
        <v>1</v>
      </c>
      <c r="X21" s="223">
        <v>1</v>
      </c>
      <c r="Y21" s="223">
        <v>1</v>
      </c>
      <c r="Z21" s="223">
        <v>1</v>
      </c>
      <c r="AA21" s="223">
        <f>SUM(G21:Z21)</f>
        <v>22</v>
      </c>
      <c r="AB21" s="167">
        <v>63</v>
      </c>
      <c r="AC21" s="223">
        <v>26</v>
      </c>
      <c r="AK21" s="152"/>
      <c r="AL21" s="165" t="s">
        <v>236</v>
      </c>
      <c r="AM21" s="80"/>
    </row>
    <row r="22" spans="3:39" x14ac:dyDescent="0.35">
      <c r="C22" s="152"/>
      <c r="D22" s="152"/>
      <c r="E22" s="152"/>
      <c r="F22" s="152"/>
      <c r="G22" s="152"/>
      <c r="H22" s="152"/>
      <c r="AA22" s="152"/>
      <c r="AB22" s="152"/>
      <c r="AC22" s="152"/>
      <c r="AD22" s="152"/>
      <c r="AE22" s="152"/>
      <c r="AF22" s="152"/>
      <c r="AG22" s="152"/>
      <c r="AH22" s="152"/>
      <c r="AI22" s="152"/>
      <c r="AK22" s="80"/>
      <c r="AL22" s="80"/>
      <c r="AM22" s="80"/>
    </row>
    <row r="23" spans="3:39" ht="23" customHeight="1" x14ac:dyDescent="0.35">
      <c r="C23" s="152"/>
      <c r="D23" s="152"/>
      <c r="E23" s="152"/>
      <c r="F23" s="152"/>
      <c r="G23" s="152"/>
      <c r="H23" s="152"/>
      <c r="I23" s="152"/>
      <c r="J23" s="152"/>
      <c r="K23" s="152"/>
      <c r="L23" s="152"/>
      <c r="M23" s="152"/>
      <c r="N23" s="152"/>
      <c r="O23" s="152"/>
      <c r="P23" s="152"/>
      <c r="AA23" s="152"/>
      <c r="AK23" s="80"/>
      <c r="AL23" s="80"/>
      <c r="AM23" s="80"/>
    </row>
    <row r="24" spans="3:39" x14ac:dyDescent="0.35">
      <c r="C24" s="152"/>
      <c r="D24" s="152"/>
      <c r="E24" s="152"/>
      <c r="F24" s="152"/>
      <c r="G24" s="152"/>
      <c r="H24" s="152"/>
      <c r="I24" s="152"/>
      <c r="J24" s="152"/>
      <c r="K24" s="152"/>
      <c r="L24" s="152"/>
      <c r="M24" s="152"/>
      <c r="N24" s="152"/>
      <c r="O24" s="152"/>
      <c r="P24" s="152"/>
      <c r="Q24" s="152"/>
      <c r="R24" s="152"/>
      <c r="S24" s="152"/>
      <c r="T24" s="152"/>
      <c r="U24" s="152"/>
      <c r="AK24" s="80"/>
      <c r="AL24" s="80"/>
      <c r="AM24" s="80"/>
    </row>
    <row r="25" spans="3:39" x14ac:dyDescent="0.35">
      <c r="C25" s="152"/>
      <c r="D25" s="152"/>
      <c r="E25" s="152"/>
      <c r="F25" s="152"/>
      <c r="G25" s="152"/>
      <c r="H25" s="152"/>
      <c r="I25" s="152"/>
      <c r="J25" s="152"/>
      <c r="K25" s="152"/>
      <c r="L25" s="152"/>
      <c r="M25" s="152"/>
      <c r="N25" s="152"/>
      <c r="O25" s="152"/>
      <c r="P25" s="152"/>
      <c r="Q25" s="152"/>
      <c r="R25" s="152"/>
      <c r="S25" s="152"/>
      <c r="T25" s="152"/>
      <c r="U25" s="152"/>
      <c r="AK25" s="80"/>
      <c r="AL25" s="80"/>
      <c r="AM25" s="80"/>
    </row>
    <row r="26" spans="3:39" x14ac:dyDescent="0.35">
      <c r="C26" s="152"/>
      <c r="D26" s="152"/>
      <c r="E26" s="152"/>
      <c r="F26" s="152"/>
      <c r="G26" s="152"/>
      <c r="H26" s="152"/>
      <c r="I26" s="152"/>
      <c r="J26" s="152"/>
      <c r="K26" s="152"/>
      <c r="L26" s="152"/>
      <c r="M26" s="152"/>
      <c r="N26" s="152"/>
      <c r="O26" s="152"/>
      <c r="P26" s="152"/>
      <c r="Q26" s="152"/>
      <c r="R26" s="152"/>
      <c r="S26" s="152"/>
      <c r="T26" s="152"/>
      <c r="U26" s="152"/>
      <c r="AK26" s="80"/>
      <c r="AL26" s="80"/>
      <c r="AM26" s="80"/>
    </row>
    <row r="27" spans="3:39" x14ac:dyDescent="0.35">
      <c r="C27" s="152"/>
      <c r="D27" s="152"/>
      <c r="E27" s="152"/>
      <c r="F27" s="152"/>
      <c r="G27" s="152"/>
      <c r="H27" s="152"/>
      <c r="I27" s="152"/>
      <c r="J27" s="152"/>
      <c r="K27" s="152"/>
      <c r="L27" s="152"/>
      <c r="M27" s="152"/>
      <c r="N27" s="152"/>
      <c r="O27" s="152"/>
      <c r="P27" s="152"/>
      <c r="Q27" s="152"/>
      <c r="R27" s="152"/>
      <c r="S27" s="152"/>
      <c r="T27" s="152"/>
      <c r="U27" s="152"/>
      <c r="AK27" s="80"/>
      <c r="AL27" s="80"/>
      <c r="AM27" s="80"/>
    </row>
    <row r="28" spans="3:39" x14ac:dyDescent="0.35">
      <c r="C28" s="152"/>
      <c r="D28" s="152"/>
      <c r="E28" s="152"/>
      <c r="F28" s="152"/>
      <c r="G28" s="152"/>
      <c r="H28" s="152"/>
      <c r="I28" s="152"/>
      <c r="J28" s="152"/>
      <c r="K28" s="152"/>
      <c r="L28" s="152"/>
      <c r="M28" s="152"/>
      <c r="N28" s="152"/>
      <c r="O28" s="152"/>
      <c r="P28" s="152"/>
      <c r="Q28" s="152"/>
      <c r="R28" s="152"/>
      <c r="S28" s="152"/>
      <c r="T28" s="152"/>
      <c r="U28" s="152"/>
      <c r="AK28" s="80"/>
      <c r="AL28" s="80"/>
      <c r="AM28" s="80"/>
    </row>
    <row r="29" spans="3:39" x14ac:dyDescent="0.35">
      <c r="C29" s="152"/>
      <c r="D29" s="152"/>
      <c r="E29" s="152"/>
      <c r="F29" s="152"/>
      <c r="G29" s="152"/>
      <c r="H29" s="152"/>
      <c r="I29" s="152"/>
      <c r="J29" s="152"/>
      <c r="K29" s="152"/>
      <c r="L29" s="152"/>
      <c r="M29" s="152"/>
      <c r="N29" s="152"/>
      <c r="O29" s="152"/>
      <c r="P29" s="152"/>
      <c r="Q29" s="152"/>
      <c r="R29" s="152"/>
      <c r="S29" s="152"/>
      <c r="T29" s="152"/>
      <c r="U29" s="152"/>
      <c r="AK29" s="80"/>
      <c r="AL29" s="80"/>
      <c r="AM29" s="80"/>
    </row>
    <row r="30" spans="3:39" x14ac:dyDescent="0.35">
      <c r="C30" s="152"/>
      <c r="D30" s="152"/>
      <c r="E30" s="152"/>
      <c r="F30" s="152"/>
      <c r="G30" s="152"/>
      <c r="H30" s="152"/>
      <c r="I30" s="152"/>
      <c r="J30" s="152"/>
      <c r="K30" s="152"/>
      <c r="L30" s="152"/>
      <c r="M30" s="152"/>
      <c r="N30" s="152"/>
      <c r="O30" s="152"/>
      <c r="P30" s="152"/>
      <c r="Q30" s="152"/>
      <c r="R30" s="152"/>
      <c r="S30" s="152"/>
      <c r="T30" s="152"/>
      <c r="U30" s="152"/>
      <c r="AK30" s="80"/>
      <c r="AL30" s="80"/>
      <c r="AM30" s="80"/>
    </row>
    <row r="31" spans="3:39" x14ac:dyDescent="0.35">
      <c r="AK31" s="80"/>
      <c r="AL31" s="80"/>
      <c r="AM31" s="80"/>
    </row>
    <row r="32" spans="3:39" x14ac:dyDescent="0.35">
      <c r="AK32" s="80"/>
      <c r="AL32" s="80"/>
      <c r="AM32" s="80"/>
    </row>
    <row r="33" spans="37:39" x14ac:dyDescent="0.35">
      <c r="AK33" s="80"/>
      <c r="AL33" s="80"/>
      <c r="AM33" s="80"/>
    </row>
    <row r="34" spans="37:39" x14ac:dyDescent="0.35">
      <c r="AK34" s="80"/>
      <c r="AL34" s="80"/>
      <c r="AM34" s="80"/>
    </row>
    <row r="35" spans="37:39" x14ac:dyDescent="0.35">
      <c r="AK35" s="80"/>
      <c r="AL35" s="80"/>
      <c r="AM35" s="80"/>
    </row>
    <row r="36" spans="37:39" x14ac:dyDescent="0.35">
      <c r="AK36" s="80"/>
      <c r="AL36" s="80"/>
      <c r="AM36" s="80"/>
    </row>
    <row r="37" spans="37:39" x14ac:dyDescent="0.35">
      <c r="AK37" s="80"/>
      <c r="AL37" s="80"/>
      <c r="AM37" s="80"/>
    </row>
    <row r="38" spans="37:39" x14ac:dyDescent="0.35">
      <c r="AK38" s="80"/>
      <c r="AL38" s="80"/>
      <c r="AM38" s="80"/>
    </row>
    <row r="39" spans="37:39" x14ac:dyDescent="0.35">
      <c r="AK39" s="80"/>
      <c r="AL39" s="80"/>
      <c r="AM39" s="80"/>
    </row>
    <row r="40" spans="37:39" x14ac:dyDescent="0.35">
      <c r="AK40" s="80"/>
      <c r="AL40" s="80"/>
      <c r="AM40" s="80"/>
    </row>
    <row r="41" spans="37:39" x14ac:dyDescent="0.35">
      <c r="AK41" s="80"/>
      <c r="AL41" s="80"/>
      <c r="AM41" s="80"/>
    </row>
    <row r="42" spans="37:39" x14ac:dyDescent="0.35">
      <c r="AK42" s="80"/>
      <c r="AL42" s="80"/>
      <c r="AM42" s="80"/>
    </row>
    <row r="43" spans="37:39" x14ac:dyDescent="0.35">
      <c r="AK43" s="80"/>
      <c r="AL43" s="80"/>
      <c r="AM43" s="80"/>
    </row>
    <row r="44" spans="37:39" x14ac:dyDescent="0.35">
      <c r="AK44" s="80"/>
      <c r="AL44" s="80"/>
      <c r="AM44" s="80"/>
    </row>
    <row r="45" spans="37:39" x14ac:dyDescent="0.35">
      <c r="AK45" s="80"/>
      <c r="AL45" s="80"/>
      <c r="AM45" s="80"/>
    </row>
    <row r="46" spans="37:39" x14ac:dyDescent="0.35">
      <c r="AK46" s="80"/>
      <c r="AL46" s="80"/>
      <c r="AM46" s="80"/>
    </row>
    <row r="47" spans="37:39" x14ac:dyDescent="0.35">
      <c r="AK47" s="80"/>
      <c r="AL47" s="80"/>
      <c r="AM47" s="80"/>
    </row>
    <row r="48" spans="37:39" x14ac:dyDescent="0.35">
      <c r="AK48" s="80"/>
      <c r="AL48" s="80"/>
      <c r="AM48" s="80"/>
    </row>
    <row r="49" spans="37:39" x14ac:dyDescent="0.35">
      <c r="AK49" s="80"/>
      <c r="AL49" s="80"/>
      <c r="AM49" s="80"/>
    </row>
    <row r="50" spans="37:39" x14ac:dyDescent="0.35">
      <c r="AK50" s="80"/>
      <c r="AL50" s="80"/>
      <c r="AM50" s="80"/>
    </row>
    <row r="51" spans="37:39" x14ac:dyDescent="0.35">
      <c r="AK51" s="80"/>
      <c r="AL51" s="80"/>
      <c r="AM51" s="80"/>
    </row>
    <row r="52" spans="37:39" x14ac:dyDescent="0.35">
      <c r="AK52" s="80"/>
      <c r="AL52" s="80"/>
      <c r="AM52" s="80"/>
    </row>
    <row r="53" spans="37:39" x14ac:dyDescent="0.35">
      <c r="AK53" s="80"/>
      <c r="AL53" s="80"/>
      <c r="AM53" s="80"/>
    </row>
    <row r="54" spans="37:39" x14ac:dyDescent="0.35">
      <c r="AK54" s="80"/>
      <c r="AL54" s="80"/>
      <c r="AM54" s="80"/>
    </row>
    <row r="55" spans="37:39" x14ac:dyDescent="0.35">
      <c r="AK55" s="80"/>
      <c r="AL55" s="80"/>
      <c r="AM55" s="80"/>
    </row>
    <row r="56" spans="37:39" x14ac:dyDescent="0.35">
      <c r="AK56" s="80"/>
      <c r="AL56" s="80"/>
      <c r="AM56" s="80"/>
    </row>
    <row r="57" spans="37:39" x14ac:dyDescent="0.35">
      <c r="AK57" s="80"/>
      <c r="AL57" s="80"/>
      <c r="AM57" s="80"/>
    </row>
    <row r="58" spans="37:39" x14ac:dyDescent="0.35">
      <c r="AK58" s="80"/>
      <c r="AL58" s="80"/>
      <c r="AM58" s="80"/>
    </row>
    <row r="59" spans="37:39" x14ac:dyDescent="0.35">
      <c r="AK59" s="80"/>
      <c r="AL59" s="80"/>
      <c r="AM59" s="80"/>
    </row>
    <row r="60" spans="37:39" x14ac:dyDescent="0.35">
      <c r="AK60" s="80"/>
      <c r="AL60" s="80"/>
      <c r="AM60" s="80"/>
    </row>
    <row r="61" spans="37:39" x14ac:dyDescent="0.35">
      <c r="AK61" s="80"/>
      <c r="AL61" s="80"/>
      <c r="AM61" s="80"/>
    </row>
    <row r="62" spans="37:39" x14ac:dyDescent="0.35">
      <c r="AK62" s="80"/>
      <c r="AL62" s="80"/>
      <c r="AM62" s="80"/>
    </row>
    <row r="63" spans="37:39" x14ac:dyDescent="0.35">
      <c r="AK63" s="80"/>
      <c r="AL63" s="80"/>
      <c r="AM63" s="80"/>
    </row>
    <row r="64" spans="37:39" x14ac:dyDescent="0.35">
      <c r="AK64" s="80"/>
      <c r="AL64" s="80"/>
      <c r="AM64" s="80"/>
    </row>
    <row r="65" spans="37:39" x14ac:dyDescent="0.35">
      <c r="AK65" s="80"/>
      <c r="AL65" s="80"/>
      <c r="AM65" s="80"/>
    </row>
    <row r="66" spans="37:39" x14ac:dyDescent="0.35">
      <c r="AK66" s="80"/>
      <c r="AL66" s="80"/>
      <c r="AM66" s="80"/>
    </row>
    <row r="67" spans="37:39" x14ac:dyDescent="0.35">
      <c r="AK67" s="80"/>
      <c r="AL67" s="80"/>
      <c r="AM67" s="80"/>
    </row>
    <row r="68" spans="37:39" x14ac:dyDescent="0.35">
      <c r="AK68" s="80"/>
      <c r="AL68" s="80"/>
      <c r="AM68" s="80"/>
    </row>
    <row r="69" spans="37:39" x14ac:dyDescent="0.35">
      <c r="AK69" s="80"/>
      <c r="AL69" s="80"/>
      <c r="AM69" s="80"/>
    </row>
    <row r="70" spans="37:39" x14ac:dyDescent="0.35">
      <c r="AK70" s="80"/>
      <c r="AL70" s="80"/>
      <c r="AM70" s="80"/>
    </row>
    <row r="71" spans="37:39" x14ac:dyDescent="0.35">
      <c r="AK71" s="80"/>
      <c r="AL71" s="80"/>
      <c r="AM71" s="80"/>
    </row>
    <row r="72" spans="37:39" x14ac:dyDescent="0.35">
      <c r="AK72" s="80"/>
      <c r="AL72" s="80"/>
      <c r="AM72" s="80"/>
    </row>
    <row r="73" spans="37:39" x14ac:dyDescent="0.35">
      <c r="AK73" s="80"/>
      <c r="AL73" s="80"/>
      <c r="AM73" s="80"/>
    </row>
    <row r="74" spans="37:39" x14ac:dyDescent="0.35">
      <c r="AK74" s="80"/>
      <c r="AL74" s="80"/>
      <c r="AM74" s="80"/>
    </row>
    <row r="75" spans="37:39" x14ac:dyDescent="0.35">
      <c r="AK75" s="80"/>
      <c r="AL75" s="80"/>
      <c r="AM75" s="80"/>
    </row>
    <row r="76" spans="37:39" x14ac:dyDescent="0.35">
      <c r="AK76" s="80"/>
      <c r="AL76" s="80"/>
      <c r="AM76" s="80"/>
    </row>
    <row r="77" spans="37:39" x14ac:dyDescent="0.35">
      <c r="AK77" s="80"/>
      <c r="AL77" s="80"/>
      <c r="AM77" s="80"/>
    </row>
    <row r="78" spans="37:39" x14ac:dyDescent="0.35">
      <c r="AK78" s="80"/>
      <c r="AL78" s="80"/>
      <c r="AM78" s="80"/>
    </row>
    <row r="79" spans="37:39" x14ac:dyDescent="0.35">
      <c r="AK79" s="80"/>
      <c r="AL79" s="80"/>
      <c r="AM79" s="80"/>
    </row>
    <row r="80" spans="37:39" x14ac:dyDescent="0.35">
      <c r="AK80" s="80"/>
      <c r="AL80" s="80"/>
      <c r="AM80" s="80"/>
    </row>
    <row r="81" spans="37:39" x14ac:dyDescent="0.35">
      <c r="AK81" s="80"/>
      <c r="AL81" s="80"/>
      <c r="AM81" s="80"/>
    </row>
    <row r="82" spans="37:39" x14ac:dyDescent="0.35">
      <c r="AK82" s="80"/>
      <c r="AL82" s="80"/>
      <c r="AM82" s="80"/>
    </row>
    <row r="83" spans="37:39" x14ac:dyDescent="0.35">
      <c r="AK83" s="80"/>
      <c r="AL83" s="80"/>
      <c r="AM83" s="80"/>
    </row>
    <row r="84" spans="37:39" x14ac:dyDescent="0.35">
      <c r="AK84" s="80"/>
      <c r="AL84" s="80"/>
      <c r="AM84" s="80"/>
    </row>
    <row r="85" spans="37:39" x14ac:dyDescent="0.35">
      <c r="AK85" s="80"/>
      <c r="AL85" s="80"/>
      <c r="AM85" s="80"/>
    </row>
    <row r="86" spans="37:39" x14ac:dyDescent="0.35">
      <c r="AK86" s="80"/>
      <c r="AL86" s="80"/>
      <c r="AM86" s="80"/>
    </row>
    <row r="87" spans="37:39" x14ac:dyDescent="0.35">
      <c r="AK87" s="80"/>
      <c r="AL87" s="80"/>
      <c r="AM87" s="80"/>
    </row>
    <row r="88" spans="37:39" x14ac:dyDescent="0.35">
      <c r="AK88" s="80"/>
      <c r="AL88" s="80"/>
      <c r="AM88" s="80"/>
    </row>
    <row r="89" spans="37:39" x14ac:dyDescent="0.35">
      <c r="AK89" s="80"/>
      <c r="AL89" s="80"/>
      <c r="AM89" s="80"/>
    </row>
    <row r="90" spans="37:39" x14ac:dyDescent="0.35">
      <c r="AK90" s="80"/>
      <c r="AL90" s="80"/>
      <c r="AM90" s="80"/>
    </row>
    <row r="91" spans="37:39" x14ac:dyDescent="0.35">
      <c r="AK91" s="80"/>
      <c r="AL91" s="80"/>
      <c r="AM91" s="80"/>
    </row>
    <row r="92" spans="37:39" x14ac:dyDescent="0.35">
      <c r="AK92" s="80"/>
      <c r="AL92" s="80"/>
      <c r="AM92" s="80"/>
    </row>
    <row r="93" spans="37:39" x14ac:dyDescent="0.35">
      <c r="AK93" s="80"/>
      <c r="AL93" s="80"/>
      <c r="AM93" s="80"/>
    </row>
    <row r="94" spans="37:39" x14ac:dyDescent="0.35">
      <c r="AK94" s="80"/>
      <c r="AL94" s="80"/>
      <c r="AM94" s="80"/>
    </row>
    <row r="95" spans="37:39" x14ac:dyDescent="0.35">
      <c r="AK95" s="80"/>
      <c r="AL95" s="80"/>
      <c r="AM95" s="80"/>
    </row>
    <row r="96" spans="37:39" x14ac:dyDescent="0.35">
      <c r="AK96" s="80"/>
      <c r="AL96" s="80"/>
      <c r="AM96" s="80"/>
    </row>
    <row r="97" spans="37:39" x14ac:dyDescent="0.35">
      <c r="AK97" s="80"/>
      <c r="AL97" s="80"/>
      <c r="AM97" s="80"/>
    </row>
    <row r="98" spans="37:39" x14ac:dyDescent="0.35">
      <c r="AK98" s="80"/>
      <c r="AL98" s="80"/>
      <c r="AM98" s="80"/>
    </row>
    <row r="99" spans="37:39" x14ac:dyDescent="0.35">
      <c r="AK99" s="80"/>
      <c r="AL99" s="80"/>
      <c r="AM99" s="80"/>
    </row>
    <row r="100" spans="37:39" x14ac:dyDescent="0.35">
      <c r="AK100" s="80"/>
      <c r="AL100" s="80"/>
      <c r="AM100" s="80"/>
    </row>
    <row r="101" spans="37:39" x14ac:dyDescent="0.35">
      <c r="AK101" s="80"/>
      <c r="AL101" s="80"/>
      <c r="AM101" s="80"/>
    </row>
    <row r="102" spans="37:39" x14ac:dyDescent="0.35">
      <c r="AK102" s="80"/>
      <c r="AL102" s="80"/>
      <c r="AM102" s="80"/>
    </row>
    <row r="103" spans="37:39" x14ac:dyDescent="0.35">
      <c r="AK103" s="80"/>
      <c r="AL103" s="80"/>
      <c r="AM103" s="80"/>
    </row>
    <row r="104" spans="37:39" x14ac:dyDescent="0.35">
      <c r="AK104" s="80"/>
      <c r="AL104" s="80"/>
      <c r="AM104" s="80"/>
    </row>
    <row r="105" spans="37:39" x14ac:dyDescent="0.35">
      <c r="AK105" s="80"/>
      <c r="AL105" s="80"/>
      <c r="AM105" s="80"/>
    </row>
    <row r="106" spans="37:39" x14ac:dyDescent="0.35">
      <c r="AK106" s="80"/>
      <c r="AL106" s="80"/>
      <c r="AM106" s="80"/>
    </row>
    <row r="107" spans="37:39" x14ac:dyDescent="0.35">
      <c r="AK107" s="80"/>
      <c r="AL107" s="80"/>
      <c r="AM107" s="80"/>
    </row>
    <row r="108" spans="37:39" x14ac:dyDescent="0.35">
      <c r="AK108" s="80"/>
      <c r="AL108" s="80"/>
      <c r="AM108" s="80"/>
    </row>
    <row r="109" spans="37:39" x14ac:dyDescent="0.35">
      <c r="AK109" s="80"/>
      <c r="AL109" s="80"/>
      <c r="AM109" s="80"/>
    </row>
    <row r="110" spans="37:39" x14ac:dyDescent="0.35">
      <c r="AK110" s="80"/>
      <c r="AL110" s="80"/>
      <c r="AM110" s="80"/>
    </row>
    <row r="111" spans="37:39" x14ac:dyDescent="0.35">
      <c r="AK111" s="80"/>
      <c r="AL111" s="80"/>
      <c r="AM111" s="80"/>
    </row>
    <row r="112" spans="37:39" x14ac:dyDescent="0.35">
      <c r="AK112" s="80"/>
      <c r="AL112" s="80"/>
      <c r="AM112" s="80"/>
    </row>
    <row r="113" spans="37:39" x14ac:dyDescent="0.35">
      <c r="AK113" s="80"/>
      <c r="AL113" s="80"/>
      <c r="AM113" s="80"/>
    </row>
    <row r="114" spans="37:39" x14ac:dyDescent="0.35">
      <c r="AK114" s="80"/>
      <c r="AL114" s="80"/>
      <c r="AM114" s="80"/>
    </row>
    <row r="115" spans="37:39" x14ac:dyDescent="0.35">
      <c r="AK115" s="80"/>
      <c r="AL115" s="80"/>
      <c r="AM115" s="80"/>
    </row>
    <row r="116" spans="37:39" x14ac:dyDescent="0.35">
      <c r="AK116" s="80"/>
      <c r="AL116" s="80"/>
      <c r="AM116" s="80"/>
    </row>
    <row r="117" spans="37:39" x14ac:dyDescent="0.35">
      <c r="AK117" s="80"/>
      <c r="AL117" s="80"/>
      <c r="AM117" s="80"/>
    </row>
    <row r="118" spans="37:39" x14ac:dyDescent="0.35">
      <c r="AK118" s="80"/>
      <c r="AL118" s="80"/>
      <c r="AM118" s="80"/>
    </row>
    <row r="119" spans="37:39" x14ac:dyDescent="0.35">
      <c r="AK119" s="80"/>
      <c r="AL119" s="80"/>
      <c r="AM119" s="80"/>
    </row>
    <row r="120" spans="37:39" x14ac:dyDescent="0.35">
      <c r="AK120" s="80"/>
      <c r="AL120" s="80"/>
      <c r="AM120" s="80"/>
    </row>
    <row r="121" spans="37:39" x14ac:dyDescent="0.35">
      <c r="AK121" s="80"/>
      <c r="AL121" s="80"/>
      <c r="AM121" s="80"/>
    </row>
    <row r="122" spans="37:39" x14ac:dyDescent="0.35">
      <c r="AK122" s="80"/>
      <c r="AL122" s="80"/>
      <c r="AM122" s="80"/>
    </row>
    <row r="123" spans="37:39" x14ac:dyDescent="0.35">
      <c r="AK123" s="80"/>
      <c r="AL123" s="80"/>
      <c r="AM123" s="80"/>
    </row>
    <row r="124" spans="37:39" x14ac:dyDescent="0.35">
      <c r="AK124" s="80"/>
      <c r="AL124" s="80"/>
      <c r="AM124" s="80"/>
    </row>
    <row r="125" spans="37:39" x14ac:dyDescent="0.35">
      <c r="AK125" s="80"/>
      <c r="AL125" s="80"/>
      <c r="AM125" s="80"/>
    </row>
    <row r="126" spans="37:39" x14ac:dyDescent="0.35">
      <c r="AK126" s="80"/>
      <c r="AL126" s="80"/>
      <c r="AM126" s="80"/>
    </row>
    <row r="127" spans="37:39" x14ac:dyDescent="0.35">
      <c r="AK127" s="80"/>
      <c r="AL127" s="80"/>
      <c r="AM127" s="80"/>
    </row>
    <row r="128" spans="37:39" x14ac:dyDescent="0.35">
      <c r="AK128" s="80"/>
      <c r="AL128" s="80"/>
      <c r="AM128" s="80"/>
    </row>
    <row r="129" spans="37:39" x14ac:dyDescent="0.35">
      <c r="AK129" s="80"/>
      <c r="AL129" s="80"/>
      <c r="AM129" s="80"/>
    </row>
    <row r="130" spans="37:39" x14ac:dyDescent="0.35">
      <c r="AK130" s="80"/>
      <c r="AL130" s="80"/>
      <c r="AM130" s="80"/>
    </row>
    <row r="131" spans="37:39" x14ac:dyDescent="0.35">
      <c r="AK131" s="80"/>
      <c r="AL131" s="80"/>
      <c r="AM131" s="80"/>
    </row>
    <row r="132" spans="37:39" x14ac:dyDescent="0.35">
      <c r="AK132" s="80"/>
      <c r="AL132" s="80"/>
      <c r="AM132" s="80"/>
    </row>
    <row r="133" spans="37:39" x14ac:dyDescent="0.35">
      <c r="AK133" s="80"/>
      <c r="AL133" s="80"/>
      <c r="AM133" s="80"/>
    </row>
    <row r="134" spans="37:39" x14ac:dyDescent="0.35">
      <c r="AK134" s="80"/>
      <c r="AL134" s="80"/>
      <c r="AM134" s="80"/>
    </row>
    <row r="135" spans="37:39" x14ac:dyDescent="0.35">
      <c r="AK135" s="80"/>
      <c r="AL135" s="80"/>
      <c r="AM135" s="80"/>
    </row>
    <row r="136" spans="37:39" x14ac:dyDescent="0.35">
      <c r="AK136" s="80"/>
      <c r="AL136" s="80"/>
      <c r="AM136" s="80"/>
    </row>
    <row r="137" spans="37:39" x14ac:dyDescent="0.35">
      <c r="AK137" s="80"/>
      <c r="AL137" s="80"/>
      <c r="AM137" s="80"/>
    </row>
    <row r="138" spans="37:39" x14ac:dyDescent="0.35">
      <c r="AK138" s="80"/>
      <c r="AL138" s="80"/>
      <c r="AM138" s="80"/>
    </row>
    <row r="139" spans="37:39" x14ac:dyDescent="0.35">
      <c r="AK139" s="80"/>
      <c r="AL139" s="80"/>
      <c r="AM139" s="80"/>
    </row>
    <row r="140" spans="37:39" x14ac:dyDescent="0.35">
      <c r="AK140" s="80"/>
      <c r="AL140" s="80"/>
      <c r="AM140" s="80"/>
    </row>
    <row r="141" spans="37:39" x14ac:dyDescent="0.35">
      <c r="AK141" s="80"/>
      <c r="AL141" s="80"/>
      <c r="AM141" s="80"/>
    </row>
    <row r="142" spans="37:39" x14ac:dyDescent="0.35">
      <c r="AK142" s="80"/>
      <c r="AL142" s="80"/>
      <c r="AM142" s="80"/>
    </row>
    <row r="143" spans="37:39" x14ac:dyDescent="0.35">
      <c r="AK143" s="80"/>
      <c r="AL143" s="80"/>
      <c r="AM143" s="80"/>
    </row>
    <row r="144" spans="37:39" x14ac:dyDescent="0.35">
      <c r="AK144" s="80"/>
      <c r="AL144" s="80"/>
      <c r="AM144" s="80"/>
    </row>
    <row r="145" spans="37:39" x14ac:dyDescent="0.35">
      <c r="AK145" s="80"/>
      <c r="AL145" s="80"/>
      <c r="AM145" s="80"/>
    </row>
    <row r="146" spans="37:39" x14ac:dyDescent="0.35">
      <c r="AK146" s="80"/>
      <c r="AL146" s="80"/>
      <c r="AM146" s="80"/>
    </row>
    <row r="147" spans="37:39" x14ac:dyDescent="0.35">
      <c r="AK147" s="80"/>
      <c r="AL147" s="80"/>
      <c r="AM147" s="80"/>
    </row>
    <row r="148" spans="37:39" x14ac:dyDescent="0.35">
      <c r="AK148" s="80"/>
      <c r="AL148" s="80"/>
      <c r="AM148" s="80"/>
    </row>
    <row r="149" spans="37:39" x14ac:dyDescent="0.35">
      <c r="AK149" s="80"/>
      <c r="AL149" s="80"/>
      <c r="AM149" s="80"/>
    </row>
    <row r="150" spans="37:39" x14ac:dyDescent="0.35">
      <c r="AK150" s="80"/>
      <c r="AL150" s="80"/>
      <c r="AM150" s="80"/>
    </row>
    <row r="151" spans="37:39" x14ac:dyDescent="0.35">
      <c r="AK151" s="80"/>
      <c r="AL151" s="80"/>
      <c r="AM151" s="80"/>
    </row>
    <row r="152" spans="37:39" x14ac:dyDescent="0.35">
      <c r="AK152" s="80"/>
      <c r="AL152" s="80"/>
      <c r="AM152" s="80"/>
    </row>
    <row r="153" spans="37:39" x14ac:dyDescent="0.35">
      <c r="AK153" s="80"/>
      <c r="AL153" s="80"/>
      <c r="AM153" s="80"/>
    </row>
    <row r="154" spans="37:39" x14ac:dyDescent="0.35">
      <c r="AK154" s="80"/>
      <c r="AL154" s="80"/>
      <c r="AM154" s="80"/>
    </row>
    <row r="155" spans="37:39" x14ac:dyDescent="0.35">
      <c r="AK155" s="80"/>
      <c r="AL155" s="80"/>
      <c r="AM155" s="80"/>
    </row>
    <row r="156" spans="37:39" x14ac:dyDescent="0.35">
      <c r="AK156" s="80"/>
      <c r="AL156" s="80"/>
      <c r="AM156" s="80"/>
    </row>
    <row r="157" spans="37:39" x14ac:dyDescent="0.35">
      <c r="AK157" s="80"/>
      <c r="AL157" s="80"/>
      <c r="AM157" s="80"/>
    </row>
    <row r="158" spans="37:39" x14ac:dyDescent="0.35">
      <c r="AK158" s="80"/>
      <c r="AL158" s="80"/>
      <c r="AM158" s="80"/>
    </row>
    <row r="159" spans="37:39" x14ac:dyDescent="0.35">
      <c r="AK159" s="80"/>
      <c r="AL159" s="80"/>
      <c r="AM159" s="80"/>
    </row>
    <row r="160" spans="37:39" x14ac:dyDescent="0.35">
      <c r="AK160" s="80"/>
      <c r="AL160" s="80"/>
      <c r="AM160" s="80"/>
    </row>
    <row r="161" spans="37:39" x14ac:dyDescent="0.35">
      <c r="AK161" s="80"/>
      <c r="AL161" s="80"/>
      <c r="AM161" s="80"/>
    </row>
    <row r="162" spans="37:39" x14ac:dyDescent="0.35">
      <c r="AK162" s="80"/>
      <c r="AL162" s="80"/>
      <c r="AM162" s="80"/>
    </row>
    <row r="163" spans="37:39" x14ac:dyDescent="0.35">
      <c r="AK163" s="80"/>
      <c r="AL163" s="80"/>
      <c r="AM163" s="80"/>
    </row>
    <row r="164" spans="37:39" x14ac:dyDescent="0.35">
      <c r="AK164" s="80"/>
      <c r="AL164" s="80"/>
      <c r="AM164" s="80"/>
    </row>
    <row r="165" spans="37:39" x14ac:dyDescent="0.35">
      <c r="AK165" s="80"/>
      <c r="AL165" s="80"/>
      <c r="AM165" s="80"/>
    </row>
    <row r="166" spans="37:39" x14ac:dyDescent="0.35">
      <c r="AK166" s="80"/>
      <c r="AL166" s="80"/>
      <c r="AM166" s="80"/>
    </row>
    <row r="167" spans="37:39" x14ac:dyDescent="0.35">
      <c r="AK167" s="80"/>
      <c r="AL167" s="80"/>
      <c r="AM167" s="80"/>
    </row>
    <row r="168" spans="37:39" x14ac:dyDescent="0.35">
      <c r="AK168" s="80"/>
      <c r="AL168" s="80"/>
      <c r="AM168" s="80"/>
    </row>
    <row r="169" spans="37:39" x14ac:dyDescent="0.35">
      <c r="AK169" s="80"/>
      <c r="AL169" s="80"/>
      <c r="AM169" s="80"/>
    </row>
    <row r="170" spans="37:39" x14ac:dyDescent="0.35">
      <c r="AK170" s="80"/>
      <c r="AL170" s="80"/>
      <c r="AM170" s="80"/>
    </row>
    <row r="171" spans="37:39" x14ac:dyDescent="0.35">
      <c r="AK171" s="80"/>
      <c r="AL171" s="80"/>
      <c r="AM171" s="80"/>
    </row>
    <row r="172" spans="37:39" x14ac:dyDescent="0.35">
      <c r="AK172" s="80"/>
      <c r="AL172" s="80"/>
      <c r="AM172" s="80"/>
    </row>
    <row r="173" spans="37:39" x14ac:dyDescent="0.35">
      <c r="AK173" s="80"/>
      <c r="AL173" s="80"/>
      <c r="AM173" s="80"/>
    </row>
    <row r="174" spans="37:39" x14ac:dyDescent="0.35">
      <c r="AK174" s="80"/>
      <c r="AL174" s="80"/>
      <c r="AM174" s="80"/>
    </row>
    <row r="175" spans="37:39" x14ac:dyDescent="0.35">
      <c r="AK175" s="80"/>
      <c r="AL175" s="80"/>
      <c r="AM175" s="80"/>
    </row>
    <row r="176" spans="37:39" x14ac:dyDescent="0.35">
      <c r="AK176" s="80"/>
      <c r="AL176" s="80"/>
      <c r="AM176" s="80"/>
    </row>
    <row r="177" spans="37:39" x14ac:dyDescent="0.35">
      <c r="AK177" s="80"/>
      <c r="AL177" s="80"/>
      <c r="AM177" s="80"/>
    </row>
    <row r="178" spans="37:39" x14ac:dyDescent="0.35">
      <c r="AK178" s="80"/>
      <c r="AL178" s="80"/>
      <c r="AM178" s="80"/>
    </row>
    <row r="179" spans="37:39" x14ac:dyDescent="0.35">
      <c r="AK179" s="80"/>
      <c r="AL179" s="80"/>
      <c r="AM179" s="80"/>
    </row>
    <row r="180" spans="37:39" x14ac:dyDescent="0.35">
      <c r="AK180" s="80"/>
      <c r="AL180" s="80"/>
      <c r="AM180" s="80"/>
    </row>
    <row r="181" spans="37:39" x14ac:dyDescent="0.35">
      <c r="AK181" s="80"/>
      <c r="AL181" s="80"/>
      <c r="AM181" s="80"/>
    </row>
    <row r="182" spans="37:39" x14ac:dyDescent="0.35">
      <c r="AK182" s="80"/>
      <c r="AL182" s="80"/>
      <c r="AM182" s="80"/>
    </row>
    <row r="183" spans="37:39" x14ac:dyDescent="0.35">
      <c r="AK183" s="80"/>
      <c r="AL183" s="80"/>
      <c r="AM183" s="80"/>
    </row>
    <row r="184" spans="37:39" x14ac:dyDescent="0.35">
      <c r="AK184" s="80"/>
      <c r="AL184" s="80"/>
      <c r="AM184" s="80"/>
    </row>
    <row r="185" spans="37:39" x14ac:dyDescent="0.35">
      <c r="AK185" s="80"/>
      <c r="AL185" s="80"/>
      <c r="AM185" s="80"/>
    </row>
    <row r="186" spans="37:39" x14ac:dyDescent="0.35">
      <c r="AK186" s="80"/>
      <c r="AL186" s="80"/>
      <c r="AM186" s="80"/>
    </row>
    <row r="187" spans="37:39" x14ac:dyDescent="0.35">
      <c r="AK187" s="80"/>
      <c r="AL187" s="80"/>
      <c r="AM187" s="80"/>
    </row>
    <row r="188" spans="37:39" x14ac:dyDescent="0.35">
      <c r="AK188" s="80"/>
      <c r="AL188" s="80"/>
      <c r="AM188" s="80"/>
    </row>
    <row r="189" spans="37:39" x14ac:dyDescent="0.35">
      <c r="AK189" s="80"/>
      <c r="AL189" s="80"/>
      <c r="AM189" s="80"/>
    </row>
    <row r="190" spans="37:39" x14ac:dyDescent="0.35">
      <c r="AK190" s="80"/>
      <c r="AL190" s="80"/>
      <c r="AM190" s="80"/>
    </row>
    <row r="191" spans="37:39" x14ac:dyDescent="0.35">
      <c r="AK191" s="80"/>
      <c r="AL191" s="80"/>
      <c r="AM191" s="80"/>
    </row>
    <row r="192" spans="37:39" x14ac:dyDescent="0.35">
      <c r="AK192" s="80"/>
      <c r="AL192" s="80"/>
      <c r="AM192" s="80"/>
    </row>
    <row r="193" spans="37:39" x14ac:dyDescent="0.35">
      <c r="AK193" s="80"/>
      <c r="AL193" s="80"/>
      <c r="AM193" s="80"/>
    </row>
    <row r="194" spans="37:39" x14ac:dyDescent="0.35">
      <c r="AK194" s="80"/>
      <c r="AL194" s="80"/>
      <c r="AM194" s="80"/>
    </row>
    <row r="195" spans="37:39" x14ac:dyDescent="0.35">
      <c r="AK195" s="80"/>
      <c r="AL195" s="80"/>
      <c r="AM195" s="80"/>
    </row>
    <row r="196" spans="37:39" x14ac:dyDescent="0.35">
      <c r="AK196" s="80"/>
      <c r="AL196" s="80"/>
      <c r="AM196" s="80"/>
    </row>
    <row r="197" spans="37:39" x14ac:dyDescent="0.35">
      <c r="AK197" s="80"/>
      <c r="AL197" s="80"/>
      <c r="AM197" s="80"/>
    </row>
    <row r="198" spans="37:39" x14ac:dyDescent="0.35">
      <c r="AK198" s="80"/>
      <c r="AL198" s="80"/>
      <c r="AM198" s="80"/>
    </row>
    <row r="199" spans="37:39" x14ac:dyDescent="0.35">
      <c r="AK199" s="80"/>
      <c r="AL199" s="80"/>
      <c r="AM199" s="80"/>
    </row>
    <row r="200" spans="37:39" x14ac:dyDescent="0.35">
      <c r="AK200" s="80"/>
      <c r="AL200" s="80"/>
      <c r="AM200" s="80"/>
    </row>
    <row r="201" spans="37:39" x14ac:dyDescent="0.35">
      <c r="AK201" s="80"/>
      <c r="AL201" s="80"/>
      <c r="AM201" s="80"/>
    </row>
    <row r="202" spans="37:39" x14ac:dyDescent="0.35">
      <c r="AK202" s="80"/>
      <c r="AL202" s="80"/>
      <c r="AM202" s="80"/>
    </row>
    <row r="203" spans="37:39" x14ac:dyDescent="0.35">
      <c r="AK203" s="80"/>
      <c r="AL203" s="80"/>
      <c r="AM203" s="80"/>
    </row>
    <row r="204" spans="37:39" x14ac:dyDescent="0.35">
      <c r="AK204" s="80"/>
      <c r="AL204" s="80"/>
      <c r="AM204" s="80"/>
    </row>
    <row r="205" spans="37:39" x14ac:dyDescent="0.35">
      <c r="AK205" s="80"/>
      <c r="AL205" s="80"/>
      <c r="AM205" s="80"/>
    </row>
    <row r="206" spans="37:39" x14ac:dyDescent="0.35">
      <c r="AK206" s="80"/>
      <c r="AL206" s="80"/>
      <c r="AM206" s="80"/>
    </row>
    <row r="207" spans="37:39" x14ac:dyDescent="0.35">
      <c r="AK207" s="80"/>
      <c r="AL207" s="80"/>
      <c r="AM207" s="80"/>
    </row>
    <row r="208" spans="37:39" x14ac:dyDescent="0.35">
      <c r="AK208" s="80"/>
      <c r="AL208" s="80"/>
      <c r="AM208" s="80"/>
    </row>
    <row r="209" spans="37:39" x14ac:dyDescent="0.35">
      <c r="AK209" s="80"/>
      <c r="AL209" s="80"/>
      <c r="AM209" s="80"/>
    </row>
    <row r="210" spans="37:39" x14ac:dyDescent="0.35">
      <c r="AK210" s="80"/>
      <c r="AL210" s="80"/>
      <c r="AM210" s="80"/>
    </row>
    <row r="211" spans="37:39" x14ac:dyDescent="0.35">
      <c r="AK211" s="80"/>
      <c r="AL211" s="80"/>
      <c r="AM211" s="80"/>
    </row>
    <row r="212" spans="37:39" x14ac:dyDescent="0.35">
      <c r="AK212" s="80"/>
      <c r="AL212" s="80"/>
      <c r="AM212" s="80"/>
    </row>
    <row r="213" spans="37:39" x14ac:dyDescent="0.35">
      <c r="AK213" s="80"/>
      <c r="AL213" s="80"/>
      <c r="AM213" s="80"/>
    </row>
    <row r="214" spans="37:39" x14ac:dyDescent="0.35">
      <c r="AK214" s="80"/>
      <c r="AL214" s="80"/>
      <c r="AM214" s="80"/>
    </row>
    <row r="215" spans="37:39" x14ac:dyDescent="0.35">
      <c r="AK215" s="80"/>
      <c r="AL215" s="80"/>
      <c r="AM215" s="80"/>
    </row>
    <row r="216" spans="37:39" x14ac:dyDescent="0.35">
      <c r="AK216" s="80"/>
      <c r="AL216" s="80"/>
      <c r="AM216" s="80"/>
    </row>
    <row r="217" spans="37:39" x14ac:dyDescent="0.35">
      <c r="AK217" s="80"/>
      <c r="AL217" s="80"/>
      <c r="AM217" s="80"/>
    </row>
    <row r="218" spans="37:39" x14ac:dyDescent="0.35">
      <c r="AK218" s="80"/>
      <c r="AL218" s="80"/>
      <c r="AM218" s="80"/>
    </row>
    <row r="219" spans="37:39" x14ac:dyDescent="0.35">
      <c r="AK219" s="80"/>
      <c r="AL219" s="80"/>
      <c r="AM219" s="80"/>
    </row>
    <row r="220" spans="37:39" x14ac:dyDescent="0.35">
      <c r="AK220" s="80"/>
      <c r="AL220" s="80"/>
      <c r="AM220" s="80"/>
    </row>
    <row r="221" spans="37:39" x14ac:dyDescent="0.35">
      <c r="AK221" s="80"/>
      <c r="AL221" s="80"/>
      <c r="AM221" s="80"/>
    </row>
    <row r="222" spans="37:39" x14ac:dyDescent="0.35">
      <c r="AK222" s="80"/>
      <c r="AL222" s="80"/>
      <c r="AM222" s="80"/>
    </row>
    <row r="223" spans="37:39" x14ac:dyDescent="0.35">
      <c r="AK223" s="80"/>
      <c r="AL223" s="80"/>
      <c r="AM223" s="80"/>
    </row>
    <row r="224" spans="37:39" x14ac:dyDescent="0.35">
      <c r="AK224" s="80"/>
      <c r="AL224" s="80"/>
      <c r="AM224" s="80"/>
    </row>
    <row r="225" spans="37:39" x14ac:dyDescent="0.35">
      <c r="AK225" s="80"/>
      <c r="AL225" s="80"/>
      <c r="AM225" s="80"/>
    </row>
    <row r="226" spans="37:39" x14ac:dyDescent="0.35">
      <c r="AK226" s="80"/>
      <c r="AL226" s="80"/>
      <c r="AM226" s="80"/>
    </row>
    <row r="227" spans="37:39" x14ac:dyDescent="0.35">
      <c r="AK227" s="80"/>
      <c r="AL227" s="80"/>
      <c r="AM227" s="80"/>
    </row>
    <row r="228" spans="37:39" x14ac:dyDescent="0.35">
      <c r="AK228" s="80"/>
      <c r="AL228" s="80"/>
      <c r="AM228" s="80"/>
    </row>
    <row r="229" spans="37:39" x14ac:dyDescent="0.35">
      <c r="AK229" s="80"/>
      <c r="AL229" s="80"/>
      <c r="AM229" s="80"/>
    </row>
    <row r="230" spans="37:39" x14ac:dyDescent="0.35">
      <c r="AK230" s="80"/>
      <c r="AL230" s="80"/>
      <c r="AM230" s="80"/>
    </row>
    <row r="231" spans="37:39" x14ac:dyDescent="0.35">
      <c r="AK231" s="80"/>
      <c r="AL231" s="80"/>
      <c r="AM231" s="80"/>
    </row>
    <row r="232" spans="37:39" x14ac:dyDescent="0.35">
      <c r="AK232" s="80"/>
      <c r="AL232" s="80"/>
      <c r="AM232" s="80"/>
    </row>
    <row r="233" spans="37:39" x14ac:dyDescent="0.35">
      <c r="AK233" s="80"/>
      <c r="AL233" s="80"/>
      <c r="AM233" s="80"/>
    </row>
    <row r="234" spans="37:39" x14ac:dyDescent="0.35">
      <c r="AK234" s="80"/>
      <c r="AL234" s="80"/>
      <c r="AM234" s="80"/>
    </row>
    <row r="235" spans="37:39" x14ac:dyDescent="0.35">
      <c r="AK235" s="80"/>
      <c r="AL235" s="80"/>
      <c r="AM235" s="80"/>
    </row>
    <row r="236" spans="37:39" x14ac:dyDescent="0.35">
      <c r="AK236" s="80"/>
      <c r="AL236" s="80"/>
      <c r="AM236" s="80"/>
    </row>
    <row r="237" spans="37:39" x14ac:dyDescent="0.35">
      <c r="AK237" s="80"/>
      <c r="AL237" s="80"/>
      <c r="AM237" s="80"/>
    </row>
    <row r="238" spans="37:39" x14ac:dyDescent="0.35">
      <c r="AK238" s="80"/>
      <c r="AL238" s="80"/>
      <c r="AM238" s="80"/>
    </row>
    <row r="239" spans="37:39" x14ac:dyDescent="0.35">
      <c r="AK239" s="80"/>
      <c r="AL239" s="80"/>
      <c r="AM239" s="80"/>
    </row>
    <row r="240" spans="37:39" x14ac:dyDescent="0.35">
      <c r="AK240" s="80"/>
      <c r="AL240" s="80"/>
      <c r="AM240" s="80"/>
    </row>
    <row r="241" spans="37:39" x14ac:dyDescent="0.35">
      <c r="AK241" s="80"/>
      <c r="AL241" s="80"/>
      <c r="AM241" s="80"/>
    </row>
    <row r="242" spans="37:39" x14ac:dyDescent="0.35">
      <c r="AK242" s="80"/>
      <c r="AL242" s="80"/>
      <c r="AM242" s="80"/>
    </row>
    <row r="243" spans="37:39" x14ac:dyDescent="0.35">
      <c r="AK243" s="80"/>
      <c r="AL243" s="80"/>
      <c r="AM243" s="80"/>
    </row>
    <row r="244" spans="37:39" x14ac:dyDescent="0.35">
      <c r="AK244" s="80"/>
      <c r="AL244" s="80"/>
      <c r="AM244" s="80"/>
    </row>
    <row r="245" spans="37:39" x14ac:dyDescent="0.35">
      <c r="AK245" s="80"/>
      <c r="AL245" s="80"/>
      <c r="AM245" s="80"/>
    </row>
    <row r="246" spans="37:39" x14ac:dyDescent="0.35">
      <c r="AK246" s="80"/>
      <c r="AL246" s="80"/>
      <c r="AM246" s="80"/>
    </row>
    <row r="247" spans="37:39" x14ac:dyDescent="0.35">
      <c r="AK247" s="80"/>
      <c r="AL247" s="80"/>
      <c r="AM247" s="80"/>
    </row>
    <row r="248" spans="37:39" x14ac:dyDescent="0.35">
      <c r="AK248" s="80"/>
      <c r="AL248" s="80"/>
      <c r="AM248" s="80"/>
    </row>
    <row r="249" spans="37:39" x14ac:dyDescent="0.35">
      <c r="AK249" s="80"/>
      <c r="AL249" s="80"/>
      <c r="AM249" s="80"/>
    </row>
    <row r="250" spans="37:39" x14ac:dyDescent="0.35">
      <c r="AK250" s="80"/>
      <c r="AL250" s="80"/>
      <c r="AM250" s="80"/>
    </row>
    <row r="251" spans="37:39" x14ac:dyDescent="0.35">
      <c r="AK251" s="80"/>
      <c r="AL251" s="80"/>
      <c r="AM251" s="80"/>
    </row>
    <row r="252" spans="37:39" x14ac:dyDescent="0.35">
      <c r="AK252" s="80"/>
      <c r="AL252" s="80"/>
      <c r="AM252" s="80"/>
    </row>
    <row r="253" spans="37:39" x14ac:dyDescent="0.35">
      <c r="AK253" s="80"/>
      <c r="AL253" s="80"/>
      <c r="AM253" s="80"/>
    </row>
    <row r="254" spans="37:39" x14ac:dyDescent="0.35">
      <c r="AK254" s="80"/>
      <c r="AL254" s="80"/>
      <c r="AM254" s="80"/>
    </row>
    <row r="255" spans="37:39" x14ac:dyDescent="0.35">
      <c r="AK255" s="80"/>
      <c r="AL255" s="80"/>
      <c r="AM255" s="80"/>
    </row>
    <row r="256" spans="37:39" x14ac:dyDescent="0.35">
      <c r="AK256" s="80"/>
      <c r="AL256" s="80"/>
      <c r="AM256" s="80"/>
    </row>
    <row r="257" spans="37:39" x14ac:dyDescent="0.35">
      <c r="AK257" s="80"/>
      <c r="AL257" s="80"/>
      <c r="AM257" s="80"/>
    </row>
    <row r="258" spans="37:39" x14ac:dyDescent="0.35">
      <c r="AK258" s="80"/>
      <c r="AL258" s="80"/>
      <c r="AM258" s="80"/>
    </row>
    <row r="259" spans="37:39" x14ac:dyDescent="0.35">
      <c r="AK259" s="80"/>
      <c r="AL259" s="80"/>
      <c r="AM259" s="80"/>
    </row>
    <row r="260" spans="37:39" x14ac:dyDescent="0.35">
      <c r="AK260" s="80"/>
      <c r="AL260" s="80"/>
      <c r="AM260" s="80"/>
    </row>
    <row r="261" spans="37:39" x14ac:dyDescent="0.35">
      <c r="AK261" s="80"/>
      <c r="AL261" s="80"/>
      <c r="AM261" s="80"/>
    </row>
    <row r="262" spans="37:39" x14ac:dyDescent="0.35">
      <c r="AK262" s="80"/>
      <c r="AL262" s="80"/>
      <c r="AM262" s="80"/>
    </row>
    <row r="263" spans="37:39" x14ac:dyDescent="0.35">
      <c r="AK263" s="80"/>
      <c r="AL263" s="80"/>
      <c r="AM263" s="80"/>
    </row>
    <row r="264" spans="37:39" x14ac:dyDescent="0.35">
      <c r="AK264" s="80"/>
      <c r="AL264" s="80"/>
      <c r="AM264" s="80"/>
    </row>
    <row r="265" spans="37:39" x14ac:dyDescent="0.35">
      <c r="AK265" s="80"/>
      <c r="AL265" s="80"/>
      <c r="AM265" s="80"/>
    </row>
    <row r="266" spans="37:39" x14ac:dyDescent="0.35">
      <c r="AK266" s="80"/>
      <c r="AL266" s="80"/>
      <c r="AM266" s="80"/>
    </row>
    <row r="267" spans="37:39" x14ac:dyDescent="0.35">
      <c r="AK267" s="80"/>
      <c r="AL267" s="80"/>
      <c r="AM267" s="80"/>
    </row>
    <row r="268" spans="37:39" x14ac:dyDescent="0.35">
      <c r="AK268" s="80"/>
      <c r="AL268" s="80"/>
      <c r="AM268" s="80"/>
    </row>
    <row r="269" spans="37:39" x14ac:dyDescent="0.35">
      <c r="AK269" s="80"/>
      <c r="AL269" s="80"/>
      <c r="AM269" s="80"/>
    </row>
    <row r="270" spans="37:39" x14ac:dyDescent="0.35">
      <c r="AK270" s="80"/>
      <c r="AL270" s="80"/>
      <c r="AM270" s="80"/>
    </row>
    <row r="271" spans="37:39" x14ac:dyDescent="0.35">
      <c r="AK271" s="80"/>
      <c r="AL271" s="80"/>
      <c r="AM271" s="80"/>
    </row>
    <row r="272" spans="37:39" x14ac:dyDescent="0.35">
      <c r="AK272" s="80"/>
      <c r="AL272" s="80"/>
      <c r="AM272" s="80"/>
    </row>
    <row r="273" spans="37:39" x14ac:dyDescent="0.35">
      <c r="AK273" s="80"/>
      <c r="AL273" s="80"/>
      <c r="AM273" s="80"/>
    </row>
    <row r="274" spans="37:39" x14ac:dyDescent="0.35">
      <c r="AK274" s="80"/>
      <c r="AL274" s="80"/>
      <c r="AM274" s="80"/>
    </row>
    <row r="275" spans="37:39" x14ac:dyDescent="0.35">
      <c r="AK275" s="80"/>
      <c r="AL275" s="80"/>
      <c r="AM275" s="80"/>
    </row>
    <row r="276" spans="37:39" x14ac:dyDescent="0.35">
      <c r="AK276" s="80"/>
      <c r="AL276" s="80"/>
      <c r="AM276" s="80"/>
    </row>
    <row r="277" spans="37:39" x14ac:dyDescent="0.35">
      <c r="AK277" s="80"/>
      <c r="AL277" s="80"/>
      <c r="AM277" s="80"/>
    </row>
    <row r="278" spans="37:39" x14ac:dyDescent="0.35">
      <c r="AK278" s="80"/>
      <c r="AL278" s="80"/>
      <c r="AM278" s="80"/>
    </row>
    <row r="279" spans="37:39" x14ac:dyDescent="0.35">
      <c r="AK279" s="80"/>
      <c r="AL279" s="80"/>
      <c r="AM279" s="80"/>
    </row>
    <row r="280" spans="37:39" x14ac:dyDescent="0.35">
      <c r="AK280" s="80"/>
      <c r="AL280" s="80"/>
      <c r="AM280" s="80"/>
    </row>
    <row r="281" spans="37:39" x14ac:dyDescent="0.35">
      <c r="AK281" s="80"/>
      <c r="AL281" s="80"/>
      <c r="AM281" s="80"/>
    </row>
    <row r="282" spans="37:39" x14ac:dyDescent="0.35">
      <c r="AK282" s="80"/>
      <c r="AL282" s="80"/>
      <c r="AM282" s="80"/>
    </row>
    <row r="283" spans="37:39" x14ac:dyDescent="0.35">
      <c r="AK283" s="80"/>
      <c r="AL283" s="80"/>
      <c r="AM283" s="80"/>
    </row>
    <row r="284" spans="37:39" x14ac:dyDescent="0.35">
      <c r="AK284" s="80"/>
      <c r="AL284" s="80"/>
      <c r="AM284" s="80"/>
    </row>
    <row r="285" spans="37:39" x14ac:dyDescent="0.35">
      <c r="AK285" s="80"/>
      <c r="AL285" s="80"/>
      <c r="AM285" s="80"/>
    </row>
    <row r="286" spans="37:39" x14ac:dyDescent="0.35">
      <c r="AK286" s="80"/>
      <c r="AL286" s="80"/>
      <c r="AM286" s="80"/>
    </row>
    <row r="287" spans="37:39" x14ac:dyDescent="0.35">
      <c r="AK287" s="80"/>
      <c r="AL287" s="80"/>
      <c r="AM287" s="80"/>
    </row>
    <row r="288" spans="37:39" x14ac:dyDescent="0.35">
      <c r="AK288" s="80"/>
      <c r="AL288" s="80"/>
      <c r="AM288" s="80"/>
    </row>
    <row r="289" spans="37:39" x14ac:dyDescent="0.35">
      <c r="AK289" s="80"/>
      <c r="AL289" s="80"/>
      <c r="AM289" s="80"/>
    </row>
    <row r="290" spans="37:39" x14ac:dyDescent="0.35">
      <c r="AK290" s="80"/>
      <c r="AL290" s="80"/>
      <c r="AM290" s="80"/>
    </row>
    <row r="291" spans="37:39" x14ac:dyDescent="0.35">
      <c r="AK291" s="80"/>
      <c r="AL291" s="80"/>
      <c r="AM291" s="80"/>
    </row>
    <row r="292" spans="37:39" x14ac:dyDescent="0.35">
      <c r="AK292" s="80"/>
      <c r="AL292" s="80"/>
      <c r="AM292" s="80"/>
    </row>
    <row r="293" spans="37:39" x14ac:dyDescent="0.35">
      <c r="AK293" s="80"/>
      <c r="AL293" s="80"/>
      <c r="AM293" s="80"/>
    </row>
    <row r="294" spans="37:39" x14ac:dyDescent="0.35">
      <c r="AK294" s="80"/>
      <c r="AL294" s="80"/>
      <c r="AM294" s="80"/>
    </row>
    <row r="295" spans="37:39" x14ac:dyDescent="0.35">
      <c r="AK295" s="80"/>
      <c r="AL295" s="80"/>
      <c r="AM295" s="80"/>
    </row>
    <row r="296" spans="37:39" x14ac:dyDescent="0.35">
      <c r="AK296" s="80"/>
      <c r="AL296" s="80"/>
      <c r="AM296" s="80"/>
    </row>
    <row r="297" spans="37:39" x14ac:dyDescent="0.35">
      <c r="AK297" s="80"/>
      <c r="AL297" s="80"/>
      <c r="AM297" s="80"/>
    </row>
    <row r="298" spans="37:39" x14ac:dyDescent="0.35">
      <c r="AK298" s="80"/>
      <c r="AL298" s="80"/>
      <c r="AM298" s="80"/>
    </row>
    <row r="299" spans="37:39" x14ac:dyDescent="0.35">
      <c r="AK299" s="80"/>
      <c r="AL299" s="80"/>
      <c r="AM299" s="80"/>
    </row>
    <row r="300" spans="37:39" x14ac:dyDescent="0.35">
      <c r="AK300" s="80"/>
      <c r="AL300" s="80"/>
      <c r="AM300" s="80"/>
    </row>
    <row r="301" spans="37:39" x14ac:dyDescent="0.35">
      <c r="AK301" s="80"/>
      <c r="AL301" s="80"/>
      <c r="AM301" s="80"/>
    </row>
    <row r="302" spans="37:39" x14ac:dyDescent="0.35">
      <c r="AK302" s="80"/>
      <c r="AL302" s="80"/>
      <c r="AM302" s="80"/>
    </row>
    <row r="303" spans="37:39" x14ac:dyDescent="0.35">
      <c r="AK303" s="80"/>
      <c r="AL303" s="80"/>
      <c r="AM303" s="80"/>
    </row>
    <row r="304" spans="37:39" x14ac:dyDescent="0.35">
      <c r="AK304" s="80"/>
      <c r="AL304" s="80"/>
      <c r="AM304" s="80"/>
    </row>
    <row r="305" spans="37:39" x14ac:dyDescent="0.35">
      <c r="AK305" s="80"/>
      <c r="AL305" s="80"/>
      <c r="AM305" s="80"/>
    </row>
    <row r="306" spans="37:39" x14ac:dyDescent="0.35">
      <c r="AK306" s="80"/>
      <c r="AL306" s="80"/>
      <c r="AM306" s="80"/>
    </row>
    <row r="307" spans="37:39" x14ac:dyDescent="0.35">
      <c r="AK307" s="80"/>
      <c r="AL307" s="80"/>
      <c r="AM307" s="80"/>
    </row>
    <row r="308" spans="37:39" x14ac:dyDescent="0.35">
      <c r="AK308" s="80"/>
      <c r="AL308" s="80"/>
      <c r="AM308" s="80"/>
    </row>
    <row r="309" spans="37:39" x14ac:dyDescent="0.35">
      <c r="AK309" s="80"/>
      <c r="AL309" s="80"/>
      <c r="AM309" s="80"/>
    </row>
    <row r="310" spans="37:39" x14ac:dyDescent="0.35">
      <c r="AK310" s="80"/>
      <c r="AL310" s="80"/>
      <c r="AM310" s="80"/>
    </row>
    <row r="311" spans="37:39" x14ac:dyDescent="0.35">
      <c r="AK311" s="80"/>
      <c r="AL311" s="80"/>
      <c r="AM311" s="80"/>
    </row>
    <row r="312" spans="37:39" x14ac:dyDescent="0.35">
      <c r="AK312" s="80"/>
      <c r="AL312" s="80"/>
      <c r="AM312" s="80"/>
    </row>
    <row r="313" spans="37:39" x14ac:dyDescent="0.35">
      <c r="AK313" s="80"/>
      <c r="AL313" s="80"/>
      <c r="AM313" s="80"/>
    </row>
    <row r="314" spans="37:39" x14ac:dyDescent="0.35">
      <c r="AK314" s="80"/>
      <c r="AL314" s="80"/>
      <c r="AM314" s="80"/>
    </row>
    <row r="315" spans="37:39" x14ac:dyDescent="0.35">
      <c r="AK315" s="80"/>
      <c r="AL315" s="80"/>
      <c r="AM315" s="80"/>
    </row>
    <row r="316" spans="37:39" x14ac:dyDescent="0.35">
      <c r="AK316" s="80"/>
      <c r="AL316" s="80"/>
      <c r="AM316" s="80"/>
    </row>
    <row r="317" spans="37:39" x14ac:dyDescent="0.35">
      <c r="AK317" s="80"/>
      <c r="AL317" s="80"/>
      <c r="AM317" s="80"/>
    </row>
    <row r="318" spans="37:39" x14ac:dyDescent="0.35">
      <c r="AK318" s="80"/>
      <c r="AL318" s="80"/>
      <c r="AM318" s="80"/>
    </row>
    <row r="319" spans="37:39" x14ac:dyDescent="0.35">
      <c r="AK319" s="80"/>
      <c r="AL319" s="80"/>
      <c r="AM319" s="80"/>
    </row>
    <row r="320" spans="37:39" x14ac:dyDescent="0.35">
      <c r="AK320" s="80"/>
      <c r="AL320" s="80"/>
      <c r="AM320" s="80"/>
    </row>
    <row r="321" spans="37:39" x14ac:dyDescent="0.35">
      <c r="AK321" s="80"/>
      <c r="AL321" s="80"/>
      <c r="AM321" s="80"/>
    </row>
    <row r="322" spans="37:39" x14ac:dyDescent="0.35">
      <c r="AK322" s="80"/>
      <c r="AL322" s="80"/>
      <c r="AM322" s="80"/>
    </row>
  </sheetData>
  <sheetProtection algorithmName="SHA-512" hashValue="GcVzVoivntaVU0nnrc4lxKD+4LhEmu/3wJ0nmBuQcnCoJwKANMDSKlvgquyhiTnEHVGwRcy5kYKhzyDpEQyVQw==" saltValue="DxX38nnQv76Ba5qYsHFA9g==" spinCount="100000" sheet="1" objects="1" scenarios="1" selectLockedCells="1" selectUnlockedCells="1"/>
  <mergeCells count="11">
    <mergeCell ref="AB18:AB20"/>
    <mergeCell ref="AC18:AC20"/>
    <mergeCell ref="F9:G9"/>
    <mergeCell ref="C18:C20"/>
    <mergeCell ref="D18:F19"/>
    <mergeCell ref="G18:Z19"/>
    <mergeCell ref="A1:C1"/>
    <mergeCell ref="C3:M5"/>
    <mergeCell ref="C7:I8"/>
    <mergeCell ref="D9:E9"/>
    <mergeCell ref="AA18:AA20"/>
  </mergeCells>
  <conditionalFormatting sqref="J10:J13">
    <cfRule type="cellIs" dxfId="65" priority="1984" operator="equal">
      <formula>IF(#REF!="Riesgo","0",IF(OR(AND(E10=5,F10=3),AND(E10=5,F10=4),AND(E10=5,F10=5),AND(E10=4,F10=4),AND(E10=4,F10=5),AND(E10=3,F10=5))," EXTREMA"))</formula>
    </cfRule>
    <cfRule type="cellIs" dxfId="64" priority="1985" operator="equal">
      <formula>IF(#REF!="Riesgo","0",IF(OR(AND(E10=5,F10=2),AND(E10=4,F10=3),AND(E10=3,F10=3),AND(E10=3,F10=4),AND(E10=2,F10=5))," ALTA"))</formula>
    </cfRule>
    <cfRule type="cellIs" dxfId="63" priority="1986" operator="equal">
      <formula>IF(#REF!="Riesgo","0",IF(OR(AND(E10=5,F10=1),AND(E10=4,F10=2),AND(E10=3,F10=2),AND(E10=2,F10=3),AND(E10=2,F10=4),AND(E10=1,F10=5)),"MODERADA"))</formula>
    </cfRule>
    <cfRule type="cellIs" dxfId="62" priority="1987" operator="equal">
      <formula>IF(#REF!="Riesgo","0",IF(OR(AND(E10=1,F10=1),AND(E10=1,F10=2),AND(E10=1,F10=3),AND(E10=1,F10=4),AND(E10=2,F10=1),AND(E10=2,F10=2), AND(E10=3,F10=1),AND(E10=4,F10=1))," BAJA"))</formula>
    </cfRule>
    <cfRule type="cellIs" dxfId="61" priority="1988" operator="equal">
      <formula>IF(#REF!="Oportunidad ","0",IF(OR(AND(E10=5,F10=3),AND(E10=5,F10=4),AND(E10=5,F10=5),AND(E10=4,F10=4),AND(E10=4,F10=5),AND(E10=3,F10=5))," EXTREMO"))</formula>
    </cfRule>
    <cfRule type="cellIs" dxfId="60" priority="1989" operator="equal">
      <formula>IF(#REF!="Oportunidad ","0",IF(OR(AND(E10=5,F10=2),AND(E10=4,F10=3),AND(E10=3,F10=3),AND(E10=3,F10=4),AND(E10=2,F10=5))," ALTO"))</formula>
    </cfRule>
    <cfRule type="cellIs" dxfId="59" priority="1990" operator="equal">
      <formula>IF(#REF!="Oportunidad ","0", IF(OR(AND(E10=5,F10=1),AND(E10=4,F10=2),AND(E10=3,F10=2),AND(E10=2,F10=3),AND(E10=2,F10=4),AND(E10=1,F10=5)),"MODERADO"))</formula>
    </cfRule>
    <cfRule type="cellIs" dxfId="58" priority="1991" operator="equal">
      <formula>IF(#REF!="Oportunidad ","0",IF(OR(AND(E10=1,F10=1),AND(E10=1,F10=2),AND(E10=1,F10=3),AND(E10=1,F10=4),AND(E10=2,F10=1),AND(E10=2,F10=2), AND(E10=3,F10=1),AND(E10=4,F10=1))," BAJO"))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7C834-8E53-4347-ADDB-C40C549D4B07}">
  <dimension ref="A1:AP540"/>
  <sheetViews>
    <sheetView topLeftCell="C1" zoomScale="60" zoomScaleNormal="60" workbookViewId="0">
      <selection activeCell="C4" sqref="C4"/>
    </sheetView>
  </sheetViews>
  <sheetFormatPr baseColWidth="10" defaultColWidth="11.453125" defaultRowHeight="14.5" x14ac:dyDescent="0.35"/>
  <cols>
    <col min="1" max="5" width="11.453125" style="80"/>
    <col min="8" max="8" width="33" customWidth="1"/>
    <col min="9" max="9" width="31.26953125" customWidth="1"/>
    <col min="10" max="10" width="34.90625" customWidth="1"/>
    <col min="11" max="11" width="25.54296875" customWidth="1"/>
    <col min="12" max="12" width="31.26953125" customWidth="1"/>
    <col min="13" max="42" width="11.453125" style="80"/>
  </cols>
  <sheetData>
    <row r="1" spans="3:13" x14ac:dyDescent="0.35">
      <c r="C1" s="224" t="s">
        <v>689</v>
      </c>
      <c r="D1" s="224"/>
      <c r="E1" s="224"/>
      <c r="F1" s="80"/>
      <c r="G1" s="80"/>
      <c r="H1" s="80"/>
      <c r="I1" s="80"/>
      <c r="J1" s="80"/>
      <c r="K1" s="80"/>
      <c r="L1" s="80"/>
    </row>
    <row r="2" spans="3:13" ht="66" customHeight="1" x14ac:dyDescent="0.35">
      <c r="F2" s="80"/>
      <c r="G2" s="80"/>
      <c r="H2" s="248" t="s">
        <v>330</v>
      </c>
      <c r="I2" s="248"/>
      <c r="J2" s="248"/>
      <c r="K2" s="248"/>
      <c r="L2" s="248"/>
    </row>
    <row r="3" spans="3:13" x14ac:dyDescent="0.35">
      <c r="F3" s="80"/>
      <c r="G3" s="80"/>
      <c r="H3" s="80"/>
      <c r="I3" s="80"/>
      <c r="J3" s="80"/>
      <c r="K3" s="80"/>
      <c r="L3" s="80"/>
    </row>
    <row r="4" spans="3:13" ht="89.25" customHeight="1" x14ac:dyDescent="0.35">
      <c r="F4" s="246" t="s">
        <v>1</v>
      </c>
      <c r="G4" s="104">
        <v>5</v>
      </c>
      <c r="H4" s="102"/>
      <c r="I4" s="103"/>
      <c r="J4" s="79"/>
      <c r="K4" s="79"/>
      <c r="L4" s="79"/>
    </row>
    <row r="5" spans="3:13" ht="89.25" customHeight="1" x14ac:dyDescent="0.35">
      <c r="F5" s="246"/>
      <c r="G5" s="104">
        <v>4</v>
      </c>
      <c r="H5" s="101"/>
      <c r="I5" s="102"/>
      <c r="J5" s="103"/>
      <c r="K5" s="79"/>
      <c r="L5" s="79"/>
    </row>
    <row r="6" spans="3:13" ht="89.25" customHeight="1" x14ac:dyDescent="0.35">
      <c r="F6" s="246"/>
      <c r="G6" s="104">
        <v>3</v>
      </c>
      <c r="H6" s="101"/>
      <c r="I6" s="102"/>
      <c r="J6" s="103"/>
      <c r="K6" s="103"/>
      <c r="L6" s="79"/>
    </row>
    <row r="7" spans="3:13" ht="89.25" customHeight="1" x14ac:dyDescent="0.35">
      <c r="F7" s="246"/>
      <c r="G7" s="104">
        <v>2</v>
      </c>
      <c r="H7" s="101"/>
      <c r="I7" s="101"/>
      <c r="J7" s="102"/>
      <c r="K7" s="102"/>
      <c r="L7" s="103"/>
    </row>
    <row r="8" spans="3:13" ht="123" customHeight="1" x14ac:dyDescent="0.35">
      <c r="F8" s="246"/>
      <c r="G8" s="104">
        <v>1</v>
      </c>
      <c r="H8" s="101"/>
      <c r="I8" s="101"/>
      <c r="J8" s="101"/>
      <c r="K8" s="101"/>
      <c r="L8" s="102"/>
    </row>
    <row r="9" spans="3:13" ht="89.25" customHeight="1" x14ac:dyDescent="0.35">
      <c r="F9" s="104"/>
      <c r="G9" s="104"/>
      <c r="H9" s="104">
        <v>1</v>
      </c>
      <c r="I9" s="104">
        <v>2</v>
      </c>
      <c r="J9" s="104">
        <v>3</v>
      </c>
      <c r="K9" s="104">
        <v>4</v>
      </c>
      <c r="L9" s="104">
        <v>5</v>
      </c>
    </row>
    <row r="10" spans="3:13" ht="23" x14ac:dyDescent="0.5">
      <c r="F10" s="80"/>
      <c r="G10" s="80"/>
      <c r="H10" s="247" t="s">
        <v>2</v>
      </c>
      <c r="I10" s="247"/>
      <c r="J10" s="247"/>
      <c r="K10" s="247"/>
      <c r="L10" s="247"/>
    </row>
    <row r="11" spans="3:13" x14ac:dyDescent="0.35">
      <c r="F11" s="80"/>
      <c r="G11" s="80"/>
      <c r="H11" s="80"/>
      <c r="I11" s="80"/>
      <c r="J11" s="80"/>
      <c r="K11" s="80"/>
      <c r="L11" s="80"/>
    </row>
    <row r="12" spans="3:13" x14ac:dyDescent="0.35">
      <c r="F12" s="80"/>
      <c r="G12" s="80"/>
      <c r="H12" s="80"/>
      <c r="I12" s="80"/>
      <c r="J12" s="80"/>
      <c r="K12" s="80"/>
      <c r="L12" s="80"/>
    </row>
    <row r="13" spans="3:13" ht="15.5" x14ac:dyDescent="0.35">
      <c r="F13" s="80"/>
      <c r="G13" s="80"/>
      <c r="H13" s="80"/>
      <c r="I13" s="243" t="s">
        <v>328</v>
      </c>
      <c r="J13" s="244"/>
      <c r="K13" s="245"/>
      <c r="L13" s="80"/>
    </row>
    <row r="14" spans="3:13" ht="16.5" customHeight="1" x14ac:dyDescent="0.35">
      <c r="F14" s="80"/>
      <c r="G14" s="80"/>
      <c r="H14" s="106"/>
      <c r="I14" s="113" t="s">
        <v>3</v>
      </c>
      <c r="J14" s="113" t="s">
        <v>1</v>
      </c>
      <c r="K14" s="113" t="s">
        <v>4</v>
      </c>
      <c r="L14" s="105"/>
      <c r="M14" s="105"/>
    </row>
    <row r="15" spans="3:13" ht="16.5" customHeight="1" x14ac:dyDescent="0.35">
      <c r="F15" s="80"/>
      <c r="G15" s="80"/>
      <c r="H15" s="106"/>
      <c r="I15" s="168" t="s">
        <v>5</v>
      </c>
      <c r="J15" s="174">
        <v>1</v>
      </c>
      <c r="K15" s="174">
        <v>4</v>
      </c>
      <c r="L15" s="105"/>
      <c r="M15" s="105"/>
    </row>
    <row r="16" spans="3:13" ht="16.5" customHeight="1" x14ac:dyDescent="0.35">
      <c r="F16" s="80"/>
      <c r="G16" s="80"/>
      <c r="H16" s="106"/>
      <c r="I16" s="168" t="s">
        <v>6</v>
      </c>
      <c r="J16" s="175">
        <v>1</v>
      </c>
      <c r="K16" s="175">
        <v>4</v>
      </c>
      <c r="L16" s="105"/>
      <c r="M16" s="105"/>
    </row>
    <row r="17" spans="6:13" ht="16.5" customHeight="1" x14ac:dyDescent="0.35">
      <c r="F17" s="80"/>
      <c r="G17" s="80"/>
      <c r="H17" s="106"/>
      <c r="I17" s="168" t="s">
        <v>7</v>
      </c>
      <c r="J17" s="175">
        <v>2</v>
      </c>
      <c r="K17" s="175">
        <v>3</v>
      </c>
      <c r="L17" s="105"/>
      <c r="M17" s="105"/>
    </row>
    <row r="18" spans="6:13" ht="16.5" customHeight="1" x14ac:dyDescent="0.35">
      <c r="F18" s="80"/>
      <c r="G18" s="80"/>
      <c r="H18" s="106"/>
      <c r="I18" s="168" t="s">
        <v>8</v>
      </c>
      <c r="J18" s="175">
        <v>1</v>
      </c>
      <c r="K18" s="175">
        <v>5</v>
      </c>
      <c r="L18" s="105"/>
      <c r="M18" s="105"/>
    </row>
    <row r="19" spans="6:13" ht="16.5" customHeight="1" x14ac:dyDescent="0.35">
      <c r="F19" s="80"/>
      <c r="G19" s="80"/>
      <c r="H19" s="106"/>
      <c r="I19" s="168" t="s">
        <v>337</v>
      </c>
      <c r="J19" s="175">
        <v>2</v>
      </c>
      <c r="K19" s="175">
        <v>3</v>
      </c>
      <c r="L19" s="105"/>
      <c r="M19" s="105"/>
    </row>
    <row r="20" spans="6:13" ht="16.5" customHeight="1" x14ac:dyDescent="0.35">
      <c r="F20" s="80"/>
      <c r="G20" s="80"/>
      <c r="H20" s="106"/>
      <c r="I20" s="168" t="s">
        <v>346</v>
      </c>
      <c r="J20" s="175">
        <v>3</v>
      </c>
      <c r="K20" s="175">
        <v>4</v>
      </c>
      <c r="L20" s="105"/>
      <c r="M20" s="105"/>
    </row>
    <row r="21" spans="6:13" ht="16.5" customHeight="1" x14ac:dyDescent="0.35">
      <c r="F21" s="80"/>
      <c r="G21" s="80"/>
      <c r="H21" s="106"/>
      <c r="I21" s="168" t="s">
        <v>358</v>
      </c>
      <c r="J21" s="175">
        <v>2</v>
      </c>
      <c r="K21" s="175">
        <v>4</v>
      </c>
      <c r="L21" s="105"/>
      <c r="M21" s="105"/>
    </row>
    <row r="22" spans="6:13" ht="16.5" customHeight="1" x14ac:dyDescent="0.35">
      <c r="F22" s="80"/>
      <c r="G22" s="80"/>
      <c r="H22" s="106"/>
      <c r="I22" s="168" t="s">
        <v>380</v>
      </c>
      <c r="J22" s="175">
        <v>3</v>
      </c>
      <c r="K22" s="175">
        <v>4</v>
      </c>
      <c r="L22" s="105"/>
      <c r="M22" s="105"/>
    </row>
    <row r="23" spans="6:13" ht="16.5" customHeight="1" x14ac:dyDescent="0.35">
      <c r="F23" s="80"/>
      <c r="G23" s="80"/>
      <c r="H23" s="106"/>
      <c r="I23" s="168" t="s">
        <v>391</v>
      </c>
      <c r="J23" s="175">
        <v>1</v>
      </c>
      <c r="K23" s="175">
        <v>3</v>
      </c>
      <c r="L23" s="105"/>
      <c r="M23" s="105"/>
    </row>
    <row r="24" spans="6:13" ht="16.5" customHeight="1" x14ac:dyDescent="0.35">
      <c r="F24" s="80"/>
      <c r="G24" s="80"/>
      <c r="H24" s="106"/>
      <c r="I24" s="168" t="s">
        <v>565</v>
      </c>
      <c r="J24" s="175">
        <v>3</v>
      </c>
      <c r="K24" s="175">
        <v>4</v>
      </c>
      <c r="L24" s="105"/>
      <c r="M24" s="105"/>
    </row>
    <row r="25" spans="6:13" ht="16.5" customHeight="1" x14ac:dyDescent="0.35">
      <c r="F25" s="80"/>
      <c r="G25" s="80"/>
      <c r="H25" s="106"/>
      <c r="I25" s="168" t="s">
        <v>471</v>
      </c>
      <c r="J25" s="175">
        <v>1</v>
      </c>
      <c r="K25" s="175">
        <v>4</v>
      </c>
      <c r="L25" s="105"/>
      <c r="M25" s="105"/>
    </row>
    <row r="26" spans="6:13" ht="16.5" customHeight="1" x14ac:dyDescent="0.35">
      <c r="F26" s="80"/>
      <c r="G26" s="80"/>
      <c r="H26" s="106"/>
      <c r="I26" s="168" t="s">
        <v>566</v>
      </c>
      <c r="J26" s="175">
        <v>1</v>
      </c>
      <c r="K26" s="175">
        <v>5</v>
      </c>
      <c r="L26" s="105"/>
      <c r="M26" s="105"/>
    </row>
    <row r="27" spans="6:13" ht="16.5" customHeight="1" x14ac:dyDescent="0.35">
      <c r="F27" s="80"/>
      <c r="G27" s="80"/>
      <c r="H27" s="106"/>
      <c r="I27" s="168" t="s">
        <v>567</v>
      </c>
      <c r="J27" s="175">
        <v>1</v>
      </c>
      <c r="K27" s="175">
        <v>3</v>
      </c>
      <c r="L27" s="105"/>
      <c r="M27" s="105"/>
    </row>
    <row r="28" spans="6:13" ht="16.5" customHeight="1" x14ac:dyDescent="0.35">
      <c r="F28" s="80"/>
      <c r="G28" s="80"/>
      <c r="H28" s="106"/>
      <c r="I28" s="168" t="s">
        <v>476</v>
      </c>
      <c r="J28" s="175">
        <v>1</v>
      </c>
      <c r="K28" s="175">
        <v>4</v>
      </c>
      <c r="L28" s="105"/>
      <c r="M28" s="105"/>
    </row>
    <row r="29" spans="6:13" ht="16.5" customHeight="1" x14ac:dyDescent="0.35">
      <c r="F29" s="80"/>
      <c r="G29" s="80"/>
      <c r="H29" s="106"/>
      <c r="I29" s="168" t="s">
        <v>568</v>
      </c>
      <c r="J29" s="175">
        <v>1</v>
      </c>
      <c r="K29" s="175">
        <v>2</v>
      </c>
      <c r="L29" s="105"/>
      <c r="M29" s="105"/>
    </row>
    <row r="30" spans="6:13" ht="16.5" customHeight="1" x14ac:dyDescent="0.35">
      <c r="F30" s="80"/>
      <c r="G30" s="80"/>
      <c r="H30" s="106"/>
      <c r="I30" s="168" t="s">
        <v>569</v>
      </c>
      <c r="J30" s="175">
        <v>1</v>
      </c>
      <c r="K30" s="175">
        <v>4</v>
      </c>
      <c r="L30" s="105"/>
      <c r="M30" s="105"/>
    </row>
    <row r="31" spans="6:13" ht="16.5" customHeight="1" x14ac:dyDescent="0.35">
      <c r="F31" s="80"/>
      <c r="G31" s="80"/>
      <c r="H31" s="106"/>
      <c r="I31" s="168" t="s">
        <v>570</v>
      </c>
      <c r="J31" s="175">
        <v>1</v>
      </c>
      <c r="K31" s="175">
        <v>4</v>
      </c>
      <c r="L31" s="105"/>
      <c r="M31" s="105"/>
    </row>
    <row r="32" spans="6:13" ht="16.5" customHeight="1" x14ac:dyDescent="0.35">
      <c r="F32" s="80"/>
      <c r="G32" s="80"/>
      <c r="H32" s="106"/>
      <c r="I32" s="168" t="s">
        <v>571</v>
      </c>
      <c r="J32" s="175">
        <v>1</v>
      </c>
      <c r="K32" s="175">
        <v>4</v>
      </c>
      <c r="L32" s="105"/>
      <c r="M32" s="105"/>
    </row>
    <row r="33" spans="6:13" ht="15.5" x14ac:dyDescent="0.35">
      <c r="F33" s="80"/>
      <c r="G33" s="80"/>
      <c r="H33" s="106"/>
      <c r="I33" s="168" t="s">
        <v>486</v>
      </c>
      <c r="J33" s="175">
        <v>1</v>
      </c>
      <c r="K33" s="175">
        <v>4</v>
      </c>
      <c r="L33" s="105"/>
      <c r="M33" s="105"/>
    </row>
    <row r="34" spans="6:13" ht="15.5" x14ac:dyDescent="0.35">
      <c r="F34" s="80"/>
      <c r="G34" s="80"/>
      <c r="H34" s="106"/>
      <c r="I34" s="168" t="s">
        <v>447</v>
      </c>
      <c r="J34" s="175">
        <v>1</v>
      </c>
      <c r="K34" s="175">
        <v>3</v>
      </c>
      <c r="L34" s="105"/>
      <c r="M34" s="105"/>
    </row>
    <row r="35" spans="6:13" ht="15.5" x14ac:dyDescent="0.35">
      <c r="F35" s="80"/>
      <c r="G35" s="80"/>
      <c r="H35" s="80"/>
      <c r="I35" s="168" t="s">
        <v>458</v>
      </c>
      <c r="J35" s="175">
        <v>1</v>
      </c>
      <c r="K35" s="175">
        <v>4</v>
      </c>
      <c r="L35" s="105"/>
      <c r="M35" s="105"/>
    </row>
    <row r="36" spans="6:13" ht="15.5" x14ac:dyDescent="0.35">
      <c r="F36" s="80"/>
      <c r="G36" s="80"/>
      <c r="H36" s="80"/>
      <c r="I36" s="168" t="s">
        <v>491</v>
      </c>
      <c r="J36" s="175">
        <v>1</v>
      </c>
      <c r="K36" s="175">
        <v>4</v>
      </c>
      <c r="L36" s="80"/>
    </row>
    <row r="37" spans="6:13" x14ac:dyDescent="0.35">
      <c r="F37" s="80"/>
      <c r="G37" s="80"/>
      <c r="H37" s="80"/>
      <c r="I37" s="80"/>
      <c r="J37" s="80"/>
      <c r="K37" s="80"/>
      <c r="L37" s="80"/>
    </row>
    <row r="38" spans="6:13" x14ac:dyDescent="0.35">
      <c r="F38" s="80"/>
      <c r="G38" s="80"/>
      <c r="H38" s="80"/>
      <c r="I38" s="80"/>
      <c r="J38" s="80"/>
      <c r="K38" s="80"/>
      <c r="L38" s="80"/>
    </row>
    <row r="39" spans="6:13" ht="15.5" x14ac:dyDescent="0.35">
      <c r="F39" s="80"/>
      <c r="G39" s="80"/>
      <c r="H39" s="80"/>
      <c r="I39" s="243" t="s">
        <v>329</v>
      </c>
      <c r="J39" s="244"/>
      <c r="K39" s="245"/>
      <c r="L39" s="80"/>
    </row>
    <row r="40" spans="6:13" ht="15.5" x14ac:dyDescent="0.35">
      <c r="F40" s="80"/>
      <c r="G40" s="80"/>
      <c r="H40" s="80"/>
      <c r="I40" s="113" t="s">
        <v>3</v>
      </c>
      <c r="J40" s="113" t="s">
        <v>1</v>
      </c>
      <c r="K40" s="113" t="s">
        <v>4</v>
      </c>
      <c r="L40" s="80"/>
    </row>
    <row r="41" spans="6:13" ht="15.5" x14ac:dyDescent="0.35">
      <c r="F41" s="80"/>
      <c r="G41" s="80"/>
      <c r="H41" s="80"/>
      <c r="I41" s="168" t="s">
        <v>647</v>
      </c>
      <c r="J41" s="174">
        <v>1</v>
      </c>
      <c r="K41" s="174">
        <v>4</v>
      </c>
      <c r="L41" s="80"/>
    </row>
    <row r="42" spans="6:13" ht="15.5" x14ac:dyDescent="0.35">
      <c r="F42" s="80"/>
      <c r="G42" s="80"/>
      <c r="H42" s="80"/>
      <c r="I42" s="168" t="s">
        <v>648</v>
      </c>
      <c r="J42" s="174">
        <v>1</v>
      </c>
      <c r="K42" s="174">
        <v>4</v>
      </c>
      <c r="L42" s="80"/>
    </row>
    <row r="43" spans="6:13" ht="15.5" x14ac:dyDescent="0.35">
      <c r="F43" s="80"/>
      <c r="G43" s="80"/>
      <c r="H43" s="80"/>
      <c r="I43" s="168" t="s">
        <v>649</v>
      </c>
      <c r="J43" s="174">
        <v>1</v>
      </c>
      <c r="K43" s="174">
        <v>3</v>
      </c>
      <c r="L43" s="80"/>
    </row>
    <row r="44" spans="6:13" ht="15.5" x14ac:dyDescent="0.35">
      <c r="F44" s="80"/>
      <c r="G44" s="80"/>
      <c r="H44" s="80"/>
      <c r="I44" s="168" t="s">
        <v>650</v>
      </c>
      <c r="J44" s="174">
        <v>1</v>
      </c>
      <c r="K44" s="174">
        <v>5</v>
      </c>
      <c r="L44" s="80"/>
    </row>
    <row r="45" spans="6:13" ht="15.5" x14ac:dyDescent="0.35">
      <c r="F45" s="80"/>
      <c r="G45" s="80"/>
      <c r="H45" s="80"/>
      <c r="I45" s="168" t="s">
        <v>651</v>
      </c>
      <c r="J45" s="174">
        <v>1</v>
      </c>
      <c r="K45" s="174">
        <v>3</v>
      </c>
      <c r="L45" s="80"/>
    </row>
    <row r="46" spans="6:13" ht="15.5" x14ac:dyDescent="0.35">
      <c r="F46" s="80"/>
      <c r="G46" s="80"/>
      <c r="H46" s="80"/>
      <c r="I46" s="168" t="s">
        <v>652</v>
      </c>
      <c r="J46" s="174">
        <v>1</v>
      </c>
      <c r="K46" s="174">
        <v>4</v>
      </c>
      <c r="L46" s="80"/>
    </row>
    <row r="47" spans="6:13" ht="15.5" x14ac:dyDescent="0.35">
      <c r="F47" s="80"/>
      <c r="G47" s="80"/>
      <c r="H47" s="80"/>
      <c r="I47" s="168" t="s">
        <v>653</v>
      </c>
      <c r="J47" s="174">
        <v>1</v>
      </c>
      <c r="K47" s="174">
        <v>4</v>
      </c>
      <c r="L47" s="80"/>
    </row>
    <row r="48" spans="6:13" ht="15.5" x14ac:dyDescent="0.35">
      <c r="F48" s="80"/>
      <c r="G48" s="80"/>
      <c r="H48" s="80"/>
      <c r="I48" s="168" t="s">
        <v>654</v>
      </c>
      <c r="J48" s="174">
        <v>1</v>
      </c>
      <c r="K48" s="174">
        <v>4</v>
      </c>
      <c r="L48" s="80"/>
    </row>
    <row r="49" spans="6:12" ht="15.5" x14ac:dyDescent="0.35">
      <c r="F49" s="80"/>
      <c r="G49" s="80"/>
      <c r="H49" s="80"/>
      <c r="I49" s="168" t="s">
        <v>655</v>
      </c>
      <c r="J49" s="174">
        <v>1</v>
      </c>
      <c r="K49" s="174">
        <v>3</v>
      </c>
      <c r="L49" s="80"/>
    </row>
    <row r="50" spans="6:12" ht="15.5" x14ac:dyDescent="0.35">
      <c r="F50" s="80"/>
      <c r="G50" s="80"/>
      <c r="H50" s="80"/>
      <c r="I50" s="168" t="s">
        <v>656</v>
      </c>
      <c r="J50" s="174">
        <v>1</v>
      </c>
      <c r="K50" s="174">
        <v>4</v>
      </c>
      <c r="L50" s="80"/>
    </row>
    <row r="51" spans="6:12" ht="15.5" x14ac:dyDescent="0.35">
      <c r="F51" s="80"/>
      <c r="G51" s="80"/>
      <c r="H51" s="80"/>
      <c r="I51" s="168" t="s">
        <v>657</v>
      </c>
      <c r="J51" s="174">
        <v>1</v>
      </c>
      <c r="K51" s="174">
        <v>4</v>
      </c>
      <c r="L51" s="80"/>
    </row>
    <row r="52" spans="6:12" ht="15.5" x14ac:dyDescent="0.35">
      <c r="F52" s="80"/>
      <c r="G52" s="80"/>
      <c r="H52" s="80"/>
      <c r="I52" s="168" t="s">
        <v>658</v>
      </c>
      <c r="J52" s="174">
        <v>1</v>
      </c>
      <c r="K52" s="174">
        <v>5</v>
      </c>
      <c r="L52" s="80"/>
    </row>
    <row r="53" spans="6:12" ht="15.5" x14ac:dyDescent="0.35">
      <c r="F53" s="80"/>
      <c r="G53" s="80"/>
      <c r="H53" s="80"/>
      <c r="I53" s="168" t="s">
        <v>659</v>
      </c>
      <c r="J53" s="174">
        <v>1</v>
      </c>
      <c r="K53" s="174">
        <v>3</v>
      </c>
      <c r="L53" s="80"/>
    </row>
    <row r="54" spans="6:12" ht="15.5" x14ac:dyDescent="0.35">
      <c r="F54" s="80"/>
      <c r="G54" s="80"/>
      <c r="H54" s="80"/>
      <c r="I54" s="168" t="s">
        <v>660</v>
      </c>
      <c r="J54" s="174">
        <v>1</v>
      </c>
      <c r="K54" s="174">
        <v>4</v>
      </c>
      <c r="L54" s="80"/>
    </row>
    <row r="55" spans="6:12" ht="15.5" x14ac:dyDescent="0.35">
      <c r="F55" s="80"/>
      <c r="G55" s="80"/>
      <c r="H55" s="80"/>
      <c r="I55" s="168" t="s">
        <v>661</v>
      </c>
      <c r="J55" s="174">
        <v>1</v>
      </c>
      <c r="K55" s="174">
        <v>2</v>
      </c>
      <c r="L55" s="80"/>
    </row>
    <row r="56" spans="6:12" ht="15.5" x14ac:dyDescent="0.35">
      <c r="F56" s="80"/>
      <c r="G56" s="80"/>
      <c r="H56" s="80"/>
      <c r="I56" s="168" t="s">
        <v>662</v>
      </c>
      <c r="J56" s="174">
        <v>1</v>
      </c>
      <c r="K56" s="174">
        <v>4</v>
      </c>
      <c r="L56" s="80"/>
    </row>
    <row r="57" spans="6:12" ht="15.5" x14ac:dyDescent="0.35">
      <c r="F57" s="80"/>
      <c r="G57" s="80"/>
      <c r="H57" s="80"/>
      <c r="I57" s="168" t="s">
        <v>663</v>
      </c>
      <c r="J57" s="174">
        <v>1</v>
      </c>
      <c r="K57" s="174">
        <v>4</v>
      </c>
      <c r="L57" s="80"/>
    </row>
    <row r="58" spans="6:12" ht="15.5" x14ac:dyDescent="0.35">
      <c r="F58" s="80"/>
      <c r="G58" s="80"/>
      <c r="H58" s="80"/>
      <c r="I58" s="168" t="s">
        <v>664</v>
      </c>
      <c r="J58" s="174">
        <v>1</v>
      </c>
      <c r="K58" s="174">
        <v>4</v>
      </c>
      <c r="L58" s="80"/>
    </row>
    <row r="59" spans="6:12" ht="15.5" x14ac:dyDescent="0.35">
      <c r="F59" s="80"/>
      <c r="G59" s="80"/>
      <c r="H59" s="80"/>
      <c r="I59" s="168" t="s">
        <v>665</v>
      </c>
      <c r="J59" s="174">
        <v>1</v>
      </c>
      <c r="K59" s="174">
        <v>4</v>
      </c>
      <c r="L59" s="80"/>
    </row>
    <row r="60" spans="6:12" ht="15.5" x14ac:dyDescent="0.35">
      <c r="F60" s="80"/>
      <c r="G60" s="80"/>
      <c r="H60" s="80"/>
      <c r="I60" s="168" t="s">
        <v>666</v>
      </c>
      <c r="J60" s="174">
        <v>1</v>
      </c>
      <c r="K60" s="174">
        <v>3</v>
      </c>
      <c r="L60" s="80"/>
    </row>
    <row r="61" spans="6:12" ht="15.5" x14ac:dyDescent="0.35">
      <c r="F61" s="80"/>
      <c r="G61" s="80"/>
      <c r="H61" s="80"/>
      <c r="I61" s="168" t="s">
        <v>667</v>
      </c>
      <c r="J61" s="174">
        <v>1</v>
      </c>
      <c r="K61" s="174">
        <v>4</v>
      </c>
      <c r="L61" s="80"/>
    </row>
    <row r="62" spans="6:12" ht="15.5" x14ac:dyDescent="0.35">
      <c r="F62" s="80"/>
      <c r="G62" s="80"/>
      <c r="H62" s="80"/>
      <c r="I62" s="168" t="s">
        <v>668</v>
      </c>
      <c r="J62" s="174">
        <v>1</v>
      </c>
      <c r="K62" s="174">
        <v>4</v>
      </c>
      <c r="L62" s="80"/>
    </row>
    <row r="63" spans="6:12" x14ac:dyDescent="0.35">
      <c r="F63" s="80"/>
      <c r="G63" s="80"/>
      <c r="H63" s="80"/>
      <c r="I63" s="80"/>
      <c r="J63" s="80"/>
      <c r="K63" s="80"/>
      <c r="L63" s="80"/>
    </row>
    <row r="64" spans="6:12" x14ac:dyDescent="0.35">
      <c r="F64" s="80"/>
      <c r="G64" s="80"/>
      <c r="H64" s="80"/>
      <c r="I64" s="80"/>
      <c r="J64" s="80"/>
      <c r="K64" s="80"/>
      <c r="L64" s="80"/>
    </row>
    <row r="65" spans="6:12" x14ac:dyDescent="0.35">
      <c r="F65" s="80"/>
      <c r="G65" s="80"/>
      <c r="H65" s="80"/>
      <c r="I65" s="80"/>
      <c r="J65" s="80"/>
      <c r="K65" s="80"/>
      <c r="L65" s="80"/>
    </row>
    <row r="66" spans="6:12" x14ac:dyDescent="0.35">
      <c r="F66" s="80"/>
      <c r="G66" s="80"/>
      <c r="H66" s="80"/>
      <c r="I66" s="80"/>
      <c r="J66" s="80"/>
      <c r="K66" s="80"/>
      <c r="L66" s="80"/>
    </row>
    <row r="67" spans="6:12" x14ac:dyDescent="0.35">
      <c r="F67" s="80"/>
      <c r="G67" s="80"/>
      <c r="H67" s="80"/>
      <c r="I67" s="80"/>
      <c r="J67" s="80"/>
      <c r="K67" s="80"/>
      <c r="L67" s="80"/>
    </row>
    <row r="68" spans="6:12" x14ac:dyDescent="0.35">
      <c r="F68" s="80"/>
      <c r="G68" s="80"/>
      <c r="H68" s="80"/>
      <c r="I68" s="80"/>
      <c r="J68" s="80"/>
      <c r="K68" s="80"/>
      <c r="L68" s="80"/>
    </row>
    <row r="69" spans="6:12" x14ac:dyDescent="0.35">
      <c r="F69" s="80"/>
      <c r="G69" s="80"/>
      <c r="H69" s="80"/>
      <c r="I69" s="80"/>
      <c r="J69" s="80"/>
      <c r="K69" s="80"/>
      <c r="L69" s="80"/>
    </row>
    <row r="70" spans="6:12" x14ac:dyDescent="0.35">
      <c r="F70" s="80"/>
      <c r="G70" s="80"/>
      <c r="H70" s="80"/>
      <c r="I70" s="80"/>
      <c r="J70" s="80"/>
      <c r="K70" s="80"/>
      <c r="L70" s="80"/>
    </row>
    <row r="71" spans="6:12" x14ac:dyDescent="0.35">
      <c r="F71" s="80"/>
      <c r="G71" s="80"/>
      <c r="H71" s="80"/>
      <c r="I71" s="80"/>
      <c r="J71" s="80"/>
      <c r="K71" s="80"/>
      <c r="L71" s="80"/>
    </row>
    <row r="72" spans="6:12" x14ac:dyDescent="0.35">
      <c r="F72" s="80"/>
      <c r="G72" s="80"/>
      <c r="H72" s="80"/>
      <c r="I72" s="80"/>
      <c r="J72" s="80"/>
      <c r="K72" s="80"/>
      <c r="L72" s="80"/>
    </row>
    <row r="73" spans="6:12" x14ac:dyDescent="0.35">
      <c r="F73" s="80"/>
      <c r="G73" s="80"/>
      <c r="H73" s="80"/>
      <c r="I73" s="80"/>
      <c r="J73" s="80"/>
      <c r="K73" s="80"/>
      <c r="L73" s="80"/>
    </row>
    <row r="74" spans="6:12" x14ac:dyDescent="0.35">
      <c r="F74" s="80"/>
      <c r="G74" s="80"/>
      <c r="H74" s="80"/>
      <c r="I74" s="80"/>
      <c r="J74" s="80"/>
      <c r="K74" s="80"/>
      <c r="L74" s="80"/>
    </row>
    <row r="75" spans="6:12" x14ac:dyDescent="0.35">
      <c r="F75" s="80"/>
      <c r="G75" s="80"/>
      <c r="H75" s="80"/>
      <c r="I75" s="80"/>
      <c r="J75" s="80"/>
      <c r="K75" s="80"/>
      <c r="L75" s="80"/>
    </row>
    <row r="76" spans="6:12" x14ac:dyDescent="0.35">
      <c r="F76" s="80"/>
      <c r="G76" s="80"/>
      <c r="H76" s="80"/>
      <c r="I76" s="80"/>
      <c r="J76" s="80"/>
      <c r="K76" s="80"/>
      <c r="L76" s="80"/>
    </row>
    <row r="77" spans="6:12" x14ac:dyDescent="0.35">
      <c r="F77" s="80"/>
      <c r="G77" s="80"/>
      <c r="H77" s="80"/>
      <c r="I77" s="80"/>
      <c r="J77" s="80"/>
      <c r="K77" s="80"/>
      <c r="L77" s="80"/>
    </row>
    <row r="78" spans="6:12" x14ac:dyDescent="0.35">
      <c r="F78" s="80"/>
      <c r="G78" s="80"/>
      <c r="H78" s="80"/>
      <c r="I78" s="80"/>
      <c r="J78" s="80"/>
      <c r="K78" s="80"/>
      <c r="L78" s="80"/>
    </row>
    <row r="79" spans="6:12" x14ac:dyDescent="0.35">
      <c r="F79" s="80"/>
      <c r="G79" s="80"/>
      <c r="H79" s="80"/>
      <c r="I79" s="80"/>
      <c r="J79" s="80"/>
      <c r="K79" s="80"/>
      <c r="L79" s="80"/>
    </row>
    <row r="80" spans="6:12" x14ac:dyDescent="0.35">
      <c r="F80" s="80"/>
      <c r="G80" s="80"/>
      <c r="H80" s="80"/>
      <c r="I80" s="80"/>
      <c r="J80" s="80"/>
      <c r="K80" s="80"/>
      <c r="L80" s="80"/>
    </row>
    <row r="81" spans="6:12" x14ac:dyDescent="0.35">
      <c r="F81" s="80"/>
      <c r="G81" s="80"/>
      <c r="H81" s="80"/>
      <c r="I81" s="80"/>
      <c r="J81" s="80"/>
      <c r="K81" s="80"/>
      <c r="L81" s="80"/>
    </row>
    <row r="82" spans="6:12" x14ac:dyDescent="0.35">
      <c r="F82" s="80"/>
      <c r="G82" s="80"/>
      <c r="H82" s="80"/>
      <c r="I82" s="80"/>
      <c r="J82" s="80"/>
      <c r="K82" s="80"/>
      <c r="L82" s="80"/>
    </row>
    <row r="83" spans="6:12" x14ac:dyDescent="0.35">
      <c r="F83" s="80"/>
      <c r="G83" s="80"/>
      <c r="H83" s="80"/>
      <c r="I83" s="80"/>
      <c r="J83" s="80"/>
      <c r="K83" s="80"/>
      <c r="L83" s="80"/>
    </row>
    <row r="84" spans="6:12" x14ac:dyDescent="0.35">
      <c r="F84" s="80"/>
      <c r="G84" s="80"/>
      <c r="H84" s="80"/>
      <c r="I84" s="80"/>
      <c r="J84" s="80"/>
      <c r="K84" s="80"/>
      <c r="L84" s="80"/>
    </row>
    <row r="85" spans="6:12" x14ac:dyDescent="0.35">
      <c r="F85" s="80"/>
      <c r="G85" s="80"/>
      <c r="H85" s="80"/>
      <c r="I85" s="80"/>
      <c r="J85" s="80"/>
      <c r="K85" s="80"/>
      <c r="L85" s="80"/>
    </row>
    <row r="86" spans="6:12" x14ac:dyDescent="0.35">
      <c r="F86" s="80"/>
      <c r="G86" s="80"/>
      <c r="H86" s="80"/>
      <c r="I86" s="80"/>
      <c r="J86" s="80"/>
      <c r="K86" s="80"/>
      <c r="L86" s="80"/>
    </row>
    <row r="87" spans="6:12" x14ac:dyDescent="0.35">
      <c r="F87" s="80"/>
      <c r="G87" s="80"/>
      <c r="H87" s="80"/>
      <c r="I87" s="80"/>
      <c r="J87" s="80"/>
      <c r="K87" s="80"/>
      <c r="L87" s="80"/>
    </row>
    <row r="88" spans="6:12" x14ac:dyDescent="0.35">
      <c r="F88" s="80"/>
      <c r="G88" s="80"/>
      <c r="H88" s="80"/>
      <c r="I88" s="80"/>
      <c r="J88" s="80"/>
      <c r="K88" s="80"/>
      <c r="L88" s="80"/>
    </row>
    <row r="89" spans="6:12" x14ac:dyDescent="0.35">
      <c r="F89" s="80"/>
      <c r="G89" s="80"/>
      <c r="H89" s="80"/>
      <c r="I89" s="80"/>
      <c r="J89" s="80"/>
      <c r="K89" s="80"/>
      <c r="L89" s="80"/>
    </row>
    <row r="90" spans="6:12" x14ac:dyDescent="0.35">
      <c r="F90" s="80"/>
      <c r="G90" s="80"/>
      <c r="H90" s="80"/>
      <c r="I90" s="80"/>
      <c r="J90" s="80"/>
      <c r="K90" s="80"/>
      <c r="L90" s="80"/>
    </row>
    <row r="91" spans="6:12" x14ac:dyDescent="0.35">
      <c r="F91" s="80"/>
      <c r="G91" s="80"/>
      <c r="H91" s="80"/>
      <c r="I91" s="80"/>
      <c r="J91" s="80"/>
      <c r="K91" s="80"/>
      <c r="L91" s="80"/>
    </row>
    <row r="92" spans="6:12" x14ac:dyDescent="0.35">
      <c r="F92" s="80"/>
      <c r="G92" s="80"/>
      <c r="H92" s="80"/>
      <c r="I92" s="80"/>
      <c r="J92" s="80"/>
      <c r="K92" s="80"/>
      <c r="L92" s="80"/>
    </row>
    <row r="93" spans="6:12" x14ac:dyDescent="0.35">
      <c r="F93" s="80"/>
      <c r="G93" s="80"/>
      <c r="H93" s="80"/>
      <c r="I93" s="80"/>
      <c r="J93" s="80"/>
      <c r="K93" s="80"/>
      <c r="L93" s="80"/>
    </row>
    <row r="94" spans="6:12" x14ac:dyDescent="0.35">
      <c r="F94" s="80"/>
      <c r="G94" s="80"/>
      <c r="H94" s="80"/>
      <c r="I94" s="80"/>
      <c r="J94" s="80"/>
      <c r="K94" s="80"/>
      <c r="L94" s="80"/>
    </row>
    <row r="95" spans="6:12" x14ac:dyDescent="0.35">
      <c r="F95" s="80"/>
      <c r="G95" s="80"/>
      <c r="H95" s="80"/>
      <c r="I95" s="80"/>
      <c r="J95" s="80"/>
      <c r="K95" s="80"/>
      <c r="L95" s="80"/>
    </row>
    <row r="96" spans="6:12" x14ac:dyDescent="0.35">
      <c r="F96" s="80"/>
      <c r="G96" s="80"/>
      <c r="H96" s="80"/>
      <c r="I96" s="80"/>
      <c r="J96" s="80"/>
      <c r="K96" s="80"/>
      <c r="L96" s="80"/>
    </row>
    <row r="97" spans="6:12" x14ac:dyDescent="0.35">
      <c r="F97" s="80"/>
      <c r="G97" s="80"/>
      <c r="H97" s="80"/>
      <c r="I97" s="80"/>
      <c r="J97" s="80"/>
      <c r="K97" s="80"/>
      <c r="L97" s="80"/>
    </row>
    <row r="98" spans="6:12" x14ac:dyDescent="0.35">
      <c r="F98" s="80"/>
      <c r="G98" s="80"/>
      <c r="H98" s="80"/>
      <c r="I98" s="80"/>
      <c r="J98" s="80"/>
      <c r="K98" s="80"/>
      <c r="L98" s="80"/>
    </row>
    <row r="99" spans="6:12" x14ac:dyDescent="0.35">
      <c r="F99" s="80"/>
      <c r="G99" s="80"/>
      <c r="H99" s="80"/>
      <c r="I99" s="80"/>
      <c r="J99" s="80"/>
      <c r="K99" s="80"/>
      <c r="L99" s="80"/>
    </row>
    <row r="100" spans="6:12" x14ac:dyDescent="0.35">
      <c r="F100" s="80"/>
      <c r="G100" s="80"/>
      <c r="H100" s="80"/>
      <c r="I100" s="80"/>
      <c r="J100" s="80"/>
      <c r="K100" s="80"/>
      <c r="L100" s="80"/>
    </row>
    <row r="101" spans="6:12" x14ac:dyDescent="0.35">
      <c r="F101" s="80"/>
      <c r="G101" s="80"/>
      <c r="H101" s="80"/>
      <c r="I101" s="80"/>
      <c r="J101" s="80"/>
      <c r="K101" s="80"/>
      <c r="L101" s="80"/>
    </row>
    <row r="102" spans="6:12" x14ac:dyDescent="0.35">
      <c r="F102" s="80"/>
      <c r="G102" s="80"/>
      <c r="H102" s="80"/>
      <c r="I102" s="80"/>
      <c r="J102" s="80"/>
      <c r="K102" s="80"/>
      <c r="L102" s="80"/>
    </row>
    <row r="103" spans="6:12" x14ac:dyDescent="0.35">
      <c r="F103" s="80"/>
      <c r="G103" s="80"/>
      <c r="H103" s="80"/>
      <c r="I103" s="80"/>
      <c r="J103" s="80"/>
      <c r="K103" s="80"/>
      <c r="L103" s="80"/>
    </row>
    <row r="104" spans="6:12" x14ac:dyDescent="0.35">
      <c r="F104" s="80"/>
      <c r="G104" s="80"/>
      <c r="H104" s="80"/>
      <c r="I104" s="80"/>
      <c r="J104" s="80"/>
      <c r="K104" s="80"/>
      <c r="L104" s="80"/>
    </row>
    <row r="105" spans="6:12" x14ac:dyDescent="0.35">
      <c r="F105" s="80"/>
      <c r="G105" s="80"/>
      <c r="H105" s="80"/>
      <c r="I105" s="80"/>
      <c r="J105" s="80"/>
      <c r="K105" s="80"/>
      <c r="L105" s="80"/>
    </row>
    <row r="106" spans="6:12" x14ac:dyDescent="0.35">
      <c r="F106" s="80"/>
      <c r="G106" s="80"/>
      <c r="H106" s="80"/>
      <c r="I106" s="80"/>
      <c r="J106" s="80"/>
      <c r="K106" s="80"/>
      <c r="L106" s="80"/>
    </row>
    <row r="107" spans="6:12" x14ac:dyDescent="0.35">
      <c r="F107" s="80"/>
      <c r="G107" s="80"/>
      <c r="H107" s="80"/>
      <c r="I107" s="80"/>
      <c r="J107" s="80"/>
      <c r="K107" s="80"/>
      <c r="L107" s="80"/>
    </row>
    <row r="108" spans="6:12" x14ac:dyDescent="0.35">
      <c r="F108" s="80"/>
      <c r="G108" s="80"/>
      <c r="H108" s="80"/>
      <c r="I108" s="80"/>
      <c r="J108" s="80"/>
      <c r="K108" s="80"/>
      <c r="L108" s="80"/>
    </row>
    <row r="109" spans="6:12" x14ac:dyDescent="0.35">
      <c r="F109" s="80"/>
      <c r="G109" s="80"/>
      <c r="H109" s="80"/>
      <c r="I109" s="80"/>
      <c r="J109" s="80"/>
      <c r="K109" s="80"/>
      <c r="L109" s="80"/>
    </row>
    <row r="110" spans="6:12" x14ac:dyDescent="0.35">
      <c r="F110" s="80"/>
      <c r="G110" s="80"/>
      <c r="H110" s="80"/>
      <c r="I110" s="80"/>
      <c r="J110" s="80"/>
      <c r="K110" s="80"/>
      <c r="L110" s="80"/>
    </row>
    <row r="111" spans="6:12" x14ac:dyDescent="0.35">
      <c r="F111" s="80"/>
      <c r="G111" s="80"/>
      <c r="H111" s="80"/>
      <c r="I111" s="80"/>
      <c r="J111" s="80"/>
      <c r="K111" s="80"/>
      <c r="L111" s="80"/>
    </row>
    <row r="112" spans="6:12" x14ac:dyDescent="0.35">
      <c r="F112" s="80"/>
      <c r="G112" s="80"/>
      <c r="H112" s="80"/>
      <c r="I112" s="80"/>
      <c r="J112" s="80"/>
      <c r="K112" s="80"/>
      <c r="L112" s="80"/>
    </row>
    <row r="113" spans="6:12" x14ac:dyDescent="0.35">
      <c r="F113" s="80"/>
      <c r="G113" s="80"/>
      <c r="H113" s="80"/>
      <c r="I113" s="80"/>
      <c r="J113" s="80"/>
      <c r="K113" s="80"/>
      <c r="L113" s="80"/>
    </row>
    <row r="114" spans="6:12" x14ac:dyDescent="0.35">
      <c r="F114" s="80"/>
      <c r="G114" s="80"/>
      <c r="H114" s="80"/>
      <c r="I114" s="80"/>
      <c r="J114" s="80"/>
      <c r="K114" s="80"/>
      <c r="L114" s="80"/>
    </row>
    <row r="115" spans="6:12" x14ac:dyDescent="0.35">
      <c r="F115" s="80"/>
      <c r="G115" s="80"/>
      <c r="H115" s="80"/>
      <c r="I115" s="80"/>
      <c r="J115" s="80"/>
      <c r="K115" s="80"/>
      <c r="L115" s="80"/>
    </row>
    <row r="116" spans="6:12" x14ac:dyDescent="0.35">
      <c r="F116" s="80"/>
      <c r="G116" s="80"/>
      <c r="H116" s="80"/>
      <c r="I116" s="80"/>
      <c r="J116" s="80"/>
      <c r="K116" s="80"/>
      <c r="L116" s="80"/>
    </row>
    <row r="117" spans="6:12" x14ac:dyDescent="0.35">
      <c r="F117" s="80"/>
      <c r="G117" s="80"/>
      <c r="H117" s="80"/>
      <c r="I117" s="80"/>
      <c r="J117" s="80"/>
      <c r="K117" s="80"/>
      <c r="L117" s="80"/>
    </row>
    <row r="118" spans="6:12" x14ac:dyDescent="0.35">
      <c r="F118" s="80"/>
      <c r="G118" s="80"/>
      <c r="H118" s="80"/>
      <c r="I118" s="80"/>
      <c r="J118" s="80"/>
      <c r="K118" s="80"/>
      <c r="L118" s="80"/>
    </row>
    <row r="119" spans="6:12" x14ac:dyDescent="0.35">
      <c r="F119" s="80"/>
      <c r="G119" s="80"/>
      <c r="H119" s="80"/>
      <c r="I119" s="80"/>
      <c r="J119" s="80"/>
      <c r="K119" s="80"/>
      <c r="L119" s="80"/>
    </row>
    <row r="120" spans="6:12" x14ac:dyDescent="0.35">
      <c r="F120" s="80"/>
      <c r="G120" s="80"/>
      <c r="H120" s="80"/>
      <c r="I120" s="80"/>
      <c r="J120" s="80"/>
      <c r="K120" s="80"/>
      <c r="L120" s="80"/>
    </row>
    <row r="121" spans="6:12" x14ac:dyDescent="0.35">
      <c r="F121" s="80"/>
      <c r="G121" s="80"/>
      <c r="H121" s="80"/>
      <c r="I121" s="80"/>
      <c r="J121" s="80"/>
      <c r="K121" s="80"/>
      <c r="L121" s="80"/>
    </row>
    <row r="122" spans="6:12" x14ac:dyDescent="0.35">
      <c r="F122" s="80"/>
      <c r="G122" s="80"/>
      <c r="H122" s="80"/>
      <c r="I122" s="80"/>
      <c r="J122" s="80"/>
      <c r="K122" s="80"/>
      <c r="L122" s="80"/>
    </row>
    <row r="123" spans="6:12" x14ac:dyDescent="0.35">
      <c r="F123" s="80"/>
      <c r="G123" s="80"/>
      <c r="H123" s="80"/>
      <c r="I123" s="80"/>
      <c r="J123" s="80"/>
      <c r="K123" s="80"/>
      <c r="L123" s="80"/>
    </row>
    <row r="124" spans="6:12" x14ac:dyDescent="0.35">
      <c r="F124" s="80"/>
      <c r="G124" s="80"/>
      <c r="H124" s="80"/>
      <c r="I124" s="80"/>
      <c r="J124" s="80"/>
      <c r="K124" s="80"/>
      <c r="L124" s="80"/>
    </row>
    <row r="125" spans="6:12" x14ac:dyDescent="0.35">
      <c r="F125" s="80"/>
      <c r="G125" s="80"/>
      <c r="H125" s="80"/>
      <c r="I125" s="80"/>
      <c r="J125" s="80"/>
      <c r="K125" s="80"/>
      <c r="L125" s="80"/>
    </row>
    <row r="126" spans="6:12" x14ac:dyDescent="0.35">
      <c r="F126" s="80"/>
      <c r="G126" s="80"/>
      <c r="H126" s="80"/>
      <c r="I126" s="80"/>
      <c r="J126" s="80"/>
      <c r="K126" s="80"/>
      <c r="L126" s="80"/>
    </row>
    <row r="127" spans="6:12" x14ac:dyDescent="0.35">
      <c r="F127" s="80"/>
      <c r="G127" s="80"/>
      <c r="H127" s="80"/>
      <c r="I127" s="80"/>
      <c r="J127" s="80"/>
      <c r="K127" s="80"/>
      <c r="L127" s="80"/>
    </row>
    <row r="128" spans="6:12" x14ac:dyDescent="0.35">
      <c r="F128" s="80"/>
      <c r="G128" s="80"/>
      <c r="H128" s="80"/>
      <c r="I128" s="80"/>
      <c r="J128" s="80"/>
      <c r="K128" s="80"/>
      <c r="L128" s="80"/>
    </row>
    <row r="129" spans="6:12" x14ac:dyDescent="0.35">
      <c r="F129" s="80"/>
      <c r="G129" s="80"/>
      <c r="H129" s="80"/>
      <c r="I129" s="80"/>
      <c r="J129" s="80"/>
      <c r="K129" s="80"/>
      <c r="L129" s="80"/>
    </row>
    <row r="130" spans="6:12" x14ac:dyDescent="0.35">
      <c r="F130" s="80"/>
      <c r="G130" s="80"/>
      <c r="H130" s="80"/>
      <c r="I130" s="80"/>
      <c r="J130" s="80"/>
      <c r="K130" s="80"/>
      <c r="L130" s="80"/>
    </row>
    <row r="131" spans="6:12" x14ac:dyDescent="0.35">
      <c r="F131" s="80"/>
      <c r="G131" s="80"/>
      <c r="H131" s="80"/>
      <c r="I131" s="80"/>
      <c r="J131" s="80"/>
      <c r="K131" s="80"/>
      <c r="L131" s="80"/>
    </row>
    <row r="132" spans="6:12" x14ac:dyDescent="0.35">
      <c r="F132" s="80"/>
      <c r="G132" s="80"/>
      <c r="H132" s="80"/>
      <c r="I132" s="80"/>
      <c r="J132" s="80"/>
      <c r="K132" s="80"/>
      <c r="L132" s="80"/>
    </row>
    <row r="133" spans="6:12" x14ac:dyDescent="0.35">
      <c r="F133" s="80"/>
      <c r="G133" s="80"/>
      <c r="H133" s="80"/>
      <c r="I133" s="80"/>
      <c r="J133" s="80"/>
      <c r="K133" s="80"/>
      <c r="L133" s="80"/>
    </row>
    <row r="134" spans="6:12" x14ac:dyDescent="0.35">
      <c r="F134" s="80"/>
      <c r="G134" s="80"/>
      <c r="H134" s="80"/>
      <c r="I134" s="80"/>
      <c r="J134" s="80"/>
      <c r="K134" s="80"/>
      <c r="L134" s="80"/>
    </row>
    <row r="135" spans="6:12" x14ac:dyDescent="0.35">
      <c r="F135" s="80"/>
      <c r="G135" s="80"/>
      <c r="H135" s="80"/>
      <c r="I135" s="80"/>
      <c r="J135" s="80"/>
      <c r="K135" s="80"/>
      <c r="L135" s="80"/>
    </row>
    <row r="136" spans="6:12" x14ac:dyDescent="0.35">
      <c r="F136" s="80"/>
      <c r="G136" s="80"/>
      <c r="H136" s="80"/>
      <c r="I136" s="80"/>
      <c r="J136" s="80"/>
      <c r="K136" s="80"/>
      <c r="L136" s="80"/>
    </row>
    <row r="137" spans="6:12" x14ac:dyDescent="0.35">
      <c r="F137" s="80"/>
      <c r="G137" s="80"/>
      <c r="H137" s="80"/>
      <c r="I137" s="80"/>
      <c r="J137" s="80"/>
      <c r="K137" s="80"/>
      <c r="L137" s="80"/>
    </row>
    <row r="138" spans="6:12" x14ac:dyDescent="0.35">
      <c r="F138" s="80"/>
      <c r="G138" s="80"/>
      <c r="H138" s="80"/>
      <c r="I138" s="80"/>
      <c r="J138" s="80"/>
      <c r="K138" s="80"/>
      <c r="L138" s="80"/>
    </row>
    <row r="139" spans="6:12" x14ac:dyDescent="0.35">
      <c r="F139" s="80"/>
      <c r="G139" s="80"/>
      <c r="H139" s="80"/>
      <c r="I139" s="80"/>
      <c r="J139" s="80"/>
      <c r="K139" s="80"/>
      <c r="L139" s="80"/>
    </row>
    <row r="140" spans="6:12" x14ac:dyDescent="0.35">
      <c r="F140" s="80"/>
      <c r="G140" s="80"/>
      <c r="H140" s="80"/>
      <c r="I140" s="80"/>
      <c r="J140" s="80"/>
      <c r="K140" s="80"/>
      <c r="L140" s="80"/>
    </row>
    <row r="141" spans="6:12" x14ac:dyDescent="0.35">
      <c r="F141" s="80"/>
      <c r="G141" s="80"/>
      <c r="H141" s="80"/>
      <c r="I141" s="80"/>
      <c r="J141" s="80"/>
      <c r="K141" s="80"/>
      <c r="L141" s="80"/>
    </row>
    <row r="142" spans="6:12" x14ac:dyDescent="0.35">
      <c r="F142" s="80"/>
      <c r="G142" s="80"/>
      <c r="H142" s="80"/>
      <c r="I142" s="80"/>
      <c r="J142" s="80"/>
      <c r="K142" s="80"/>
      <c r="L142" s="80"/>
    </row>
    <row r="143" spans="6:12" x14ac:dyDescent="0.35">
      <c r="F143" s="80"/>
      <c r="G143" s="80"/>
      <c r="H143" s="80"/>
      <c r="I143" s="80"/>
      <c r="J143" s="80"/>
      <c r="K143" s="80"/>
      <c r="L143" s="80"/>
    </row>
    <row r="144" spans="6:12" x14ac:dyDescent="0.35">
      <c r="F144" s="80"/>
      <c r="G144" s="80"/>
      <c r="H144" s="80"/>
      <c r="I144" s="80"/>
      <c r="J144" s="80"/>
      <c r="K144" s="80"/>
      <c r="L144" s="80"/>
    </row>
    <row r="145" spans="6:12" x14ac:dyDescent="0.35">
      <c r="F145" s="80"/>
      <c r="G145" s="80"/>
      <c r="H145" s="80"/>
      <c r="I145" s="80"/>
      <c r="J145" s="80"/>
      <c r="K145" s="80"/>
      <c r="L145" s="80"/>
    </row>
    <row r="146" spans="6:12" x14ac:dyDescent="0.35">
      <c r="F146" s="80"/>
      <c r="G146" s="80"/>
      <c r="H146" s="80"/>
      <c r="I146" s="80"/>
      <c r="J146" s="80"/>
      <c r="K146" s="80"/>
      <c r="L146" s="80"/>
    </row>
    <row r="147" spans="6:12" x14ac:dyDescent="0.35">
      <c r="F147" s="80"/>
      <c r="G147" s="80"/>
      <c r="H147" s="80"/>
      <c r="I147" s="80"/>
      <c r="J147" s="80"/>
      <c r="K147" s="80"/>
      <c r="L147" s="80"/>
    </row>
    <row r="148" spans="6:12" x14ac:dyDescent="0.35">
      <c r="F148" s="80"/>
      <c r="G148" s="80"/>
      <c r="H148" s="80"/>
      <c r="I148" s="80"/>
      <c r="J148" s="80"/>
      <c r="K148" s="80"/>
      <c r="L148" s="80"/>
    </row>
    <row r="149" spans="6:12" x14ac:dyDescent="0.35">
      <c r="F149" s="80"/>
      <c r="G149" s="80"/>
      <c r="H149" s="80"/>
      <c r="I149" s="80"/>
      <c r="J149" s="80"/>
      <c r="K149" s="80"/>
      <c r="L149" s="80"/>
    </row>
    <row r="150" spans="6:12" x14ac:dyDescent="0.35">
      <c r="F150" s="80"/>
      <c r="G150" s="80"/>
      <c r="H150" s="80"/>
      <c r="I150" s="80"/>
      <c r="J150" s="80"/>
      <c r="K150" s="80"/>
      <c r="L150" s="80"/>
    </row>
    <row r="151" spans="6:12" x14ac:dyDescent="0.35">
      <c r="F151" s="80"/>
      <c r="G151" s="80"/>
      <c r="H151" s="80"/>
      <c r="I151" s="80"/>
      <c r="J151" s="80"/>
      <c r="K151" s="80"/>
      <c r="L151" s="80"/>
    </row>
    <row r="152" spans="6:12" x14ac:dyDescent="0.35">
      <c r="F152" s="80"/>
      <c r="G152" s="80"/>
      <c r="H152" s="80"/>
      <c r="I152" s="80"/>
      <c r="J152" s="80"/>
      <c r="K152" s="80"/>
      <c r="L152" s="80"/>
    </row>
    <row r="153" spans="6:12" x14ac:dyDescent="0.35">
      <c r="F153" s="80"/>
      <c r="G153" s="80"/>
      <c r="H153" s="80"/>
      <c r="I153" s="80"/>
      <c r="J153" s="80"/>
      <c r="K153" s="80"/>
      <c r="L153" s="80"/>
    </row>
    <row r="154" spans="6:12" x14ac:dyDescent="0.35">
      <c r="F154" s="80"/>
      <c r="G154" s="80"/>
      <c r="H154" s="80"/>
      <c r="I154" s="80"/>
      <c r="J154" s="80"/>
      <c r="K154" s="80"/>
      <c r="L154" s="80"/>
    </row>
    <row r="155" spans="6:12" x14ac:dyDescent="0.35">
      <c r="F155" s="80"/>
      <c r="G155" s="80"/>
      <c r="H155" s="80"/>
      <c r="I155" s="80"/>
      <c r="J155" s="80"/>
      <c r="K155" s="80"/>
      <c r="L155" s="80"/>
    </row>
    <row r="156" spans="6:12" x14ac:dyDescent="0.35">
      <c r="F156" s="80"/>
      <c r="G156" s="80"/>
      <c r="H156" s="80"/>
      <c r="I156" s="80"/>
      <c r="J156" s="80"/>
      <c r="K156" s="80"/>
      <c r="L156" s="80"/>
    </row>
    <row r="157" spans="6:12" x14ac:dyDescent="0.35">
      <c r="F157" s="80"/>
      <c r="G157" s="80"/>
      <c r="H157" s="80"/>
      <c r="I157" s="80"/>
      <c r="J157" s="80"/>
      <c r="K157" s="80"/>
      <c r="L157" s="80"/>
    </row>
    <row r="158" spans="6:12" x14ac:dyDescent="0.35">
      <c r="F158" s="80"/>
      <c r="G158" s="80"/>
      <c r="H158" s="80"/>
      <c r="I158" s="80"/>
      <c r="J158" s="80"/>
      <c r="K158" s="80"/>
      <c r="L158" s="80"/>
    </row>
    <row r="159" spans="6:12" x14ac:dyDescent="0.35">
      <c r="F159" s="80"/>
      <c r="G159" s="80"/>
      <c r="H159" s="80"/>
      <c r="I159" s="80"/>
      <c r="J159" s="80"/>
      <c r="K159" s="80"/>
      <c r="L159" s="80"/>
    </row>
    <row r="160" spans="6:12" x14ac:dyDescent="0.35">
      <c r="F160" s="80"/>
      <c r="G160" s="80"/>
      <c r="H160" s="80"/>
      <c r="I160" s="80"/>
      <c r="J160" s="80"/>
      <c r="K160" s="80"/>
      <c r="L160" s="80"/>
    </row>
    <row r="161" spans="6:12" x14ac:dyDescent="0.35">
      <c r="F161" s="80"/>
      <c r="G161" s="80"/>
      <c r="H161" s="80"/>
      <c r="I161" s="80"/>
      <c r="J161" s="80"/>
      <c r="K161" s="80"/>
      <c r="L161" s="80"/>
    </row>
    <row r="162" spans="6:12" x14ac:dyDescent="0.35">
      <c r="F162" s="80"/>
      <c r="G162" s="80"/>
      <c r="H162" s="80"/>
      <c r="I162" s="80"/>
      <c r="J162" s="80"/>
      <c r="K162" s="80"/>
      <c r="L162" s="80"/>
    </row>
    <row r="163" spans="6:12" x14ac:dyDescent="0.35">
      <c r="F163" s="80"/>
      <c r="G163" s="80"/>
      <c r="H163" s="80"/>
      <c r="I163" s="80"/>
      <c r="J163" s="80"/>
      <c r="K163" s="80"/>
      <c r="L163" s="80"/>
    </row>
    <row r="164" spans="6:12" x14ac:dyDescent="0.35">
      <c r="F164" s="80"/>
      <c r="G164" s="80"/>
      <c r="H164" s="80"/>
      <c r="I164" s="80"/>
      <c r="J164" s="80"/>
      <c r="K164" s="80"/>
      <c r="L164" s="80"/>
    </row>
    <row r="165" spans="6:12" x14ac:dyDescent="0.35">
      <c r="F165" s="80"/>
      <c r="G165" s="80"/>
      <c r="H165" s="80"/>
      <c r="I165" s="80"/>
      <c r="J165" s="80"/>
      <c r="K165" s="80"/>
      <c r="L165" s="80"/>
    </row>
    <row r="166" spans="6:12" x14ac:dyDescent="0.35">
      <c r="F166" s="80"/>
      <c r="G166" s="80"/>
      <c r="H166" s="80"/>
      <c r="I166" s="80"/>
      <c r="J166" s="80"/>
      <c r="K166" s="80"/>
      <c r="L166" s="80"/>
    </row>
    <row r="167" spans="6:12" x14ac:dyDescent="0.35">
      <c r="F167" s="80"/>
      <c r="G167" s="80"/>
      <c r="H167" s="80"/>
      <c r="I167" s="80"/>
      <c r="J167" s="80"/>
      <c r="K167" s="80"/>
      <c r="L167" s="80"/>
    </row>
    <row r="168" spans="6:12" x14ac:dyDescent="0.35">
      <c r="F168" s="80"/>
      <c r="G168" s="80"/>
      <c r="H168" s="80"/>
      <c r="I168" s="80"/>
      <c r="J168" s="80"/>
      <c r="K168" s="80"/>
      <c r="L168" s="80"/>
    </row>
    <row r="169" spans="6:12" x14ac:dyDescent="0.35">
      <c r="F169" s="80"/>
      <c r="G169" s="80"/>
      <c r="H169" s="80"/>
      <c r="I169" s="80"/>
      <c r="J169" s="80"/>
      <c r="K169" s="80"/>
      <c r="L169" s="80"/>
    </row>
    <row r="170" spans="6:12" x14ac:dyDescent="0.35">
      <c r="F170" s="80"/>
      <c r="G170" s="80"/>
      <c r="H170" s="80"/>
      <c r="I170" s="80"/>
      <c r="J170" s="80"/>
      <c r="K170" s="80"/>
      <c r="L170" s="80"/>
    </row>
    <row r="171" spans="6:12" x14ac:dyDescent="0.35">
      <c r="F171" s="80"/>
      <c r="G171" s="80"/>
      <c r="H171" s="80"/>
      <c r="I171" s="80"/>
      <c r="J171" s="80"/>
      <c r="K171" s="80"/>
      <c r="L171" s="80"/>
    </row>
    <row r="172" spans="6:12" x14ac:dyDescent="0.35">
      <c r="F172" s="80"/>
      <c r="G172" s="80"/>
      <c r="H172" s="80"/>
      <c r="I172" s="80"/>
      <c r="J172" s="80"/>
      <c r="K172" s="80"/>
      <c r="L172" s="80"/>
    </row>
    <row r="173" spans="6:12" x14ac:dyDescent="0.35">
      <c r="F173" s="80"/>
      <c r="G173" s="80"/>
      <c r="H173" s="80"/>
      <c r="I173" s="80"/>
      <c r="J173" s="80"/>
      <c r="K173" s="80"/>
      <c r="L173" s="80"/>
    </row>
    <row r="174" spans="6:12" x14ac:dyDescent="0.35">
      <c r="F174" s="80"/>
      <c r="G174" s="80"/>
      <c r="H174" s="80"/>
      <c r="I174" s="80"/>
      <c r="J174" s="80"/>
      <c r="K174" s="80"/>
      <c r="L174" s="80"/>
    </row>
    <row r="175" spans="6:12" x14ac:dyDescent="0.35">
      <c r="F175" s="80"/>
      <c r="G175" s="80"/>
      <c r="H175" s="80"/>
      <c r="I175" s="80"/>
      <c r="J175" s="80"/>
      <c r="K175" s="80"/>
      <c r="L175" s="80"/>
    </row>
    <row r="176" spans="6:12" x14ac:dyDescent="0.35">
      <c r="F176" s="80"/>
      <c r="G176" s="80"/>
      <c r="H176" s="80"/>
      <c r="I176" s="80"/>
      <c r="J176" s="80"/>
      <c r="K176" s="80"/>
      <c r="L176" s="80"/>
    </row>
    <row r="177" spans="6:12" x14ac:dyDescent="0.35">
      <c r="F177" s="80"/>
      <c r="G177" s="80"/>
      <c r="H177" s="80"/>
      <c r="I177" s="80"/>
      <c r="J177" s="80"/>
      <c r="K177" s="80"/>
      <c r="L177" s="80"/>
    </row>
    <row r="178" spans="6:12" x14ac:dyDescent="0.35">
      <c r="F178" s="80"/>
      <c r="G178" s="80"/>
      <c r="H178" s="80"/>
      <c r="I178" s="80"/>
      <c r="J178" s="80"/>
      <c r="K178" s="80"/>
      <c r="L178" s="80"/>
    </row>
    <row r="179" spans="6:12" x14ac:dyDescent="0.35">
      <c r="F179" s="80"/>
      <c r="G179" s="80"/>
      <c r="H179" s="80"/>
      <c r="I179" s="80"/>
      <c r="J179" s="80"/>
      <c r="K179" s="80"/>
      <c r="L179" s="80"/>
    </row>
    <row r="180" spans="6:12" x14ac:dyDescent="0.35">
      <c r="F180" s="80"/>
      <c r="G180" s="80"/>
      <c r="H180" s="80"/>
      <c r="I180" s="80"/>
      <c r="J180" s="80"/>
      <c r="K180" s="80"/>
      <c r="L180" s="80"/>
    </row>
    <row r="181" spans="6:12" x14ac:dyDescent="0.35">
      <c r="F181" s="80"/>
      <c r="G181" s="80"/>
      <c r="H181" s="80"/>
      <c r="I181" s="80"/>
      <c r="J181" s="80"/>
      <c r="K181" s="80"/>
      <c r="L181" s="80"/>
    </row>
    <row r="182" spans="6:12" x14ac:dyDescent="0.35">
      <c r="F182" s="80"/>
      <c r="G182" s="80"/>
      <c r="H182" s="80"/>
      <c r="I182" s="80"/>
      <c r="J182" s="80"/>
      <c r="K182" s="80"/>
      <c r="L182" s="80"/>
    </row>
    <row r="183" spans="6:12" x14ac:dyDescent="0.35">
      <c r="F183" s="80"/>
      <c r="G183" s="80"/>
      <c r="H183" s="80"/>
      <c r="I183" s="80"/>
      <c r="J183" s="80"/>
      <c r="K183" s="80"/>
      <c r="L183" s="80"/>
    </row>
    <row r="184" spans="6:12" x14ac:dyDescent="0.35">
      <c r="F184" s="80"/>
      <c r="G184" s="80"/>
      <c r="H184" s="80"/>
      <c r="I184" s="80"/>
      <c r="J184" s="80"/>
      <c r="K184" s="80"/>
      <c r="L184" s="80"/>
    </row>
    <row r="185" spans="6:12" x14ac:dyDescent="0.35">
      <c r="F185" s="80"/>
      <c r="G185" s="80"/>
      <c r="H185" s="80"/>
      <c r="I185" s="80"/>
      <c r="J185" s="80"/>
      <c r="K185" s="80"/>
      <c r="L185" s="80"/>
    </row>
    <row r="186" spans="6:12" x14ac:dyDescent="0.35">
      <c r="F186" s="80"/>
      <c r="G186" s="80"/>
      <c r="H186" s="80"/>
      <c r="I186" s="80"/>
      <c r="J186" s="80"/>
      <c r="K186" s="80"/>
      <c r="L186" s="80"/>
    </row>
    <row r="187" spans="6:12" x14ac:dyDescent="0.35">
      <c r="F187" s="80"/>
      <c r="G187" s="80"/>
      <c r="H187" s="80"/>
      <c r="I187" s="80"/>
      <c r="J187" s="80"/>
      <c r="K187" s="80"/>
      <c r="L187" s="80"/>
    </row>
    <row r="188" spans="6:12" x14ac:dyDescent="0.35">
      <c r="F188" s="80"/>
      <c r="G188" s="80"/>
      <c r="H188" s="80"/>
      <c r="I188" s="80"/>
      <c r="J188" s="80"/>
      <c r="K188" s="80"/>
      <c r="L188" s="80"/>
    </row>
    <row r="189" spans="6:12" x14ac:dyDescent="0.35">
      <c r="F189" s="80"/>
      <c r="G189" s="80"/>
      <c r="H189" s="80"/>
      <c r="I189" s="80"/>
      <c r="J189" s="80"/>
      <c r="K189" s="80"/>
      <c r="L189" s="80"/>
    </row>
    <row r="190" spans="6:12" x14ac:dyDescent="0.35">
      <c r="F190" s="80"/>
      <c r="G190" s="80"/>
      <c r="H190" s="80"/>
      <c r="I190" s="80"/>
      <c r="J190" s="80"/>
      <c r="K190" s="80"/>
      <c r="L190" s="80"/>
    </row>
    <row r="191" spans="6:12" x14ac:dyDescent="0.35">
      <c r="F191" s="80"/>
      <c r="G191" s="80"/>
      <c r="H191" s="80"/>
      <c r="I191" s="80"/>
      <c r="J191" s="80"/>
      <c r="K191" s="80"/>
      <c r="L191" s="80"/>
    </row>
    <row r="192" spans="6:12" x14ac:dyDescent="0.35">
      <c r="F192" s="80"/>
      <c r="G192" s="80"/>
      <c r="H192" s="80"/>
      <c r="I192" s="80"/>
      <c r="J192" s="80"/>
      <c r="K192" s="80"/>
      <c r="L192" s="80"/>
    </row>
    <row r="193" spans="6:12" x14ac:dyDescent="0.35">
      <c r="F193" s="80"/>
      <c r="G193" s="80"/>
      <c r="H193" s="80"/>
      <c r="I193" s="80"/>
      <c r="J193" s="80"/>
      <c r="K193" s="80"/>
      <c r="L193" s="80"/>
    </row>
    <row r="194" spans="6:12" x14ac:dyDescent="0.35">
      <c r="F194" s="80"/>
      <c r="G194" s="80"/>
      <c r="H194" s="80"/>
      <c r="I194" s="80"/>
      <c r="J194" s="80"/>
      <c r="K194" s="80"/>
      <c r="L194" s="80"/>
    </row>
    <row r="195" spans="6:12" x14ac:dyDescent="0.35">
      <c r="F195" s="80"/>
      <c r="G195" s="80"/>
      <c r="H195" s="80"/>
      <c r="I195" s="80"/>
      <c r="J195" s="80"/>
      <c r="K195" s="80"/>
      <c r="L195" s="80"/>
    </row>
    <row r="196" spans="6:12" x14ac:dyDescent="0.35">
      <c r="F196" s="80"/>
      <c r="G196" s="80"/>
      <c r="H196" s="80"/>
      <c r="I196" s="80"/>
      <c r="J196" s="80"/>
      <c r="K196" s="80"/>
      <c r="L196" s="80"/>
    </row>
    <row r="197" spans="6:12" x14ac:dyDescent="0.35">
      <c r="F197" s="80"/>
      <c r="G197" s="80"/>
      <c r="H197" s="80"/>
      <c r="I197" s="80"/>
      <c r="J197" s="80"/>
      <c r="K197" s="80"/>
      <c r="L197" s="80"/>
    </row>
    <row r="198" spans="6:12" x14ac:dyDescent="0.35">
      <c r="F198" s="80"/>
      <c r="G198" s="80"/>
      <c r="H198" s="80"/>
      <c r="I198" s="80"/>
      <c r="J198" s="80"/>
      <c r="K198" s="80"/>
      <c r="L198" s="80"/>
    </row>
    <row r="199" spans="6:12" x14ac:dyDescent="0.35">
      <c r="F199" s="80"/>
      <c r="G199" s="80"/>
      <c r="H199" s="80"/>
      <c r="I199" s="80"/>
      <c r="J199" s="80"/>
      <c r="K199" s="80"/>
      <c r="L199" s="80"/>
    </row>
    <row r="200" spans="6:12" x14ac:dyDescent="0.35">
      <c r="F200" s="80"/>
      <c r="G200" s="80"/>
      <c r="H200" s="80"/>
      <c r="I200" s="80"/>
      <c r="J200" s="80"/>
      <c r="K200" s="80"/>
      <c r="L200" s="80"/>
    </row>
    <row r="201" spans="6:12" x14ac:dyDescent="0.35">
      <c r="F201" s="80"/>
      <c r="G201" s="80"/>
      <c r="H201" s="80"/>
      <c r="I201" s="80"/>
      <c r="J201" s="80"/>
      <c r="K201" s="80"/>
      <c r="L201" s="80"/>
    </row>
    <row r="202" spans="6:12" x14ac:dyDescent="0.35">
      <c r="F202" s="80"/>
      <c r="G202" s="80"/>
      <c r="H202" s="80"/>
      <c r="I202" s="80"/>
      <c r="J202" s="80"/>
      <c r="K202" s="80"/>
      <c r="L202" s="80"/>
    </row>
    <row r="203" spans="6:12" x14ac:dyDescent="0.35">
      <c r="F203" s="80"/>
      <c r="G203" s="80"/>
      <c r="H203" s="80"/>
      <c r="I203" s="80"/>
      <c r="J203" s="80"/>
      <c r="K203" s="80"/>
      <c r="L203" s="80"/>
    </row>
    <row r="204" spans="6:12" x14ac:dyDescent="0.35">
      <c r="F204" s="80"/>
      <c r="G204" s="80"/>
      <c r="H204" s="80"/>
      <c r="I204" s="80"/>
      <c r="J204" s="80"/>
      <c r="K204" s="80"/>
      <c r="L204" s="80"/>
    </row>
    <row r="205" spans="6:12" x14ac:dyDescent="0.35">
      <c r="F205" s="80"/>
      <c r="G205" s="80"/>
      <c r="H205" s="80"/>
      <c r="I205" s="80"/>
      <c r="J205" s="80"/>
      <c r="K205" s="80"/>
      <c r="L205" s="80"/>
    </row>
    <row r="206" spans="6:12" x14ac:dyDescent="0.35">
      <c r="F206" s="80"/>
      <c r="G206" s="80"/>
      <c r="H206" s="80"/>
      <c r="I206" s="80"/>
      <c r="J206" s="80"/>
      <c r="K206" s="80"/>
      <c r="L206" s="80"/>
    </row>
    <row r="207" spans="6:12" x14ac:dyDescent="0.35">
      <c r="F207" s="80"/>
      <c r="G207" s="80"/>
      <c r="H207" s="80"/>
      <c r="I207" s="80"/>
      <c r="J207" s="80"/>
      <c r="K207" s="80"/>
      <c r="L207" s="80"/>
    </row>
    <row r="208" spans="6:12" x14ac:dyDescent="0.35">
      <c r="F208" s="80"/>
      <c r="G208" s="80"/>
      <c r="H208" s="80"/>
      <c r="I208" s="80"/>
      <c r="J208" s="80"/>
      <c r="K208" s="80"/>
      <c r="L208" s="80"/>
    </row>
    <row r="209" spans="6:12" x14ac:dyDescent="0.35">
      <c r="F209" s="80"/>
      <c r="G209" s="80"/>
      <c r="H209" s="80"/>
      <c r="I209" s="80"/>
      <c r="J209" s="80"/>
      <c r="K209" s="80"/>
      <c r="L209" s="80"/>
    </row>
    <row r="210" spans="6:12" x14ac:dyDescent="0.35">
      <c r="F210" s="80"/>
      <c r="G210" s="80"/>
      <c r="H210" s="80"/>
      <c r="I210" s="80"/>
      <c r="J210" s="80"/>
      <c r="K210" s="80"/>
      <c r="L210" s="80"/>
    </row>
    <row r="211" spans="6:12" x14ac:dyDescent="0.35">
      <c r="F211" s="80"/>
      <c r="G211" s="80"/>
      <c r="H211" s="80"/>
      <c r="I211" s="80"/>
      <c r="J211" s="80"/>
      <c r="K211" s="80"/>
      <c r="L211" s="80"/>
    </row>
    <row r="212" spans="6:12" x14ac:dyDescent="0.35">
      <c r="F212" s="80"/>
      <c r="G212" s="80"/>
      <c r="H212" s="80"/>
      <c r="I212" s="80"/>
      <c r="J212" s="80"/>
      <c r="K212" s="80"/>
      <c r="L212" s="80"/>
    </row>
    <row r="213" spans="6:12" x14ac:dyDescent="0.35">
      <c r="F213" s="80"/>
      <c r="G213" s="80"/>
      <c r="H213" s="80"/>
      <c r="I213" s="80"/>
      <c r="J213" s="80"/>
      <c r="K213" s="80"/>
      <c r="L213" s="80"/>
    </row>
    <row r="214" spans="6:12" x14ac:dyDescent="0.35">
      <c r="F214" s="80"/>
      <c r="G214" s="80"/>
      <c r="H214" s="80"/>
      <c r="I214" s="80"/>
      <c r="J214" s="80"/>
      <c r="K214" s="80"/>
      <c r="L214" s="80"/>
    </row>
    <row r="215" spans="6:12" x14ac:dyDescent="0.35">
      <c r="F215" s="80"/>
      <c r="G215" s="80"/>
      <c r="H215" s="80"/>
      <c r="I215" s="80"/>
      <c r="J215" s="80"/>
      <c r="K215" s="80"/>
      <c r="L215" s="80"/>
    </row>
    <row r="216" spans="6:12" x14ac:dyDescent="0.35">
      <c r="F216" s="80"/>
      <c r="G216" s="80"/>
      <c r="H216" s="80"/>
      <c r="I216" s="80"/>
      <c r="J216" s="80"/>
      <c r="K216" s="80"/>
      <c r="L216" s="80"/>
    </row>
    <row r="217" spans="6:12" x14ac:dyDescent="0.35">
      <c r="F217" s="80"/>
      <c r="G217" s="80"/>
      <c r="H217" s="80"/>
      <c r="I217" s="80"/>
      <c r="J217" s="80"/>
      <c r="K217" s="80"/>
      <c r="L217" s="80"/>
    </row>
    <row r="218" spans="6:12" x14ac:dyDescent="0.35">
      <c r="F218" s="80"/>
      <c r="G218" s="80"/>
      <c r="H218" s="80"/>
      <c r="I218" s="80"/>
      <c r="J218" s="80"/>
      <c r="K218" s="80"/>
      <c r="L218" s="80"/>
    </row>
    <row r="219" spans="6:12" x14ac:dyDescent="0.35">
      <c r="F219" s="80"/>
      <c r="G219" s="80"/>
      <c r="H219" s="80"/>
      <c r="I219" s="80"/>
      <c r="J219" s="80"/>
      <c r="K219" s="80"/>
      <c r="L219" s="80"/>
    </row>
    <row r="220" spans="6:12" x14ac:dyDescent="0.35">
      <c r="F220" s="80"/>
      <c r="G220" s="80"/>
      <c r="H220" s="80"/>
      <c r="I220" s="80"/>
      <c r="J220" s="80"/>
      <c r="K220" s="80"/>
      <c r="L220" s="80"/>
    </row>
    <row r="221" spans="6:12" x14ac:dyDescent="0.35">
      <c r="F221" s="80"/>
      <c r="G221" s="80"/>
      <c r="H221" s="80"/>
      <c r="I221" s="80"/>
      <c r="J221" s="80"/>
      <c r="K221" s="80"/>
      <c r="L221" s="80"/>
    </row>
    <row r="222" spans="6:12" x14ac:dyDescent="0.35">
      <c r="F222" s="80"/>
      <c r="G222" s="80"/>
      <c r="H222" s="80"/>
      <c r="I222" s="80"/>
      <c r="J222" s="80"/>
      <c r="K222" s="80"/>
      <c r="L222" s="80"/>
    </row>
    <row r="223" spans="6:12" x14ac:dyDescent="0.35">
      <c r="F223" s="80"/>
      <c r="G223" s="80"/>
      <c r="H223" s="80"/>
      <c r="I223" s="80"/>
      <c r="J223" s="80"/>
      <c r="K223" s="80"/>
      <c r="L223" s="80"/>
    </row>
    <row r="224" spans="6:12" x14ac:dyDescent="0.35">
      <c r="F224" s="80"/>
      <c r="G224" s="80"/>
      <c r="H224" s="80"/>
      <c r="I224" s="80"/>
      <c r="J224" s="80"/>
      <c r="K224" s="80"/>
      <c r="L224" s="80"/>
    </row>
    <row r="225" spans="6:12" x14ac:dyDescent="0.35">
      <c r="F225" s="80"/>
      <c r="G225" s="80"/>
      <c r="H225" s="80"/>
      <c r="I225" s="80"/>
      <c r="J225" s="80"/>
      <c r="K225" s="80"/>
      <c r="L225" s="80"/>
    </row>
    <row r="226" spans="6:12" x14ac:dyDescent="0.35">
      <c r="F226" s="80"/>
      <c r="G226" s="80"/>
      <c r="H226" s="80"/>
      <c r="I226" s="80"/>
      <c r="J226" s="80"/>
      <c r="K226" s="80"/>
      <c r="L226" s="80"/>
    </row>
    <row r="227" spans="6:12" x14ac:dyDescent="0.35">
      <c r="F227" s="80"/>
      <c r="G227" s="80"/>
      <c r="H227" s="80"/>
      <c r="I227" s="80"/>
      <c r="J227" s="80"/>
      <c r="K227" s="80"/>
      <c r="L227" s="80"/>
    </row>
    <row r="228" spans="6:12" x14ac:dyDescent="0.35">
      <c r="F228" s="80"/>
      <c r="G228" s="80"/>
      <c r="H228" s="80"/>
      <c r="I228" s="80"/>
      <c r="J228" s="80"/>
      <c r="K228" s="80"/>
      <c r="L228" s="80"/>
    </row>
    <row r="229" spans="6:12" x14ac:dyDescent="0.35">
      <c r="F229" s="80"/>
      <c r="G229" s="80"/>
      <c r="H229" s="80"/>
      <c r="I229" s="80"/>
      <c r="J229" s="80"/>
      <c r="K229" s="80"/>
      <c r="L229" s="80"/>
    </row>
    <row r="230" spans="6:12" x14ac:dyDescent="0.35">
      <c r="F230" s="80"/>
      <c r="G230" s="80"/>
      <c r="H230" s="80"/>
      <c r="I230" s="80"/>
      <c r="J230" s="80"/>
      <c r="K230" s="80"/>
      <c r="L230" s="80"/>
    </row>
    <row r="231" spans="6:12" x14ac:dyDescent="0.35">
      <c r="F231" s="80"/>
      <c r="G231" s="80"/>
      <c r="H231" s="80"/>
      <c r="I231" s="80"/>
      <c r="J231" s="80"/>
      <c r="K231" s="80"/>
      <c r="L231" s="80"/>
    </row>
    <row r="232" spans="6:12" x14ac:dyDescent="0.35">
      <c r="F232" s="80"/>
      <c r="G232" s="80"/>
      <c r="H232" s="80"/>
      <c r="I232" s="80"/>
      <c r="J232" s="80"/>
      <c r="K232" s="80"/>
      <c r="L232" s="80"/>
    </row>
    <row r="233" spans="6:12" x14ac:dyDescent="0.35">
      <c r="F233" s="80"/>
      <c r="G233" s="80"/>
      <c r="H233" s="80"/>
      <c r="I233" s="80"/>
      <c r="J233" s="80"/>
      <c r="K233" s="80"/>
      <c r="L233" s="80"/>
    </row>
    <row r="234" spans="6:12" x14ac:dyDescent="0.35">
      <c r="F234" s="80"/>
      <c r="G234" s="80"/>
      <c r="H234" s="80"/>
      <c r="I234" s="80"/>
      <c r="J234" s="80"/>
      <c r="K234" s="80"/>
      <c r="L234" s="80"/>
    </row>
    <row r="235" spans="6:12" x14ac:dyDescent="0.35">
      <c r="F235" s="80"/>
      <c r="G235" s="80"/>
      <c r="H235" s="80"/>
      <c r="I235" s="80"/>
      <c r="J235" s="80"/>
      <c r="K235" s="80"/>
      <c r="L235" s="80"/>
    </row>
    <row r="236" spans="6:12" x14ac:dyDescent="0.35">
      <c r="F236" s="80"/>
      <c r="G236" s="80"/>
      <c r="H236" s="80"/>
      <c r="I236" s="80"/>
      <c r="J236" s="80"/>
      <c r="K236" s="80"/>
      <c r="L236" s="80"/>
    </row>
    <row r="237" spans="6:12" x14ac:dyDescent="0.35">
      <c r="F237" s="80"/>
      <c r="G237" s="80"/>
      <c r="H237" s="80"/>
      <c r="I237" s="80"/>
      <c r="J237" s="80"/>
      <c r="K237" s="80"/>
      <c r="L237" s="80"/>
    </row>
    <row r="238" spans="6:12" x14ac:dyDescent="0.35">
      <c r="F238" s="80"/>
      <c r="G238" s="80"/>
      <c r="H238" s="80"/>
      <c r="I238" s="80"/>
      <c r="J238" s="80"/>
      <c r="K238" s="80"/>
      <c r="L238" s="80"/>
    </row>
    <row r="239" spans="6:12" x14ac:dyDescent="0.35">
      <c r="F239" s="80"/>
      <c r="G239" s="80"/>
      <c r="H239" s="80"/>
      <c r="I239" s="80"/>
      <c r="J239" s="80"/>
      <c r="K239" s="80"/>
      <c r="L239" s="80"/>
    </row>
    <row r="240" spans="6:12" x14ac:dyDescent="0.35">
      <c r="F240" s="80"/>
      <c r="G240" s="80"/>
      <c r="H240" s="80"/>
      <c r="I240" s="80"/>
      <c r="J240" s="80"/>
      <c r="K240" s="80"/>
      <c r="L240" s="80"/>
    </row>
    <row r="241" spans="6:12" x14ac:dyDescent="0.35">
      <c r="F241" s="80"/>
      <c r="G241" s="80"/>
      <c r="H241" s="80"/>
      <c r="I241" s="80"/>
      <c r="J241" s="80"/>
      <c r="K241" s="80"/>
      <c r="L241" s="80"/>
    </row>
    <row r="242" spans="6:12" x14ac:dyDescent="0.35">
      <c r="F242" s="80"/>
      <c r="G242" s="80"/>
      <c r="H242" s="80"/>
      <c r="I242" s="80"/>
      <c r="J242" s="80"/>
      <c r="K242" s="80"/>
      <c r="L242" s="80"/>
    </row>
    <row r="243" spans="6:12" x14ac:dyDescent="0.35">
      <c r="F243" s="80"/>
      <c r="G243" s="80"/>
      <c r="H243" s="80"/>
      <c r="I243" s="80"/>
      <c r="J243" s="80"/>
      <c r="K243" s="80"/>
      <c r="L243" s="80"/>
    </row>
    <row r="244" spans="6:12" x14ac:dyDescent="0.35">
      <c r="F244" s="80"/>
      <c r="G244" s="80"/>
      <c r="H244" s="80"/>
      <c r="I244" s="80"/>
      <c r="J244" s="80"/>
      <c r="K244" s="80"/>
      <c r="L244" s="80"/>
    </row>
    <row r="245" spans="6:12" x14ac:dyDescent="0.35">
      <c r="F245" s="80"/>
      <c r="G245" s="80"/>
      <c r="H245" s="80"/>
      <c r="I245" s="80"/>
      <c r="J245" s="80"/>
      <c r="K245" s="80"/>
      <c r="L245" s="80"/>
    </row>
    <row r="246" spans="6:12" x14ac:dyDescent="0.35">
      <c r="F246" s="80"/>
      <c r="G246" s="80"/>
      <c r="H246" s="80"/>
      <c r="I246" s="80"/>
      <c r="J246" s="80"/>
      <c r="K246" s="80"/>
      <c r="L246" s="80"/>
    </row>
    <row r="247" spans="6:12" x14ac:dyDescent="0.35">
      <c r="F247" s="80"/>
      <c r="G247" s="80"/>
      <c r="H247" s="80"/>
      <c r="I247" s="80"/>
      <c r="J247" s="80"/>
      <c r="K247" s="80"/>
      <c r="L247" s="80"/>
    </row>
    <row r="248" spans="6:12" x14ac:dyDescent="0.35">
      <c r="F248" s="80"/>
      <c r="G248" s="80"/>
      <c r="H248" s="80"/>
      <c r="I248" s="80"/>
      <c r="J248" s="80"/>
      <c r="K248" s="80"/>
      <c r="L248" s="80"/>
    </row>
    <row r="249" spans="6:12" x14ac:dyDescent="0.35">
      <c r="F249" s="80"/>
      <c r="G249" s="80"/>
      <c r="H249" s="80"/>
      <c r="I249" s="80"/>
      <c r="J249" s="80"/>
      <c r="K249" s="80"/>
      <c r="L249" s="80"/>
    </row>
    <row r="250" spans="6:12" x14ac:dyDescent="0.35">
      <c r="F250" s="80"/>
      <c r="G250" s="80"/>
      <c r="H250" s="80"/>
      <c r="I250" s="80"/>
      <c r="J250" s="80"/>
      <c r="K250" s="80"/>
      <c r="L250" s="80"/>
    </row>
    <row r="251" spans="6:12" x14ac:dyDescent="0.35">
      <c r="F251" s="80"/>
      <c r="G251" s="80"/>
      <c r="H251" s="80"/>
      <c r="I251" s="80"/>
      <c r="J251" s="80"/>
      <c r="K251" s="80"/>
      <c r="L251" s="80"/>
    </row>
    <row r="252" spans="6:12" x14ac:dyDescent="0.35">
      <c r="F252" s="80"/>
      <c r="G252" s="80"/>
      <c r="H252" s="80"/>
      <c r="I252" s="80"/>
      <c r="J252" s="80"/>
      <c r="K252" s="80"/>
      <c r="L252" s="80"/>
    </row>
    <row r="253" spans="6:12" x14ac:dyDescent="0.35">
      <c r="F253" s="80"/>
      <c r="G253" s="80"/>
      <c r="H253" s="80"/>
      <c r="I253" s="80"/>
      <c r="J253" s="80"/>
      <c r="K253" s="80"/>
      <c r="L253" s="80"/>
    </row>
    <row r="254" spans="6:12" x14ac:dyDescent="0.35">
      <c r="F254" s="80"/>
      <c r="G254" s="80"/>
      <c r="H254" s="80"/>
      <c r="I254" s="80"/>
      <c r="J254" s="80"/>
      <c r="K254" s="80"/>
      <c r="L254" s="80"/>
    </row>
    <row r="255" spans="6:12" x14ac:dyDescent="0.35">
      <c r="F255" s="80"/>
      <c r="G255" s="80"/>
      <c r="H255" s="80"/>
      <c r="I255" s="80"/>
      <c r="J255" s="80"/>
      <c r="K255" s="80"/>
      <c r="L255" s="80"/>
    </row>
    <row r="256" spans="6:12" x14ac:dyDescent="0.35">
      <c r="F256" s="80"/>
      <c r="G256" s="80"/>
      <c r="H256" s="80"/>
      <c r="I256" s="80"/>
      <c r="J256" s="80"/>
      <c r="K256" s="80"/>
      <c r="L256" s="80"/>
    </row>
    <row r="257" spans="6:12" x14ac:dyDescent="0.35">
      <c r="F257" s="80"/>
      <c r="G257" s="80"/>
      <c r="H257" s="80"/>
      <c r="I257" s="80"/>
      <c r="J257" s="80"/>
      <c r="K257" s="80"/>
      <c r="L257" s="80"/>
    </row>
    <row r="258" spans="6:12" x14ac:dyDescent="0.35">
      <c r="F258" s="80"/>
      <c r="G258" s="80"/>
      <c r="H258" s="80"/>
      <c r="I258" s="80"/>
      <c r="J258" s="80"/>
      <c r="K258" s="80"/>
      <c r="L258" s="80"/>
    </row>
    <row r="259" spans="6:12" x14ac:dyDescent="0.35">
      <c r="F259" s="80"/>
      <c r="G259" s="80"/>
      <c r="H259" s="80"/>
      <c r="I259" s="80"/>
      <c r="J259" s="80"/>
      <c r="K259" s="80"/>
      <c r="L259" s="80"/>
    </row>
    <row r="260" spans="6:12" x14ac:dyDescent="0.35">
      <c r="F260" s="80"/>
      <c r="G260" s="80"/>
      <c r="H260" s="80"/>
      <c r="I260" s="80"/>
      <c r="J260" s="80"/>
      <c r="K260" s="80"/>
      <c r="L260" s="80"/>
    </row>
    <row r="261" spans="6:12" x14ac:dyDescent="0.35">
      <c r="F261" s="80"/>
      <c r="G261" s="80"/>
      <c r="H261" s="80"/>
      <c r="I261" s="80"/>
      <c r="J261" s="80"/>
      <c r="K261" s="80"/>
      <c r="L261" s="80"/>
    </row>
    <row r="262" spans="6:12" x14ac:dyDescent="0.35">
      <c r="F262" s="80"/>
      <c r="G262" s="80"/>
      <c r="H262" s="80"/>
      <c r="I262" s="80"/>
      <c r="J262" s="80"/>
      <c r="K262" s="80"/>
      <c r="L262" s="80"/>
    </row>
    <row r="263" spans="6:12" x14ac:dyDescent="0.35">
      <c r="F263" s="80"/>
      <c r="G263" s="80"/>
      <c r="H263" s="80"/>
      <c r="I263" s="80"/>
      <c r="J263" s="80"/>
      <c r="K263" s="80"/>
      <c r="L263" s="80"/>
    </row>
    <row r="264" spans="6:12" x14ac:dyDescent="0.35">
      <c r="F264" s="80"/>
      <c r="G264" s="80"/>
      <c r="H264" s="80"/>
      <c r="I264" s="80"/>
      <c r="J264" s="80"/>
      <c r="K264" s="80"/>
      <c r="L264" s="80"/>
    </row>
    <row r="265" spans="6:12" x14ac:dyDescent="0.35">
      <c r="F265" s="80"/>
      <c r="G265" s="80"/>
      <c r="H265" s="80"/>
      <c r="I265" s="80"/>
      <c r="J265" s="80"/>
      <c r="K265" s="80"/>
      <c r="L265" s="80"/>
    </row>
    <row r="266" spans="6:12" x14ac:dyDescent="0.35">
      <c r="F266" s="80"/>
      <c r="G266" s="80"/>
      <c r="H266" s="80"/>
      <c r="I266" s="80"/>
      <c r="J266" s="80"/>
      <c r="K266" s="80"/>
      <c r="L266" s="80"/>
    </row>
    <row r="267" spans="6:12" x14ac:dyDescent="0.35">
      <c r="F267" s="80"/>
      <c r="G267" s="80"/>
      <c r="H267" s="80"/>
      <c r="I267" s="80"/>
      <c r="J267" s="80"/>
      <c r="K267" s="80"/>
      <c r="L267" s="80"/>
    </row>
    <row r="268" spans="6:12" x14ac:dyDescent="0.35">
      <c r="F268" s="80"/>
      <c r="G268" s="80"/>
      <c r="H268" s="80"/>
      <c r="I268" s="80"/>
      <c r="J268" s="80"/>
      <c r="K268" s="80"/>
      <c r="L268" s="80"/>
    </row>
    <row r="269" spans="6:12" x14ac:dyDescent="0.35">
      <c r="F269" s="80"/>
      <c r="G269" s="80"/>
      <c r="H269" s="80"/>
      <c r="I269" s="80"/>
      <c r="J269" s="80"/>
      <c r="K269" s="80"/>
      <c r="L269" s="80"/>
    </row>
    <row r="270" spans="6:12" x14ac:dyDescent="0.35">
      <c r="F270" s="80"/>
      <c r="G270" s="80"/>
      <c r="H270" s="80"/>
      <c r="I270" s="80"/>
      <c r="J270" s="80"/>
      <c r="K270" s="80"/>
      <c r="L270" s="80"/>
    </row>
    <row r="271" spans="6:12" x14ac:dyDescent="0.35">
      <c r="F271" s="80"/>
      <c r="G271" s="80"/>
      <c r="H271" s="80"/>
      <c r="I271" s="80"/>
      <c r="J271" s="80"/>
      <c r="K271" s="80"/>
      <c r="L271" s="80"/>
    </row>
    <row r="272" spans="6:12" x14ac:dyDescent="0.35">
      <c r="F272" s="80"/>
      <c r="G272" s="80"/>
      <c r="H272" s="80"/>
      <c r="I272" s="80"/>
      <c r="J272" s="80"/>
      <c r="K272" s="80"/>
      <c r="L272" s="80"/>
    </row>
    <row r="273" spans="6:12" x14ac:dyDescent="0.35">
      <c r="F273" s="80"/>
      <c r="G273" s="80"/>
      <c r="H273" s="80"/>
      <c r="I273" s="80"/>
      <c r="J273" s="80"/>
      <c r="K273" s="80"/>
      <c r="L273" s="80"/>
    </row>
    <row r="274" spans="6:12" x14ac:dyDescent="0.35">
      <c r="F274" s="80"/>
      <c r="G274" s="80"/>
      <c r="H274" s="80"/>
      <c r="I274" s="80"/>
      <c r="J274" s="80"/>
      <c r="K274" s="80"/>
      <c r="L274" s="80"/>
    </row>
    <row r="275" spans="6:12" x14ac:dyDescent="0.35">
      <c r="F275" s="80"/>
      <c r="G275" s="80"/>
      <c r="H275" s="80"/>
      <c r="I275" s="80"/>
      <c r="J275" s="80"/>
      <c r="K275" s="80"/>
      <c r="L275" s="80"/>
    </row>
    <row r="276" spans="6:12" x14ac:dyDescent="0.35">
      <c r="F276" s="80"/>
      <c r="G276" s="80"/>
      <c r="H276" s="80"/>
      <c r="I276" s="80"/>
      <c r="J276" s="80"/>
      <c r="K276" s="80"/>
      <c r="L276" s="80"/>
    </row>
    <row r="277" spans="6:12" x14ac:dyDescent="0.35">
      <c r="F277" s="80"/>
      <c r="G277" s="80"/>
      <c r="H277" s="80"/>
      <c r="I277" s="80"/>
      <c r="J277" s="80"/>
      <c r="K277" s="80"/>
      <c r="L277" s="80"/>
    </row>
    <row r="278" spans="6:12" x14ac:dyDescent="0.35">
      <c r="F278" s="80"/>
      <c r="G278" s="80"/>
      <c r="H278" s="80"/>
      <c r="I278" s="80"/>
      <c r="J278" s="80"/>
      <c r="K278" s="80"/>
      <c r="L278" s="80"/>
    </row>
    <row r="279" spans="6:12" x14ac:dyDescent="0.35">
      <c r="F279" s="80"/>
      <c r="G279" s="80"/>
      <c r="H279" s="80"/>
      <c r="I279" s="80"/>
      <c r="J279" s="80"/>
      <c r="K279" s="80"/>
      <c r="L279" s="80"/>
    </row>
    <row r="280" spans="6:12" x14ac:dyDescent="0.35">
      <c r="F280" s="80"/>
      <c r="G280" s="80"/>
      <c r="H280" s="80"/>
      <c r="I280" s="80"/>
      <c r="J280" s="80"/>
      <c r="K280" s="80"/>
      <c r="L280" s="80"/>
    </row>
    <row r="281" spans="6:12" x14ac:dyDescent="0.35">
      <c r="F281" s="80"/>
      <c r="G281" s="80"/>
      <c r="H281" s="80"/>
      <c r="I281" s="80"/>
      <c r="J281" s="80"/>
      <c r="K281" s="80"/>
      <c r="L281" s="80"/>
    </row>
    <row r="282" spans="6:12" x14ac:dyDescent="0.35">
      <c r="F282" s="80"/>
      <c r="G282" s="80"/>
      <c r="H282" s="80"/>
      <c r="I282" s="80"/>
      <c r="J282" s="80"/>
      <c r="K282" s="80"/>
      <c r="L282" s="80"/>
    </row>
    <row r="283" spans="6:12" x14ac:dyDescent="0.35">
      <c r="F283" s="80"/>
      <c r="G283" s="80"/>
      <c r="H283" s="80"/>
      <c r="I283" s="80"/>
      <c r="J283" s="80"/>
      <c r="K283" s="80"/>
      <c r="L283" s="80"/>
    </row>
    <row r="284" spans="6:12" x14ac:dyDescent="0.35">
      <c r="F284" s="80"/>
      <c r="G284" s="80"/>
      <c r="H284" s="80"/>
      <c r="I284" s="80"/>
      <c r="J284" s="80"/>
      <c r="K284" s="80"/>
      <c r="L284" s="80"/>
    </row>
    <row r="285" spans="6:12" x14ac:dyDescent="0.35">
      <c r="F285" s="80"/>
      <c r="G285" s="80"/>
      <c r="H285" s="80"/>
      <c r="I285" s="80"/>
      <c r="J285" s="80"/>
      <c r="K285" s="80"/>
      <c r="L285" s="80"/>
    </row>
    <row r="286" spans="6:12" x14ac:dyDescent="0.35">
      <c r="F286" s="80"/>
      <c r="G286" s="80"/>
      <c r="H286" s="80"/>
      <c r="I286" s="80"/>
      <c r="J286" s="80"/>
      <c r="K286" s="80"/>
      <c r="L286" s="80"/>
    </row>
    <row r="287" spans="6:12" x14ac:dyDescent="0.35">
      <c r="F287" s="80"/>
      <c r="G287" s="80"/>
      <c r="H287" s="80"/>
      <c r="I287" s="80"/>
      <c r="J287" s="80"/>
      <c r="K287" s="80"/>
      <c r="L287" s="80"/>
    </row>
    <row r="288" spans="6:12" x14ac:dyDescent="0.35">
      <c r="F288" s="80"/>
      <c r="G288" s="80"/>
      <c r="H288" s="80"/>
      <c r="I288" s="80"/>
      <c r="J288" s="80"/>
      <c r="K288" s="80"/>
      <c r="L288" s="80"/>
    </row>
    <row r="289" spans="6:12" x14ac:dyDescent="0.35">
      <c r="F289" s="80"/>
      <c r="G289" s="80"/>
      <c r="H289" s="80"/>
      <c r="I289" s="80"/>
      <c r="J289" s="80"/>
      <c r="K289" s="80"/>
      <c r="L289" s="80"/>
    </row>
    <row r="290" spans="6:12" x14ac:dyDescent="0.35">
      <c r="F290" s="80"/>
      <c r="G290" s="80"/>
      <c r="H290" s="80"/>
      <c r="I290" s="80"/>
      <c r="J290" s="80"/>
      <c r="K290" s="80"/>
      <c r="L290" s="80"/>
    </row>
    <row r="291" spans="6:12" x14ac:dyDescent="0.35">
      <c r="F291" s="80"/>
      <c r="G291" s="80"/>
      <c r="H291" s="80"/>
      <c r="I291" s="80"/>
      <c r="J291" s="80"/>
      <c r="K291" s="80"/>
      <c r="L291" s="80"/>
    </row>
    <row r="292" spans="6:12" x14ac:dyDescent="0.35">
      <c r="F292" s="80"/>
      <c r="G292" s="80"/>
      <c r="H292" s="80"/>
      <c r="I292" s="80"/>
      <c r="J292" s="80"/>
      <c r="K292" s="80"/>
      <c r="L292" s="80"/>
    </row>
    <row r="293" spans="6:12" x14ac:dyDescent="0.35">
      <c r="F293" s="80"/>
      <c r="G293" s="80"/>
      <c r="H293" s="80"/>
      <c r="I293" s="80"/>
      <c r="J293" s="80"/>
      <c r="K293" s="80"/>
      <c r="L293" s="80"/>
    </row>
    <row r="294" spans="6:12" x14ac:dyDescent="0.35">
      <c r="F294" s="80"/>
      <c r="G294" s="80"/>
      <c r="H294" s="80"/>
      <c r="I294" s="80"/>
      <c r="J294" s="80"/>
      <c r="K294" s="80"/>
      <c r="L294" s="80"/>
    </row>
    <row r="295" spans="6:12" x14ac:dyDescent="0.35">
      <c r="F295" s="80"/>
      <c r="G295" s="80"/>
      <c r="H295" s="80"/>
      <c r="I295" s="80"/>
      <c r="J295" s="80"/>
      <c r="K295" s="80"/>
      <c r="L295" s="80"/>
    </row>
    <row r="296" spans="6:12" x14ac:dyDescent="0.35">
      <c r="F296" s="80"/>
      <c r="G296" s="80"/>
      <c r="H296" s="80"/>
      <c r="I296" s="80"/>
      <c r="J296" s="80"/>
      <c r="K296" s="80"/>
      <c r="L296" s="80"/>
    </row>
    <row r="297" spans="6:12" x14ac:dyDescent="0.35">
      <c r="F297" s="80"/>
      <c r="G297" s="80"/>
      <c r="H297" s="80"/>
      <c r="I297" s="80"/>
      <c r="J297" s="80"/>
      <c r="K297" s="80"/>
      <c r="L297" s="80"/>
    </row>
    <row r="298" spans="6:12" x14ac:dyDescent="0.35">
      <c r="F298" s="80"/>
      <c r="G298" s="80"/>
      <c r="H298" s="80"/>
      <c r="I298" s="80"/>
      <c r="J298" s="80"/>
      <c r="K298" s="80"/>
      <c r="L298" s="80"/>
    </row>
    <row r="299" spans="6:12" x14ac:dyDescent="0.35">
      <c r="F299" s="80"/>
      <c r="G299" s="80"/>
      <c r="H299" s="80"/>
      <c r="I299" s="80"/>
      <c r="J299" s="80"/>
      <c r="K299" s="80"/>
      <c r="L299" s="80"/>
    </row>
    <row r="300" spans="6:12" x14ac:dyDescent="0.35">
      <c r="F300" s="80"/>
      <c r="G300" s="80"/>
      <c r="H300" s="80"/>
      <c r="I300" s="80"/>
      <c r="J300" s="80"/>
      <c r="K300" s="80"/>
      <c r="L300" s="80"/>
    </row>
    <row r="301" spans="6:12" x14ac:dyDescent="0.35">
      <c r="F301" s="80"/>
      <c r="G301" s="80"/>
      <c r="H301" s="80"/>
      <c r="I301" s="80"/>
      <c r="J301" s="80"/>
      <c r="K301" s="80"/>
      <c r="L301" s="80"/>
    </row>
    <row r="302" spans="6:12" x14ac:dyDescent="0.35">
      <c r="F302" s="80"/>
      <c r="G302" s="80"/>
      <c r="H302" s="80"/>
      <c r="I302" s="80"/>
      <c r="J302" s="80"/>
      <c r="K302" s="80"/>
      <c r="L302" s="80"/>
    </row>
    <row r="303" spans="6:12" x14ac:dyDescent="0.35">
      <c r="F303" s="80"/>
      <c r="G303" s="80"/>
      <c r="H303" s="80"/>
      <c r="I303" s="80"/>
      <c r="J303" s="80"/>
      <c r="K303" s="80"/>
      <c r="L303" s="80"/>
    </row>
    <row r="304" spans="6:12" x14ac:dyDescent="0.35">
      <c r="F304" s="80"/>
      <c r="G304" s="80"/>
      <c r="H304" s="80"/>
      <c r="I304" s="80"/>
      <c r="J304" s="80"/>
      <c r="K304" s="80"/>
      <c r="L304" s="80"/>
    </row>
    <row r="305" spans="6:12" x14ac:dyDescent="0.35">
      <c r="F305" s="80"/>
      <c r="G305" s="80"/>
      <c r="H305" s="80"/>
      <c r="I305" s="80"/>
      <c r="J305" s="80"/>
      <c r="K305" s="80"/>
      <c r="L305" s="80"/>
    </row>
    <row r="306" spans="6:12" x14ac:dyDescent="0.35">
      <c r="F306" s="80"/>
      <c r="G306" s="80"/>
      <c r="H306" s="80"/>
      <c r="I306" s="80"/>
      <c r="J306" s="80"/>
      <c r="K306" s="80"/>
      <c r="L306" s="80"/>
    </row>
    <row r="307" spans="6:12" x14ac:dyDescent="0.35">
      <c r="F307" s="80"/>
      <c r="G307" s="80"/>
      <c r="H307" s="80"/>
      <c r="I307" s="80"/>
      <c r="J307" s="80"/>
      <c r="K307" s="80"/>
      <c r="L307" s="80"/>
    </row>
    <row r="308" spans="6:12" x14ac:dyDescent="0.35">
      <c r="F308" s="80"/>
      <c r="G308" s="80"/>
      <c r="H308" s="80"/>
      <c r="I308" s="80"/>
      <c r="J308" s="80"/>
      <c r="K308" s="80"/>
      <c r="L308" s="80"/>
    </row>
    <row r="309" spans="6:12" x14ac:dyDescent="0.35">
      <c r="F309" s="80"/>
      <c r="G309" s="80"/>
      <c r="H309" s="80"/>
      <c r="I309" s="80"/>
      <c r="J309" s="80"/>
      <c r="K309" s="80"/>
      <c r="L309" s="80"/>
    </row>
    <row r="310" spans="6:12" x14ac:dyDescent="0.35">
      <c r="F310" s="80"/>
      <c r="G310" s="80"/>
      <c r="H310" s="80"/>
      <c r="I310" s="80"/>
      <c r="J310" s="80"/>
      <c r="K310" s="80"/>
      <c r="L310" s="80"/>
    </row>
    <row r="311" spans="6:12" x14ac:dyDescent="0.35">
      <c r="F311" s="80"/>
      <c r="G311" s="80"/>
      <c r="H311" s="80"/>
      <c r="I311" s="80"/>
      <c r="J311" s="80"/>
      <c r="K311" s="80"/>
      <c r="L311" s="80"/>
    </row>
    <row r="312" spans="6:12" x14ac:dyDescent="0.35">
      <c r="F312" s="80"/>
      <c r="G312" s="80"/>
      <c r="H312" s="80"/>
      <c r="I312" s="80"/>
      <c r="J312" s="80"/>
      <c r="K312" s="80"/>
      <c r="L312" s="80"/>
    </row>
    <row r="313" spans="6:12" x14ac:dyDescent="0.35">
      <c r="F313" s="80"/>
      <c r="G313" s="80"/>
      <c r="H313" s="80"/>
      <c r="I313" s="80"/>
      <c r="J313" s="80"/>
      <c r="K313" s="80"/>
      <c r="L313" s="80"/>
    </row>
    <row r="314" spans="6:12" x14ac:dyDescent="0.35">
      <c r="F314" s="80"/>
      <c r="G314" s="80"/>
      <c r="H314" s="80"/>
      <c r="I314" s="80"/>
      <c r="J314" s="80"/>
      <c r="K314" s="80"/>
      <c r="L314" s="80"/>
    </row>
    <row r="315" spans="6:12" x14ac:dyDescent="0.35">
      <c r="F315" s="80"/>
      <c r="G315" s="80"/>
      <c r="H315" s="80"/>
      <c r="I315" s="80"/>
      <c r="J315" s="80"/>
      <c r="K315" s="80"/>
      <c r="L315" s="80"/>
    </row>
    <row r="316" spans="6:12" x14ac:dyDescent="0.35">
      <c r="F316" s="80"/>
      <c r="G316" s="80"/>
      <c r="H316" s="80"/>
      <c r="I316" s="80"/>
      <c r="J316" s="80"/>
      <c r="K316" s="80"/>
      <c r="L316" s="80"/>
    </row>
    <row r="317" spans="6:12" x14ac:dyDescent="0.35">
      <c r="F317" s="80"/>
      <c r="G317" s="80"/>
      <c r="H317" s="80"/>
      <c r="I317" s="80"/>
      <c r="J317" s="80"/>
      <c r="K317" s="80"/>
      <c r="L317" s="80"/>
    </row>
    <row r="318" spans="6:12" x14ac:dyDescent="0.35">
      <c r="F318" s="80"/>
      <c r="G318" s="80"/>
      <c r="H318" s="80"/>
      <c r="I318" s="80"/>
      <c r="J318" s="80"/>
      <c r="K318" s="80"/>
      <c r="L318" s="80"/>
    </row>
    <row r="319" spans="6:12" x14ac:dyDescent="0.35">
      <c r="F319" s="80"/>
      <c r="G319" s="80"/>
      <c r="H319" s="80"/>
      <c r="I319" s="80"/>
      <c r="J319" s="80"/>
      <c r="K319" s="80"/>
      <c r="L319" s="80"/>
    </row>
    <row r="320" spans="6:12" x14ac:dyDescent="0.35">
      <c r="F320" s="80"/>
      <c r="G320" s="80"/>
      <c r="H320" s="80"/>
      <c r="I320" s="80"/>
      <c r="J320" s="80"/>
      <c r="K320" s="80"/>
      <c r="L320" s="80"/>
    </row>
    <row r="321" spans="6:12" x14ac:dyDescent="0.35">
      <c r="F321" s="80"/>
      <c r="G321" s="80"/>
      <c r="H321" s="80"/>
      <c r="I321" s="80"/>
      <c r="J321" s="80"/>
      <c r="K321" s="80"/>
      <c r="L321" s="80"/>
    </row>
    <row r="322" spans="6:12" x14ac:dyDescent="0.35">
      <c r="F322" s="80"/>
      <c r="G322" s="80"/>
      <c r="H322" s="80"/>
      <c r="I322" s="80"/>
      <c r="J322" s="80"/>
      <c r="K322" s="80"/>
      <c r="L322" s="80"/>
    </row>
    <row r="323" spans="6:12" x14ac:dyDescent="0.35">
      <c r="F323" s="80"/>
      <c r="G323" s="80"/>
      <c r="H323" s="80"/>
      <c r="I323" s="80"/>
      <c r="J323" s="80"/>
      <c r="K323" s="80"/>
      <c r="L323" s="80"/>
    </row>
    <row r="324" spans="6:12" x14ac:dyDescent="0.35">
      <c r="F324" s="80"/>
      <c r="G324" s="80"/>
      <c r="H324" s="80"/>
      <c r="I324" s="80"/>
      <c r="J324" s="80"/>
      <c r="K324" s="80"/>
      <c r="L324" s="80"/>
    </row>
    <row r="325" spans="6:12" x14ac:dyDescent="0.35">
      <c r="F325" s="80"/>
      <c r="G325" s="80"/>
      <c r="H325" s="80"/>
      <c r="I325" s="80"/>
      <c r="J325" s="80"/>
      <c r="K325" s="80"/>
      <c r="L325" s="80"/>
    </row>
    <row r="326" spans="6:12" x14ac:dyDescent="0.35">
      <c r="F326" s="80"/>
      <c r="G326" s="80"/>
      <c r="H326" s="80"/>
      <c r="I326" s="80"/>
      <c r="J326" s="80"/>
      <c r="K326" s="80"/>
      <c r="L326" s="80"/>
    </row>
    <row r="327" spans="6:12" x14ac:dyDescent="0.35">
      <c r="F327" s="80"/>
      <c r="G327" s="80"/>
      <c r="H327" s="80"/>
      <c r="I327" s="80"/>
      <c r="J327" s="80"/>
      <c r="K327" s="80"/>
      <c r="L327" s="80"/>
    </row>
    <row r="328" spans="6:12" x14ac:dyDescent="0.35">
      <c r="F328" s="80"/>
      <c r="G328" s="80"/>
      <c r="H328" s="80"/>
      <c r="I328" s="80"/>
      <c r="J328" s="80"/>
      <c r="K328" s="80"/>
      <c r="L328" s="80"/>
    </row>
    <row r="329" spans="6:12" x14ac:dyDescent="0.35">
      <c r="F329" s="80"/>
      <c r="G329" s="80"/>
      <c r="H329" s="80"/>
      <c r="I329" s="80"/>
      <c r="J329" s="80"/>
      <c r="K329" s="80"/>
      <c r="L329" s="80"/>
    </row>
    <row r="330" spans="6:12" x14ac:dyDescent="0.35">
      <c r="F330" s="80"/>
      <c r="G330" s="80"/>
      <c r="H330" s="80"/>
      <c r="I330" s="80"/>
      <c r="J330" s="80"/>
      <c r="K330" s="80"/>
      <c r="L330" s="80"/>
    </row>
    <row r="331" spans="6:12" x14ac:dyDescent="0.35">
      <c r="F331" s="80"/>
      <c r="G331" s="80"/>
      <c r="H331" s="80"/>
      <c r="I331" s="80"/>
      <c r="J331" s="80"/>
      <c r="K331" s="80"/>
      <c r="L331" s="80"/>
    </row>
    <row r="332" spans="6:12" x14ac:dyDescent="0.35">
      <c r="F332" s="80"/>
      <c r="G332" s="80"/>
      <c r="H332" s="80"/>
      <c r="I332" s="80"/>
      <c r="J332" s="80"/>
      <c r="K332" s="80"/>
      <c r="L332" s="80"/>
    </row>
    <row r="333" spans="6:12" x14ac:dyDescent="0.35">
      <c r="F333" s="80"/>
      <c r="G333" s="80"/>
      <c r="H333" s="80"/>
      <c r="I333" s="80"/>
      <c r="J333" s="80"/>
      <c r="K333" s="80"/>
      <c r="L333" s="80"/>
    </row>
    <row r="334" spans="6:12" x14ac:dyDescent="0.35">
      <c r="F334" s="80"/>
      <c r="G334" s="80"/>
      <c r="H334" s="80"/>
      <c r="I334" s="80"/>
      <c r="J334" s="80"/>
      <c r="K334" s="80"/>
      <c r="L334" s="80"/>
    </row>
    <row r="335" spans="6:12" x14ac:dyDescent="0.35">
      <c r="F335" s="80"/>
      <c r="G335" s="80"/>
      <c r="H335" s="80"/>
      <c r="I335" s="80"/>
      <c r="J335" s="80"/>
      <c r="K335" s="80"/>
      <c r="L335" s="80"/>
    </row>
    <row r="336" spans="6:12" x14ac:dyDescent="0.35">
      <c r="F336" s="80"/>
      <c r="G336" s="80"/>
      <c r="H336" s="80"/>
      <c r="I336" s="80"/>
      <c r="J336" s="80"/>
      <c r="K336" s="80"/>
      <c r="L336" s="80"/>
    </row>
    <row r="337" spans="6:12" x14ac:dyDescent="0.35">
      <c r="F337" s="80"/>
      <c r="G337" s="80"/>
      <c r="H337" s="80"/>
      <c r="I337" s="80"/>
      <c r="J337" s="80"/>
      <c r="K337" s="80"/>
      <c r="L337" s="80"/>
    </row>
    <row r="338" spans="6:12" x14ac:dyDescent="0.35">
      <c r="F338" s="80"/>
      <c r="G338" s="80"/>
      <c r="H338" s="80"/>
      <c r="I338" s="80"/>
      <c r="J338" s="80"/>
      <c r="K338" s="80"/>
      <c r="L338" s="80"/>
    </row>
    <row r="339" spans="6:12" x14ac:dyDescent="0.35">
      <c r="F339" s="80"/>
      <c r="G339" s="80"/>
      <c r="H339" s="80"/>
      <c r="I339" s="80"/>
      <c r="J339" s="80"/>
      <c r="K339" s="80"/>
      <c r="L339" s="80"/>
    </row>
    <row r="340" spans="6:12" x14ac:dyDescent="0.35">
      <c r="F340" s="80"/>
      <c r="G340" s="80"/>
      <c r="H340" s="80"/>
      <c r="I340" s="80"/>
      <c r="J340" s="80"/>
      <c r="K340" s="80"/>
      <c r="L340" s="80"/>
    </row>
    <row r="341" spans="6:12" x14ac:dyDescent="0.35">
      <c r="F341" s="80"/>
      <c r="G341" s="80"/>
      <c r="H341" s="80"/>
      <c r="I341" s="80"/>
      <c r="J341" s="80"/>
      <c r="K341" s="80"/>
      <c r="L341" s="80"/>
    </row>
    <row r="342" spans="6:12" x14ac:dyDescent="0.35">
      <c r="F342" s="80"/>
      <c r="G342" s="80"/>
      <c r="H342" s="80"/>
      <c r="I342" s="80"/>
      <c r="J342" s="80"/>
      <c r="K342" s="80"/>
      <c r="L342" s="80"/>
    </row>
    <row r="343" spans="6:12" x14ac:dyDescent="0.35">
      <c r="F343" s="80"/>
      <c r="G343" s="80"/>
      <c r="H343" s="80"/>
      <c r="I343" s="80"/>
      <c r="J343" s="80"/>
      <c r="K343" s="80"/>
      <c r="L343" s="80"/>
    </row>
    <row r="344" spans="6:12" x14ac:dyDescent="0.35">
      <c r="F344" s="80"/>
      <c r="G344" s="80"/>
      <c r="H344" s="80"/>
      <c r="I344" s="80"/>
      <c r="J344" s="80"/>
      <c r="K344" s="80"/>
      <c r="L344" s="80"/>
    </row>
    <row r="345" spans="6:12" x14ac:dyDescent="0.35">
      <c r="F345" s="80"/>
      <c r="G345" s="80"/>
      <c r="H345" s="80"/>
      <c r="I345" s="80"/>
      <c r="J345" s="80"/>
      <c r="K345" s="80"/>
      <c r="L345" s="80"/>
    </row>
    <row r="346" spans="6:12" x14ac:dyDescent="0.35">
      <c r="F346" s="80"/>
      <c r="G346" s="80"/>
      <c r="H346" s="80"/>
      <c r="I346" s="80"/>
      <c r="J346" s="80"/>
      <c r="K346" s="80"/>
      <c r="L346" s="80"/>
    </row>
    <row r="347" spans="6:12" x14ac:dyDescent="0.35">
      <c r="F347" s="80"/>
      <c r="G347" s="80"/>
      <c r="H347" s="80"/>
      <c r="I347" s="80"/>
      <c r="J347" s="80"/>
      <c r="K347" s="80"/>
      <c r="L347" s="80"/>
    </row>
    <row r="348" spans="6:12" x14ac:dyDescent="0.35">
      <c r="F348" s="80"/>
      <c r="G348" s="80"/>
      <c r="H348" s="80"/>
      <c r="I348" s="80"/>
      <c r="J348" s="80"/>
      <c r="K348" s="80"/>
      <c r="L348" s="80"/>
    </row>
    <row r="349" spans="6:12" x14ac:dyDescent="0.35">
      <c r="F349" s="80"/>
      <c r="G349" s="80"/>
      <c r="H349" s="80"/>
      <c r="I349" s="80"/>
      <c r="J349" s="80"/>
      <c r="K349" s="80"/>
      <c r="L349" s="80"/>
    </row>
    <row r="350" spans="6:12" x14ac:dyDescent="0.35">
      <c r="F350" s="80"/>
      <c r="G350" s="80"/>
      <c r="H350" s="80"/>
      <c r="I350" s="80"/>
      <c r="J350" s="80"/>
      <c r="K350" s="80"/>
      <c r="L350" s="80"/>
    </row>
    <row r="351" spans="6:12" x14ac:dyDescent="0.35">
      <c r="F351" s="80"/>
      <c r="G351" s="80"/>
      <c r="H351" s="80"/>
      <c r="I351" s="80"/>
      <c r="J351" s="80"/>
      <c r="K351" s="80"/>
      <c r="L351" s="80"/>
    </row>
    <row r="352" spans="6:12" x14ac:dyDescent="0.35">
      <c r="F352" s="80"/>
      <c r="G352" s="80"/>
      <c r="H352" s="80"/>
      <c r="I352" s="80"/>
      <c r="J352" s="80"/>
      <c r="K352" s="80"/>
      <c r="L352" s="80"/>
    </row>
    <row r="353" spans="6:12" x14ac:dyDescent="0.35">
      <c r="F353" s="80"/>
      <c r="G353" s="80"/>
      <c r="H353" s="80"/>
      <c r="I353" s="80"/>
      <c r="J353" s="80"/>
      <c r="K353" s="80"/>
      <c r="L353" s="80"/>
    </row>
    <row r="354" spans="6:12" x14ac:dyDescent="0.35">
      <c r="F354" s="80"/>
      <c r="G354" s="80"/>
      <c r="H354" s="80"/>
      <c r="I354" s="80"/>
      <c r="J354" s="80"/>
      <c r="K354" s="80"/>
      <c r="L354" s="80"/>
    </row>
    <row r="355" spans="6:12" x14ac:dyDescent="0.35">
      <c r="F355" s="80"/>
      <c r="G355" s="80"/>
      <c r="H355" s="80"/>
      <c r="I355" s="80"/>
      <c r="J355" s="80"/>
      <c r="K355" s="80"/>
      <c r="L355" s="80"/>
    </row>
    <row r="356" spans="6:12" x14ac:dyDescent="0.35">
      <c r="F356" s="80"/>
      <c r="G356" s="80"/>
      <c r="H356" s="80"/>
      <c r="I356" s="80"/>
      <c r="J356" s="80"/>
      <c r="K356" s="80"/>
      <c r="L356" s="80"/>
    </row>
    <row r="357" spans="6:12" x14ac:dyDescent="0.35">
      <c r="F357" s="80"/>
      <c r="G357" s="80"/>
      <c r="H357" s="80"/>
      <c r="I357" s="80"/>
      <c r="J357" s="80"/>
      <c r="K357" s="80"/>
      <c r="L357" s="80"/>
    </row>
    <row r="358" spans="6:12" x14ac:dyDescent="0.35">
      <c r="F358" s="80"/>
      <c r="G358" s="80"/>
      <c r="H358" s="80"/>
      <c r="I358" s="80"/>
      <c r="J358" s="80"/>
      <c r="K358" s="80"/>
      <c r="L358" s="80"/>
    </row>
    <row r="359" spans="6:12" x14ac:dyDescent="0.35">
      <c r="F359" s="80"/>
      <c r="G359" s="80"/>
      <c r="H359" s="80"/>
      <c r="I359" s="80"/>
      <c r="J359" s="80"/>
      <c r="K359" s="80"/>
      <c r="L359" s="80"/>
    </row>
    <row r="360" spans="6:12" x14ac:dyDescent="0.35">
      <c r="F360" s="80"/>
      <c r="G360" s="80"/>
      <c r="H360" s="80"/>
      <c r="I360" s="80"/>
      <c r="J360" s="80"/>
      <c r="K360" s="80"/>
      <c r="L360" s="80"/>
    </row>
    <row r="361" spans="6:12" x14ac:dyDescent="0.35">
      <c r="F361" s="80"/>
      <c r="G361" s="80"/>
      <c r="H361" s="80"/>
      <c r="I361" s="80"/>
      <c r="J361" s="80"/>
      <c r="K361" s="80"/>
      <c r="L361" s="80"/>
    </row>
    <row r="362" spans="6:12" x14ac:dyDescent="0.35">
      <c r="F362" s="80"/>
      <c r="G362" s="80"/>
      <c r="H362" s="80"/>
      <c r="I362" s="80"/>
      <c r="J362" s="80"/>
      <c r="K362" s="80"/>
      <c r="L362" s="80"/>
    </row>
    <row r="363" spans="6:12" x14ac:dyDescent="0.35">
      <c r="F363" s="80"/>
      <c r="G363" s="80"/>
      <c r="H363" s="80"/>
      <c r="I363" s="80"/>
      <c r="J363" s="80"/>
      <c r="K363" s="80"/>
      <c r="L363" s="80"/>
    </row>
    <row r="364" spans="6:12" x14ac:dyDescent="0.35">
      <c r="F364" s="80"/>
      <c r="G364" s="80"/>
      <c r="H364" s="80"/>
      <c r="I364" s="80"/>
      <c r="J364" s="80"/>
      <c r="K364" s="80"/>
      <c r="L364" s="80"/>
    </row>
    <row r="365" spans="6:12" x14ac:dyDescent="0.35">
      <c r="F365" s="80"/>
      <c r="G365" s="80"/>
      <c r="H365" s="80"/>
      <c r="I365" s="80"/>
      <c r="J365" s="80"/>
      <c r="K365" s="80"/>
      <c r="L365" s="80"/>
    </row>
    <row r="366" spans="6:12" x14ac:dyDescent="0.35">
      <c r="F366" s="80"/>
      <c r="G366" s="80"/>
      <c r="H366" s="80"/>
      <c r="I366" s="80"/>
      <c r="J366" s="80"/>
      <c r="K366" s="80"/>
      <c r="L366" s="80"/>
    </row>
    <row r="367" spans="6:12" x14ac:dyDescent="0.35">
      <c r="F367" s="80"/>
      <c r="G367" s="80"/>
      <c r="H367" s="80"/>
      <c r="I367" s="80"/>
      <c r="J367" s="80"/>
      <c r="K367" s="80"/>
      <c r="L367" s="80"/>
    </row>
    <row r="368" spans="6:12" x14ac:dyDescent="0.35">
      <c r="F368" s="80"/>
      <c r="G368" s="80"/>
      <c r="H368" s="80"/>
      <c r="I368" s="80"/>
      <c r="J368" s="80"/>
      <c r="K368" s="80"/>
      <c r="L368" s="80"/>
    </row>
    <row r="369" spans="6:12" x14ac:dyDescent="0.35">
      <c r="F369" s="80"/>
      <c r="G369" s="80"/>
      <c r="H369" s="80"/>
      <c r="I369" s="80"/>
      <c r="J369" s="80"/>
      <c r="K369" s="80"/>
      <c r="L369" s="80"/>
    </row>
    <row r="370" spans="6:12" x14ac:dyDescent="0.35">
      <c r="F370" s="80"/>
      <c r="G370" s="80"/>
      <c r="H370" s="80"/>
      <c r="I370" s="80"/>
      <c r="J370" s="80"/>
      <c r="K370" s="80"/>
      <c r="L370" s="80"/>
    </row>
    <row r="371" spans="6:12" x14ac:dyDescent="0.35">
      <c r="F371" s="80"/>
      <c r="G371" s="80"/>
      <c r="H371" s="80"/>
      <c r="I371" s="80"/>
      <c r="J371" s="80"/>
      <c r="K371" s="80"/>
      <c r="L371" s="80"/>
    </row>
    <row r="372" spans="6:12" x14ac:dyDescent="0.35">
      <c r="F372" s="80"/>
      <c r="G372" s="80"/>
      <c r="H372" s="80"/>
      <c r="I372" s="80"/>
      <c r="J372" s="80"/>
      <c r="K372" s="80"/>
      <c r="L372" s="80"/>
    </row>
    <row r="373" spans="6:12" x14ac:dyDescent="0.35">
      <c r="F373" s="80"/>
      <c r="G373" s="80"/>
      <c r="H373" s="80"/>
      <c r="I373" s="80"/>
      <c r="J373" s="80"/>
      <c r="K373" s="80"/>
      <c r="L373" s="80"/>
    </row>
    <row r="374" spans="6:12" x14ac:dyDescent="0.35">
      <c r="F374" s="80"/>
      <c r="G374" s="80"/>
      <c r="H374" s="80"/>
      <c r="I374" s="80"/>
      <c r="J374" s="80"/>
      <c r="K374" s="80"/>
      <c r="L374" s="80"/>
    </row>
    <row r="375" spans="6:12" x14ac:dyDescent="0.35">
      <c r="F375" s="80"/>
      <c r="G375" s="80"/>
      <c r="H375" s="80"/>
      <c r="I375" s="80"/>
      <c r="J375" s="80"/>
      <c r="K375" s="80"/>
      <c r="L375" s="80"/>
    </row>
    <row r="376" spans="6:12" x14ac:dyDescent="0.35">
      <c r="F376" s="80"/>
      <c r="G376" s="80"/>
      <c r="H376" s="80"/>
      <c r="I376" s="80"/>
      <c r="J376" s="80"/>
      <c r="K376" s="80"/>
      <c r="L376" s="80"/>
    </row>
    <row r="377" spans="6:12" x14ac:dyDescent="0.35">
      <c r="F377" s="80"/>
      <c r="G377" s="80"/>
      <c r="H377" s="80"/>
      <c r="I377" s="80"/>
      <c r="J377" s="80"/>
      <c r="K377" s="80"/>
      <c r="L377" s="80"/>
    </row>
    <row r="378" spans="6:12" x14ac:dyDescent="0.35">
      <c r="F378" s="80"/>
      <c r="G378" s="80"/>
      <c r="H378" s="80"/>
      <c r="I378" s="80"/>
      <c r="J378" s="80"/>
      <c r="K378" s="80"/>
      <c r="L378" s="80"/>
    </row>
    <row r="379" spans="6:12" x14ac:dyDescent="0.35">
      <c r="F379" s="80"/>
      <c r="G379" s="80"/>
      <c r="H379" s="80"/>
      <c r="I379" s="80"/>
      <c r="J379" s="80"/>
      <c r="K379" s="80"/>
      <c r="L379" s="80"/>
    </row>
    <row r="380" spans="6:12" x14ac:dyDescent="0.35">
      <c r="F380" s="80"/>
      <c r="G380" s="80"/>
      <c r="H380" s="80"/>
      <c r="I380" s="80"/>
      <c r="J380" s="80"/>
      <c r="K380" s="80"/>
      <c r="L380" s="80"/>
    </row>
    <row r="381" spans="6:12" x14ac:dyDescent="0.35">
      <c r="F381" s="80"/>
      <c r="G381" s="80"/>
      <c r="H381" s="80"/>
      <c r="I381" s="80"/>
      <c r="J381" s="80"/>
      <c r="K381" s="80"/>
      <c r="L381" s="80"/>
    </row>
    <row r="382" spans="6:12" x14ac:dyDescent="0.35">
      <c r="F382" s="80"/>
      <c r="G382" s="80"/>
      <c r="H382" s="80"/>
      <c r="I382" s="80"/>
      <c r="J382" s="80"/>
      <c r="K382" s="80"/>
      <c r="L382" s="80"/>
    </row>
    <row r="383" spans="6:12" x14ac:dyDescent="0.35">
      <c r="F383" s="80"/>
      <c r="G383" s="80"/>
      <c r="H383" s="80"/>
      <c r="I383" s="80"/>
      <c r="J383" s="80"/>
      <c r="K383" s="80"/>
      <c r="L383" s="80"/>
    </row>
    <row r="384" spans="6:12" x14ac:dyDescent="0.35">
      <c r="F384" s="80"/>
      <c r="G384" s="80"/>
      <c r="H384" s="80"/>
      <c r="I384" s="80"/>
      <c r="J384" s="80"/>
      <c r="K384" s="80"/>
      <c r="L384" s="80"/>
    </row>
    <row r="385" spans="6:12" x14ac:dyDescent="0.35">
      <c r="F385" s="80"/>
      <c r="G385" s="80"/>
      <c r="H385" s="80"/>
      <c r="I385" s="80"/>
      <c r="J385" s="80"/>
      <c r="K385" s="80"/>
      <c r="L385" s="80"/>
    </row>
    <row r="386" spans="6:12" x14ac:dyDescent="0.35">
      <c r="F386" s="80"/>
      <c r="G386" s="80"/>
      <c r="H386" s="80"/>
      <c r="I386" s="80"/>
      <c r="J386" s="80"/>
      <c r="K386" s="80"/>
      <c r="L386" s="80"/>
    </row>
    <row r="387" spans="6:12" x14ac:dyDescent="0.35">
      <c r="F387" s="80"/>
      <c r="G387" s="80"/>
      <c r="H387" s="80"/>
      <c r="I387" s="80"/>
      <c r="J387" s="80"/>
      <c r="K387" s="80"/>
      <c r="L387" s="80"/>
    </row>
    <row r="388" spans="6:12" x14ac:dyDescent="0.35">
      <c r="F388" s="80"/>
      <c r="G388" s="80"/>
      <c r="H388" s="80"/>
      <c r="I388" s="80"/>
      <c r="J388" s="80"/>
      <c r="K388" s="80"/>
      <c r="L388" s="80"/>
    </row>
    <row r="389" spans="6:12" x14ac:dyDescent="0.35">
      <c r="F389" s="80"/>
      <c r="G389" s="80"/>
      <c r="H389" s="80"/>
      <c r="I389" s="80"/>
      <c r="J389" s="80"/>
      <c r="K389" s="80"/>
      <c r="L389" s="80"/>
    </row>
    <row r="390" spans="6:12" x14ac:dyDescent="0.35">
      <c r="F390" s="80"/>
      <c r="G390" s="80"/>
      <c r="H390" s="80"/>
      <c r="I390" s="80"/>
      <c r="J390" s="80"/>
      <c r="K390" s="80"/>
      <c r="L390" s="80"/>
    </row>
    <row r="391" spans="6:12" x14ac:dyDescent="0.35">
      <c r="F391" s="80"/>
      <c r="G391" s="80"/>
      <c r="H391" s="80"/>
      <c r="I391" s="80"/>
      <c r="J391" s="80"/>
      <c r="K391" s="80"/>
      <c r="L391" s="80"/>
    </row>
    <row r="392" spans="6:12" x14ac:dyDescent="0.35">
      <c r="F392" s="80"/>
      <c r="G392" s="80"/>
      <c r="H392" s="80"/>
      <c r="I392" s="80"/>
      <c r="J392" s="80"/>
      <c r="K392" s="80"/>
      <c r="L392" s="80"/>
    </row>
    <row r="393" spans="6:12" x14ac:dyDescent="0.35">
      <c r="F393" s="80"/>
      <c r="G393" s="80"/>
      <c r="H393" s="80"/>
      <c r="I393" s="80"/>
      <c r="J393" s="80"/>
      <c r="K393" s="80"/>
      <c r="L393" s="80"/>
    </row>
    <row r="394" spans="6:12" x14ac:dyDescent="0.35">
      <c r="F394" s="80"/>
      <c r="G394" s="80"/>
      <c r="H394" s="80"/>
      <c r="I394" s="80"/>
      <c r="J394" s="80"/>
      <c r="K394" s="80"/>
      <c r="L394" s="80"/>
    </row>
    <row r="395" spans="6:12" x14ac:dyDescent="0.35">
      <c r="F395" s="80"/>
      <c r="G395" s="80"/>
      <c r="H395" s="80"/>
      <c r="I395" s="80"/>
      <c r="J395" s="80"/>
      <c r="K395" s="80"/>
      <c r="L395" s="80"/>
    </row>
    <row r="396" spans="6:12" x14ac:dyDescent="0.35">
      <c r="F396" s="80"/>
      <c r="G396" s="80"/>
      <c r="H396" s="80"/>
      <c r="I396" s="80"/>
      <c r="J396" s="80"/>
      <c r="K396" s="80"/>
      <c r="L396" s="80"/>
    </row>
    <row r="397" spans="6:12" x14ac:dyDescent="0.35">
      <c r="F397" s="80"/>
      <c r="G397" s="80"/>
      <c r="H397" s="80"/>
      <c r="I397" s="80"/>
      <c r="J397" s="80"/>
      <c r="K397" s="80"/>
      <c r="L397" s="80"/>
    </row>
    <row r="398" spans="6:12" x14ac:dyDescent="0.35">
      <c r="F398" s="80"/>
      <c r="G398" s="80"/>
      <c r="H398" s="80"/>
      <c r="I398" s="80"/>
      <c r="J398" s="80"/>
      <c r="K398" s="80"/>
      <c r="L398" s="80"/>
    </row>
    <row r="399" spans="6:12" x14ac:dyDescent="0.35">
      <c r="F399" s="80"/>
      <c r="G399" s="80"/>
      <c r="H399" s="80"/>
      <c r="I399" s="80"/>
      <c r="J399" s="80"/>
      <c r="K399" s="80"/>
      <c r="L399" s="80"/>
    </row>
    <row r="400" spans="6:12" x14ac:dyDescent="0.35">
      <c r="F400" s="80"/>
      <c r="G400" s="80"/>
      <c r="H400" s="80"/>
      <c r="I400" s="80"/>
      <c r="J400" s="80"/>
      <c r="K400" s="80"/>
      <c r="L400" s="80"/>
    </row>
    <row r="401" spans="6:12" x14ac:dyDescent="0.35">
      <c r="F401" s="80"/>
      <c r="G401" s="80"/>
      <c r="H401" s="80"/>
      <c r="I401" s="80"/>
      <c r="J401" s="80"/>
      <c r="K401" s="80"/>
      <c r="L401" s="80"/>
    </row>
    <row r="402" spans="6:12" x14ac:dyDescent="0.35">
      <c r="F402" s="80"/>
      <c r="G402" s="80"/>
      <c r="H402" s="80"/>
      <c r="I402" s="80"/>
      <c r="J402" s="80"/>
      <c r="K402" s="80"/>
      <c r="L402" s="80"/>
    </row>
    <row r="403" spans="6:12" x14ac:dyDescent="0.35">
      <c r="F403" s="80"/>
      <c r="G403" s="80"/>
      <c r="H403" s="80"/>
      <c r="I403" s="80"/>
      <c r="J403" s="80"/>
      <c r="K403" s="80"/>
      <c r="L403" s="80"/>
    </row>
    <row r="404" spans="6:12" x14ac:dyDescent="0.35">
      <c r="F404" s="80"/>
      <c r="G404" s="80"/>
      <c r="H404" s="80"/>
      <c r="I404" s="80"/>
      <c r="J404" s="80"/>
      <c r="K404" s="80"/>
      <c r="L404" s="80"/>
    </row>
    <row r="405" spans="6:12" x14ac:dyDescent="0.35">
      <c r="F405" s="80"/>
      <c r="G405" s="80"/>
      <c r="H405" s="80"/>
      <c r="I405" s="80"/>
      <c r="J405" s="80"/>
      <c r="K405" s="80"/>
      <c r="L405" s="80"/>
    </row>
    <row r="406" spans="6:12" x14ac:dyDescent="0.35">
      <c r="F406" s="80"/>
      <c r="G406" s="80"/>
      <c r="H406" s="80"/>
      <c r="I406" s="80"/>
      <c r="J406" s="80"/>
      <c r="K406" s="80"/>
      <c r="L406" s="80"/>
    </row>
    <row r="407" spans="6:12" x14ac:dyDescent="0.35">
      <c r="F407" s="80"/>
      <c r="G407" s="80"/>
      <c r="H407" s="80"/>
      <c r="I407" s="80"/>
      <c r="J407" s="80"/>
      <c r="K407" s="80"/>
      <c r="L407" s="80"/>
    </row>
    <row r="408" spans="6:12" x14ac:dyDescent="0.35">
      <c r="F408" s="80"/>
      <c r="G408" s="80"/>
      <c r="H408" s="80"/>
      <c r="I408" s="80"/>
      <c r="J408" s="80"/>
      <c r="K408" s="80"/>
      <c r="L408" s="80"/>
    </row>
    <row r="409" spans="6:12" x14ac:dyDescent="0.35">
      <c r="F409" s="80"/>
      <c r="G409" s="80"/>
      <c r="H409" s="80"/>
      <c r="I409" s="80"/>
      <c r="J409" s="80"/>
      <c r="K409" s="80"/>
      <c r="L409" s="80"/>
    </row>
    <row r="410" spans="6:12" x14ac:dyDescent="0.35">
      <c r="F410" s="80"/>
      <c r="G410" s="80"/>
      <c r="H410" s="80"/>
      <c r="I410" s="80"/>
      <c r="J410" s="80"/>
      <c r="K410" s="80"/>
      <c r="L410" s="80"/>
    </row>
    <row r="411" spans="6:12" x14ac:dyDescent="0.35">
      <c r="F411" s="80"/>
      <c r="G411" s="80"/>
      <c r="H411" s="80"/>
      <c r="I411" s="80"/>
      <c r="J411" s="80"/>
      <c r="K411" s="80"/>
      <c r="L411" s="80"/>
    </row>
    <row r="412" spans="6:12" x14ac:dyDescent="0.35">
      <c r="F412" s="80"/>
      <c r="G412" s="80"/>
      <c r="H412" s="80"/>
      <c r="I412" s="80"/>
      <c r="J412" s="80"/>
      <c r="K412" s="80"/>
      <c r="L412" s="80"/>
    </row>
    <row r="413" spans="6:12" x14ac:dyDescent="0.35">
      <c r="F413" s="80"/>
      <c r="G413" s="80"/>
      <c r="H413" s="80"/>
      <c r="I413" s="80"/>
      <c r="J413" s="80"/>
      <c r="K413" s="80"/>
      <c r="L413" s="80"/>
    </row>
    <row r="414" spans="6:12" x14ac:dyDescent="0.35">
      <c r="F414" s="80"/>
      <c r="G414" s="80"/>
      <c r="H414" s="80"/>
      <c r="I414" s="80"/>
      <c r="J414" s="80"/>
      <c r="K414" s="80"/>
      <c r="L414" s="80"/>
    </row>
    <row r="415" spans="6:12" x14ac:dyDescent="0.35">
      <c r="F415" s="80"/>
      <c r="G415" s="80"/>
      <c r="H415" s="80"/>
      <c r="I415" s="80"/>
      <c r="J415" s="80"/>
      <c r="K415" s="80"/>
      <c r="L415" s="80"/>
    </row>
    <row r="416" spans="6:12" x14ac:dyDescent="0.35">
      <c r="F416" s="80"/>
      <c r="G416" s="80"/>
      <c r="H416" s="80"/>
      <c r="I416" s="80"/>
      <c r="J416" s="80"/>
      <c r="K416" s="80"/>
      <c r="L416" s="80"/>
    </row>
    <row r="417" spans="6:12" x14ac:dyDescent="0.35">
      <c r="F417" s="80"/>
      <c r="G417" s="80"/>
      <c r="H417" s="80"/>
      <c r="I417" s="80"/>
      <c r="J417" s="80"/>
      <c r="K417" s="80"/>
      <c r="L417" s="80"/>
    </row>
    <row r="418" spans="6:12" x14ac:dyDescent="0.35">
      <c r="F418" s="80"/>
      <c r="G418" s="80"/>
      <c r="H418" s="80"/>
      <c r="I418" s="80"/>
      <c r="J418" s="80"/>
      <c r="K418" s="80"/>
      <c r="L418" s="80"/>
    </row>
    <row r="419" spans="6:12" x14ac:dyDescent="0.35">
      <c r="F419" s="80"/>
      <c r="G419" s="80"/>
      <c r="H419" s="80"/>
      <c r="I419" s="80"/>
      <c r="J419" s="80"/>
      <c r="K419" s="80"/>
      <c r="L419" s="80"/>
    </row>
    <row r="420" spans="6:12" x14ac:dyDescent="0.35">
      <c r="F420" s="80"/>
      <c r="G420" s="80"/>
      <c r="H420" s="80"/>
      <c r="I420" s="80"/>
      <c r="J420" s="80"/>
      <c r="K420" s="80"/>
      <c r="L420" s="80"/>
    </row>
    <row r="421" spans="6:12" x14ac:dyDescent="0.35">
      <c r="F421" s="80"/>
      <c r="G421" s="80"/>
      <c r="H421" s="80"/>
      <c r="I421" s="80"/>
      <c r="J421" s="80"/>
      <c r="K421" s="80"/>
      <c r="L421" s="80"/>
    </row>
    <row r="422" spans="6:12" x14ac:dyDescent="0.35">
      <c r="F422" s="80"/>
      <c r="G422" s="80"/>
      <c r="H422" s="80"/>
      <c r="I422" s="80"/>
      <c r="J422" s="80"/>
      <c r="K422" s="80"/>
      <c r="L422" s="80"/>
    </row>
    <row r="423" spans="6:12" x14ac:dyDescent="0.35">
      <c r="F423" s="80"/>
      <c r="G423" s="80"/>
      <c r="H423" s="80"/>
      <c r="I423" s="80"/>
      <c r="J423" s="80"/>
      <c r="K423" s="80"/>
      <c r="L423" s="80"/>
    </row>
    <row r="424" spans="6:12" x14ac:dyDescent="0.35">
      <c r="F424" s="80"/>
      <c r="G424" s="80"/>
      <c r="H424" s="80"/>
      <c r="I424" s="80"/>
      <c r="J424" s="80"/>
      <c r="K424" s="80"/>
      <c r="L424" s="80"/>
    </row>
    <row r="425" spans="6:12" x14ac:dyDescent="0.35">
      <c r="F425" s="80"/>
      <c r="G425" s="80"/>
      <c r="H425" s="80"/>
      <c r="I425" s="80"/>
      <c r="J425" s="80"/>
      <c r="K425" s="80"/>
      <c r="L425" s="80"/>
    </row>
    <row r="426" spans="6:12" x14ac:dyDescent="0.35">
      <c r="F426" s="80"/>
      <c r="G426" s="80"/>
      <c r="H426" s="80"/>
      <c r="I426" s="80"/>
      <c r="J426" s="80"/>
      <c r="K426" s="80"/>
      <c r="L426" s="80"/>
    </row>
    <row r="427" spans="6:12" x14ac:dyDescent="0.35">
      <c r="F427" s="80"/>
      <c r="G427" s="80"/>
      <c r="H427" s="80"/>
      <c r="I427" s="80"/>
      <c r="J427" s="80"/>
      <c r="K427" s="80"/>
      <c r="L427" s="80"/>
    </row>
    <row r="428" spans="6:12" x14ac:dyDescent="0.35">
      <c r="F428" s="80"/>
      <c r="G428" s="80"/>
      <c r="H428" s="80"/>
      <c r="I428" s="80"/>
      <c r="J428" s="80"/>
      <c r="K428" s="80"/>
      <c r="L428" s="80"/>
    </row>
    <row r="429" spans="6:12" x14ac:dyDescent="0.35">
      <c r="F429" s="80"/>
      <c r="G429" s="80"/>
      <c r="H429" s="80"/>
      <c r="I429" s="80"/>
      <c r="J429" s="80"/>
      <c r="K429" s="80"/>
      <c r="L429" s="80"/>
    </row>
    <row r="430" spans="6:12" x14ac:dyDescent="0.35">
      <c r="F430" s="80"/>
      <c r="G430" s="80"/>
      <c r="H430" s="80"/>
      <c r="I430" s="80"/>
      <c r="J430" s="80"/>
      <c r="K430" s="80"/>
      <c r="L430" s="80"/>
    </row>
    <row r="431" spans="6:12" x14ac:dyDescent="0.35">
      <c r="F431" s="80"/>
      <c r="G431" s="80"/>
      <c r="H431" s="80"/>
      <c r="I431" s="80"/>
      <c r="J431" s="80"/>
      <c r="K431" s="80"/>
      <c r="L431" s="80"/>
    </row>
    <row r="432" spans="6:12" x14ac:dyDescent="0.35">
      <c r="F432" s="80"/>
      <c r="G432" s="80"/>
      <c r="H432" s="80"/>
      <c r="I432" s="80"/>
      <c r="J432" s="80"/>
      <c r="K432" s="80"/>
      <c r="L432" s="80"/>
    </row>
    <row r="433" spans="6:12" x14ac:dyDescent="0.35">
      <c r="F433" s="80"/>
      <c r="G433" s="80"/>
      <c r="H433" s="80"/>
      <c r="I433" s="80"/>
      <c r="J433" s="80"/>
      <c r="K433" s="80"/>
      <c r="L433" s="80"/>
    </row>
    <row r="434" spans="6:12" x14ac:dyDescent="0.35">
      <c r="F434" s="80"/>
      <c r="G434" s="80"/>
      <c r="H434" s="80"/>
      <c r="I434" s="80"/>
      <c r="J434" s="80"/>
      <c r="K434" s="80"/>
      <c r="L434" s="80"/>
    </row>
    <row r="435" spans="6:12" x14ac:dyDescent="0.35">
      <c r="F435" s="80"/>
      <c r="G435" s="80"/>
      <c r="H435" s="80"/>
      <c r="I435" s="80"/>
      <c r="J435" s="80"/>
      <c r="K435" s="80"/>
      <c r="L435" s="80"/>
    </row>
    <row r="436" spans="6:12" x14ac:dyDescent="0.35">
      <c r="F436" s="80"/>
      <c r="G436" s="80"/>
      <c r="H436" s="80"/>
      <c r="I436" s="80"/>
      <c r="J436" s="80"/>
      <c r="K436" s="80"/>
      <c r="L436" s="80"/>
    </row>
    <row r="437" spans="6:12" x14ac:dyDescent="0.35">
      <c r="F437" s="80"/>
      <c r="G437" s="80"/>
      <c r="H437" s="80"/>
      <c r="I437" s="80"/>
      <c r="J437" s="80"/>
      <c r="K437" s="80"/>
      <c r="L437" s="80"/>
    </row>
    <row r="438" spans="6:12" x14ac:dyDescent="0.35">
      <c r="F438" s="80"/>
      <c r="G438" s="80"/>
      <c r="H438" s="80"/>
      <c r="I438" s="80"/>
      <c r="J438" s="80"/>
      <c r="K438" s="80"/>
      <c r="L438" s="80"/>
    </row>
    <row r="439" spans="6:12" x14ac:dyDescent="0.35">
      <c r="F439" s="80"/>
      <c r="G439" s="80"/>
      <c r="H439" s="80"/>
      <c r="I439" s="80"/>
      <c r="J439" s="80"/>
      <c r="K439" s="80"/>
      <c r="L439" s="80"/>
    </row>
    <row r="440" spans="6:12" x14ac:dyDescent="0.35">
      <c r="F440" s="80"/>
      <c r="G440" s="80"/>
      <c r="H440" s="80"/>
      <c r="I440" s="80"/>
      <c r="J440" s="80"/>
      <c r="K440" s="80"/>
      <c r="L440" s="80"/>
    </row>
    <row r="441" spans="6:12" x14ac:dyDescent="0.35">
      <c r="F441" s="80"/>
      <c r="G441" s="80"/>
      <c r="H441" s="80"/>
      <c r="I441" s="80"/>
      <c r="J441" s="80"/>
      <c r="K441" s="80"/>
      <c r="L441" s="80"/>
    </row>
    <row r="442" spans="6:12" x14ac:dyDescent="0.35">
      <c r="F442" s="80"/>
      <c r="G442" s="80"/>
      <c r="H442" s="80"/>
      <c r="I442" s="80"/>
      <c r="J442" s="80"/>
      <c r="K442" s="80"/>
      <c r="L442" s="80"/>
    </row>
    <row r="443" spans="6:12" x14ac:dyDescent="0.35">
      <c r="F443" s="80"/>
      <c r="G443" s="80"/>
      <c r="H443" s="80"/>
      <c r="I443" s="80"/>
      <c r="J443" s="80"/>
      <c r="K443" s="80"/>
      <c r="L443" s="80"/>
    </row>
    <row r="444" spans="6:12" x14ac:dyDescent="0.35">
      <c r="F444" s="80"/>
      <c r="G444" s="80"/>
      <c r="H444" s="80"/>
      <c r="I444" s="80"/>
      <c r="J444" s="80"/>
      <c r="K444" s="80"/>
      <c r="L444" s="80"/>
    </row>
    <row r="445" spans="6:12" x14ac:dyDescent="0.35">
      <c r="F445" s="80"/>
      <c r="G445" s="80"/>
      <c r="H445" s="80"/>
      <c r="I445" s="80"/>
      <c r="J445" s="80"/>
      <c r="K445" s="80"/>
      <c r="L445" s="80"/>
    </row>
    <row r="446" spans="6:12" x14ac:dyDescent="0.35">
      <c r="F446" s="80"/>
      <c r="G446" s="80"/>
      <c r="H446" s="80"/>
      <c r="I446" s="80"/>
      <c r="J446" s="80"/>
      <c r="K446" s="80"/>
      <c r="L446" s="80"/>
    </row>
    <row r="447" spans="6:12" x14ac:dyDescent="0.35">
      <c r="F447" s="80"/>
      <c r="G447" s="80"/>
      <c r="H447" s="80"/>
      <c r="I447" s="80"/>
      <c r="J447" s="80"/>
      <c r="K447" s="80"/>
      <c r="L447" s="80"/>
    </row>
    <row r="448" spans="6:12" x14ac:dyDescent="0.35">
      <c r="F448" s="80"/>
      <c r="G448" s="80"/>
      <c r="H448" s="80"/>
      <c r="I448" s="80"/>
      <c r="J448" s="80"/>
      <c r="K448" s="80"/>
      <c r="L448" s="80"/>
    </row>
    <row r="449" spans="6:12" x14ac:dyDescent="0.35">
      <c r="F449" s="80"/>
      <c r="G449" s="80"/>
      <c r="H449" s="80"/>
      <c r="I449" s="80"/>
      <c r="J449" s="80"/>
      <c r="K449" s="80"/>
      <c r="L449" s="80"/>
    </row>
    <row r="450" spans="6:12" x14ac:dyDescent="0.35">
      <c r="F450" s="80"/>
      <c r="G450" s="80"/>
      <c r="H450" s="80"/>
      <c r="I450" s="80"/>
      <c r="J450" s="80"/>
      <c r="K450" s="80"/>
      <c r="L450" s="80"/>
    </row>
    <row r="451" spans="6:12" x14ac:dyDescent="0.35">
      <c r="F451" s="80"/>
      <c r="G451" s="80"/>
      <c r="H451" s="80"/>
      <c r="I451" s="80"/>
      <c r="J451" s="80"/>
      <c r="K451" s="80"/>
      <c r="L451" s="80"/>
    </row>
    <row r="452" spans="6:12" x14ac:dyDescent="0.35">
      <c r="F452" s="80"/>
      <c r="G452" s="80"/>
      <c r="H452" s="80"/>
      <c r="I452" s="80"/>
      <c r="J452" s="80"/>
      <c r="K452" s="80"/>
      <c r="L452" s="80"/>
    </row>
    <row r="453" spans="6:12" x14ac:dyDescent="0.35">
      <c r="F453" s="80"/>
      <c r="G453" s="80"/>
      <c r="H453" s="80"/>
      <c r="I453" s="80"/>
      <c r="J453" s="80"/>
      <c r="K453" s="80"/>
      <c r="L453" s="80"/>
    </row>
    <row r="454" spans="6:12" x14ac:dyDescent="0.35">
      <c r="F454" s="80"/>
      <c r="G454" s="80"/>
      <c r="H454" s="80"/>
      <c r="I454" s="80"/>
      <c r="J454" s="80"/>
      <c r="K454" s="80"/>
      <c r="L454" s="80"/>
    </row>
    <row r="455" spans="6:12" x14ac:dyDescent="0.35">
      <c r="F455" s="80"/>
      <c r="G455" s="80"/>
      <c r="H455" s="80"/>
      <c r="I455" s="80"/>
      <c r="J455" s="80"/>
      <c r="K455" s="80"/>
      <c r="L455" s="80"/>
    </row>
    <row r="456" spans="6:12" x14ac:dyDescent="0.35">
      <c r="F456" s="80"/>
      <c r="G456" s="80"/>
      <c r="H456" s="80"/>
      <c r="I456" s="80"/>
      <c r="J456" s="80"/>
      <c r="K456" s="80"/>
      <c r="L456" s="80"/>
    </row>
    <row r="457" spans="6:12" x14ac:dyDescent="0.35">
      <c r="F457" s="80"/>
      <c r="G457" s="80"/>
      <c r="H457" s="80"/>
      <c r="I457" s="80"/>
      <c r="J457" s="80"/>
      <c r="K457" s="80"/>
      <c r="L457" s="80"/>
    </row>
    <row r="458" spans="6:12" x14ac:dyDescent="0.35">
      <c r="F458" s="80"/>
      <c r="G458" s="80"/>
      <c r="H458" s="80"/>
      <c r="I458" s="80"/>
      <c r="J458" s="80"/>
      <c r="K458" s="80"/>
      <c r="L458" s="80"/>
    </row>
    <row r="459" spans="6:12" x14ac:dyDescent="0.35">
      <c r="F459" s="80"/>
      <c r="G459" s="80"/>
      <c r="H459" s="80"/>
      <c r="I459" s="80"/>
      <c r="J459" s="80"/>
      <c r="K459" s="80"/>
      <c r="L459" s="80"/>
    </row>
    <row r="460" spans="6:12" x14ac:dyDescent="0.35">
      <c r="F460" s="80"/>
      <c r="G460" s="80"/>
      <c r="H460" s="80"/>
      <c r="I460" s="80"/>
      <c r="J460" s="80"/>
      <c r="K460" s="80"/>
      <c r="L460" s="80"/>
    </row>
    <row r="461" spans="6:12" x14ac:dyDescent="0.35">
      <c r="F461" s="80"/>
      <c r="G461" s="80"/>
      <c r="H461" s="80"/>
      <c r="I461" s="80"/>
      <c r="J461" s="80"/>
      <c r="K461" s="80"/>
      <c r="L461" s="80"/>
    </row>
    <row r="462" spans="6:12" x14ac:dyDescent="0.35">
      <c r="F462" s="80"/>
      <c r="G462" s="80"/>
      <c r="H462" s="80"/>
      <c r="I462" s="80"/>
      <c r="J462" s="80"/>
      <c r="K462" s="80"/>
      <c r="L462" s="80"/>
    </row>
    <row r="463" spans="6:12" x14ac:dyDescent="0.35">
      <c r="F463" s="80"/>
      <c r="G463" s="80"/>
      <c r="H463" s="80"/>
      <c r="I463" s="80"/>
      <c r="J463" s="80"/>
      <c r="K463" s="80"/>
      <c r="L463" s="80"/>
    </row>
    <row r="464" spans="6:12" x14ac:dyDescent="0.35">
      <c r="F464" s="80"/>
      <c r="G464" s="80"/>
      <c r="H464" s="80"/>
      <c r="I464" s="80"/>
      <c r="J464" s="80"/>
      <c r="K464" s="80"/>
      <c r="L464" s="80"/>
    </row>
    <row r="465" spans="6:12" x14ac:dyDescent="0.35">
      <c r="F465" s="80"/>
      <c r="G465" s="80"/>
      <c r="H465" s="80"/>
      <c r="I465" s="80"/>
      <c r="J465" s="80"/>
      <c r="K465" s="80"/>
      <c r="L465" s="80"/>
    </row>
    <row r="466" spans="6:12" x14ac:dyDescent="0.35">
      <c r="F466" s="80"/>
      <c r="G466" s="80"/>
      <c r="H466" s="80"/>
      <c r="I466" s="80"/>
      <c r="J466" s="80"/>
      <c r="K466" s="80"/>
      <c r="L466" s="80"/>
    </row>
    <row r="467" spans="6:12" x14ac:dyDescent="0.35">
      <c r="F467" s="80"/>
      <c r="G467" s="80"/>
      <c r="H467" s="80"/>
      <c r="I467" s="80"/>
      <c r="J467" s="80"/>
      <c r="K467" s="80"/>
      <c r="L467" s="80"/>
    </row>
    <row r="468" spans="6:12" x14ac:dyDescent="0.35">
      <c r="F468" s="80"/>
      <c r="G468" s="80"/>
      <c r="H468" s="80"/>
      <c r="I468" s="80"/>
      <c r="J468" s="80"/>
      <c r="K468" s="80"/>
      <c r="L468" s="80"/>
    </row>
    <row r="469" spans="6:12" x14ac:dyDescent="0.35">
      <c r="F469" s="80"/>
      <c r="G469" s="80"/>
      <c r="H469" s="80"/>
      <c r="I469" s="80"/>
      <c r="J469" s="80"/>
      <c r="K469" s="80"/>
      <c r="L469" s="80"/>
    </row>
    <row r="470" spans="6:12" x14ac:dyDescent="0.35">
      <c r="F470" s="80"/>
      <c r="G470" s="80"/>
      <c r="H470" s="80"/>
      <c r="I470" s="80"/>
      <c r="J470" s="80"/>
      <c r="K470" s="80"/>
      <c r="L470" s="80"/>
    </row>
    <row r="471" spans="6:12" x14ac:dyDescent="0.35">
      <c r="F471" s="80"/>
      <c r="G471" s="80"/>
      <c r="H471" s="80"/>
      <c r="I471" s="80"/>
      <c r="J471" s="80"/>
      <c r="K471" s="80"/>
      <c r="L471" s="80"/>
    </row>
    <row r="472" spans="6:12" x14ac:dyDescent="0.35">
      <c r="F472" s="80"/>
      <c r="G472" s="80"/>
      <c r="H472" s="80"/>
      <c r="I472" s="80"/>
      <c r="J472" s="80"/>
      <c r="K472" s="80"/>
      <c r="L472" s="80"/>
    </row>
    <row r="473" spans="6:12" x14ac:dyDescent="0.35">
      <c r="F473" s="80"/>
      <c r="G473" s="80"/>
      <c r="H473" s="80"/>
      <c r="I473" s="80"/>
      <c r="J473" s="80"/>
      <c r="K473" s="80"/>
      <c r="L473" s="80"/>
    </row>
    <row r="474" spans="6:12" x14ac:dyDescent="0.35">
      <c r="F474" s="80"/>
      <c r="G474" s="80"/>
      <c r="H474" s="80"/>
      <c r="I474" s="80"/>
      <c r="J474" s="80"/>
      <c r="K474" s="80"/>
      <c r="L474" s="80"/>
    </row>
    <row r="475" spans="6:12" x14ac:dyDescent="0.35">
      <c r="F475" s="80"/>
      <c r="G475" s="80"/>
      <c r="H475" s="80"/>
      <c r="I475" s="80"/>
      <c r="J475" s="80"/>
      <c r="K475" s="80"/>
      <c r="L475" s="80"/>
    </row>
    <row r="476" spans="6:12" x14ac:dyDescent="0.35">
      <c r="F476" s="80"/>
      <c r="G476" s="80"/>
      <c r="H476" s="80"/>
      <c r="I476" s="80"/>
      <c r="J476" s="80"/>
      <c r="K476" s="80"/>
      <c r="L476" s="80"/>
    </row>
    <row r="477" spans="6:12" x14ac:dyDescent="0.35">
      <c r="F477" s="80"/>
      <c r="G477" s="80"/>
      <c r="H477" s="80"/>
      <c r="I477" s="80"/>
      <c r="J477" s="80"/>
      <c r="K477" s="80"/>
      <c r="L477" s="80"/>
    </row>
    <row r="478" spans="6:12" x14ac:dyDescent="0.35">
      <c r="F478" s="80"/>
      <c r="G478" s="80"/>
      <c r="H478" s="80"/>
      <c r="I478" s="80"/>
      <c r="J478" s="80"/>
      <c r="K478" s="80"/>
      <c r="L478" s="80"/>
    </row>
    <row r="479" spans="6:12" x14ac:dyDescent="0.35">
      <c r="F479" s="80"/>
      <c r="G479" s="80"/>
      <c r="H479" s="80"/>
      <c r="I479" s="80"/>
      <c r="J479" s="80"/>
      <c r="K479" s="80"/>
      <c r="L479" s="80"/>
    </row>
    <row r="480" spans="6:12" x14ac:dyDescent="0.35">
      <c r="F480" s="80"/>
      <c r="G480" s="80"/>
      <c r="H480" s="80"/>
      <c r="I480" s="80"/>
      <c r="J480" s="80"/>
      <c r="K480" s="80"/>
      <c r="L480" s="80"/>
    </row>
    <row r="481" spans="6:12" x14ac:dyDescent="0.35">
      <c r="F481" s="80"/>
      <c r="G481" s="80"/>
      <c r="H481" s="80"/>
      <c r="I481" s="80"/>
      <c r="J481" s="80"/>
      <c r="K481" s="80"/>
      <c r="L481" s="80"/>
    </row>
    <row r="482" spans="6:12" x14ac:dyDescent="0.35">
      <c r="F482" s="80"/>
      <c r="G482" s="80"/>
      <c r="H482" s="80"/>
      <c r="I482" s="80"/>
      <c r="J482" s="80"/>
      <c r="K482" s="80"/>
      <c r="L482" s="80"/>
    </row>
    <row r="483" spans="6:12" x14ac:dyDescent="0.35">
      <c r="F483" s="80"/>
      <c r="G483" s="80"/>
      <c r="H483" s="80"/>
      <c r="I483" s="80"/>
      <c r="J483" s="80"/>
      <c r="K483" s="80"/>
      <c r="L483" s="80"/>
    </row>
    <row r="484" spans="6:12" x14ac:dyDescent="0.35">
      <c r="F484" s="80"/>
      <c r="G484" s="80"/>
      <c r="H484" s="80"/>
      <c r="I484" s="80"/>
      <c r="J484" s="80"/>
      <c r="K484" s="80"/>
      <c r="L484" s="80"/>
    </row>
    <row r="485" spans="6:12" x14ac:dyDescent="0.35">
      <c r="F485" s="80"/>
      <c r="G485" s="80"/>
      <c r="H485" s="80"/>
      <c r="I485" s="80"/>
      <c r="J485" s="80"/>
      <c r="K485" s="80"/>
      <c r="L485" s="80"/>
    </row>
    <row r="486" spans="6:12" x14ac:dyDescent="0.35">
      <c r="F486" s="80"/>
      <c r="G486" s="80"/>
      <c r="H486" s="80"/>
      <c r="I486" s="80"/>
      <c r="J486" s="80"/>
      <c r="K486" s="80"/>
      <c r="L486" s="80"/>
    </row>
    <row r="487" spans="6:12" x14ac:dyDescent="0.35">
      <c r="F487" s="80"/>
      <c r="G487" s="80"/>
      <c r="H487" s="80"/>
      <c r="I487" s="80"/>
      <c r="J487" s="80"/>
      <c r="K487" s="80"/>
      <c r="L487" s="80"/>
    </row>
    <row r="488" spans="6:12" x14ac:dyDescent="0.35">
      <c r="F488" s="80"/>
      <c r="G488" s="80"/>
      <c r="H488" s="80"/>
      <c r="I488" s="80"/>
      <c r="J488" s="80"/>
      <c r="K488" s="80"/>
      <c r="L488" s="80"/>
    </row>
    <row r="489" spans="6:12" x14ac:dyDescent="0.35">
      <c r="F489" s="80"/>
      <c r="G489" s="80"/>
      <c r="H489" s="80"/>
      <c r="I489" s="80"/>
      <c r="J489" s="80"/>
      <c r="K489" s="80"/>
      <c r="L489" s="80"/>
    </row>
    <row r="490" spans="6:12" x14ac:dyDescent="0.35">
      <c r="F490" s="80"/>
      <c r="G490" s="80"/>
      <c r="H490" s="80"/>
      <c r="I490" s="80"/>
      <c r="J490" s="80"/>
      <c r="K490" s="80"/>
      <c r="L490" s="80"/>
    </row>
    <row r="491" spans="6:12" x14ac:dyDescent="0.35">
      <c r="F491" s="80"/>
      <c r="G491" s="80"/>
      <c r="H491" s="80"/>
      <c r="I491" s="80"/>
      <c r="J491" s="80"/>
      <c r="K491" s="80"/>
      <c r="L491" s="80"/>
    </row>
    <row r="492" spans="6:12" x14ac:dyDescent="0.35">
      <c r="F492" s="80"/>
      <c r="G492" s="80"/>
      <c r="H492" s="80"/>
      <c r="I492" s="80"/>
      <c r="J492" s="80"/>
      <c r="K492" s="80"/>
      <c r="L492" s="80"/>
    </row>
    <row r="493" spans="6:12" x14ac:dyDescent="0.35">
      <c r="F493" s="80"/>
      <c r="G493" s="80"/>
      <c r="H493" s="80"/>
      <c r="I493" s="80"/>
      <c r="J493" s="80"/>
      <c r="K493" s="80"/>
      <c r="L493" s="80"/>
    </row>
    <row r="494" spans="6:12" x14ac:dyDescent="0.35">
      <c r="F494" s="80"/>
      <c r="G494" s="80"/>
      <c r="H494" s="80"/>
      <c r="I494" s="80"/>
      <c r="J494" s="80"/>
      <c r="K494" s="80"/>
      <c r="L494" s="80"/>
    </row>
    <row r="495" spans="6:12" x14ac:dyDescent="0.35">
      <c r="F495" s="80"/>
      <c r="G495" s="80"/>
      <c r="H495" s="80"/>
      <c r="I495" s="80"/>
      <c r="J495" s="80"/>
      <c r="K495" s="80"/>
      <c r="L495" s="80"/>
    </row>
    <row r="496" spans="6:12" x14ac:dyDescent="0.35">
      <c r="F496" s="80"/>
      <c r="G496" s="80"/>
      <c r="H496" s="80"/>
      <c r="I496" s="80"/>
      <c r="J496" s="80"/>
      <c r="K496" s="80"/>
      <c r="L496" s="80"/>
    </row>
    <row r="497" spans="6:12" x14ac:dyDescent="0.35">
      <c r="F497" s="80"/>
      <c r="G497" s="80"/>
      <c r="H497" s="80"/>
      <c r="I497" s="80"/>
      <c r="J497" s="80"/>
      <c r="K497" s="80"/>
      <c r="L497" s="80"/>
    </row>
    <row r="498" spans="6:12" x14ac:dyDescent="0.35">
      <c r="F498" s="80"/>
      <c r="G498" s="80"/>
      <c r="H498" s="80"/>
      <c r="I498" s="80"/>
      <c r="J498" s="80"/>
      <c r="K498" s="80"/>
      <c r="L498" s="80"/>
    </row>
    <row r="499" spans="6:12" x14ac:dyDescent="0.35">
      <c r="F499" s="80"/>
      <c r="G499" s="80"/>
      <c r="H499" s="80"/>
      <c r="I499" s="80"/>
      <c r="J499" s="80"/>
      <c r="K499" s="80"/>
      <c r="L499" s="80"/>
    </row>
    <row r="500" spans="6:12" x14ac:dyDescent="0.35">
      <c r="F500" s="80"/>
      <c r="G500" s="80"/>
      <c r="H500" s="80"/>
      <c r="I500" s="80"/>
      <c r="J500" s="80"/>
      <c r="K500" s="80"/>
      <c r="L500" s="80"/>
    </row>
    <row r="501" spans="6:12" x14ac:dyDescent="0.35">
      <c r="F501" s="80"/>
      <c r="G501" s="80"/>
      <c r="H501" s="80"/>
      <c r="I501" s="80"/>
      <c r="J501" s="80"/>
      <c r="K501" s="80"/>
      <c r="L501" s="80"/>
    </row>
    <row r="502" spans="6:12" x14ac:dyDescent="0.35">
      <c r="F502" s="80"/>
      <c r="G502" s="80"/>
      <c r="H502" s="80"/>
      <c r="I502" s="80"/>
      <c r="J502" s="80"/>
      <c r="K502" s="80"/>
      <c r="L502" s="80"/>
    </row>
    <row r="503" spans="6:12" x14ac:dyDescent="0.35">
      <c r="F503" s="80"/>
      <c r="G503" s="80"/>
      <c r="H503" s="80"/>
      <c r="I503" s="80"/>
      <c r="J503" s="80"/>
      <c r="K503" s="80"/>
      <c r="L503" s="80"/>
    </row>
    <row r="504" spans="6:12" x14ac:dyDescent="0.35">
      <c r="F504" s="80"/>
      <c r="G504" s="80"/>
      <c r="H504" s="80"/>
      <c r="I504" s="80"/>
      <c r="J504" s="80"/>
      <c r="K504" s="80"/>
      <c r="L504" s="80"/>
    </row>
    <row r="505" spans="6:12" x14ac:dyDescent="0.35">
      <c r="F505" s="80"/>
      <c r="G505" s="80"/>
      <c r="H505" s="80"/>
      <c r="I505" s="80"/>
      <c r="J505" s="80"/>
      <c r="K505" s="80"/>
      <c r="L505" s="80"/>
    </row>
    <row r="506" spans="6:12" x14ac:dyDescent="0.35">
      <c r="F506" s="80"/>
      <c r="G506" s="80"/>
      <c r="H506" s="80"/>
      <c r="I506" s="80"/>
      <c r="J506" s="80"/>
      <c r="K506" s="80"/>
      <c r="L506" s="80"/>
    </row>
    <row r="507" spans="6:12" x14ac:dyDescent="0.35">
      <c r="F507" s="80"/>
      <c r="G507" s="80"/>
      <c r="H507" s="80"/>
      <c r="I507" s="80"/>
      <c r="J507" s="80"/>
      <c r="K507" s="80"/>
      <c r="L507" s="80"/>
    </row>
    <row r="508" spans="6:12" x14ac:dyDescent="0.35">
      <c r="F508" s="80"/>
      <c r="G508" s="80"/>
      <c r="H508" s="80"/>
      <c r="I508" s="80"/>
      <c r="J508" s="80"/>
      <c r="K508" s="80"/>
      <c r="L508" s="80"/>
    </row>
    <row r="509" spans="6:12" x14ac:dyDescent="0.35">
      <c r="F509" s="80"/>
      <c r="G509" s="80"/>
      <c r="H509" s="80"/>
      <c r="I509" s="80"/>
      <c r="J509" s="80"/>
      <c r="K509" s="80"/>
      <c r="L509" s="80"/>
    </row>
    <row r="510" spans="6:12" x14ac:dyDescent="0.35">
      <c r="F510" s="80"/>
      <c r="G510" s="80"/>
      <c r="H510" s="80"/>
      <c r="I510" s="80"/>
      <c r="J510" s="80"/>
      <c r="K510" s="80"/>
      <c r="L510" s="80"/>
    </row>
    <row r="511" spans="6:12" x14ac:dyDescent="0.35">
      <c r="F511" s="80"/>
      <c r="G511" s="80"/>
      <c r="H511" s="80"/>
      <c r="I511" s="80"/>
      <c r="J511" s="80"/>
      <c r="K511" s="80"/>
      <c r="L511" s="80"/>
    </row>
    <row r="512" spans="6:12" x14ac:dyDescent="0.35">
      <c r="F512" s="80"/>
      <c r="G512" s="80"/>
      <c r="H512" s="80"/>
      <c r="I512" s="80"/>
      <c r="J512" s="80"/>
      <c r="K512" s="80"/>
      <c r="L512" s="80"/>
    </row>
    <row r="513" spans="6:12" x14ac:dyDescent="0.35">
      <c r="F513" s="80"/>
      <c r="G513" s="80"/>
      <c r="H513" s="80"/>
      <c r="I513" s="80"/>
      <c r="J513" s="80"/>
      <c r="K513" s="80"/>
      <c r="L513" s="80"/>
    </row>
    <row r="514" spans="6:12" x14ac:dyDescent="0.35">
      <c r="F514" s="80"/>
      <c r="G514" s="80"/>
      <c r="H514" s="80"/>
      <c r="I514" s="80"/>
      <c r="J514" s="80"/>
      <c r="K514" s="80"/>
      <c r="L514" s="80"/>
    </row>
    <row r="515" spans="6:12" x14ac:dyDescent="0.35">
      <c r="F515" s="80"/>
      <c r="G515" s="80"/>
      <c r="H515" s="80"/>
      <c r="I515" s="80"/>
      <c r="J515" s="80"/>
      <c r="K515" s="80"/>
      <c r="L515" s="80"/>
    </row>
    <row r="516" spans="6:12" x14ac:dyDescent="0.35">
      <c r="F516" s="80"/>
      <c r="G516" s="80"/>
      <c r="H516" s="80"/>
      <c r="I516" s="80"/>
      <c r="J516" s="80"/>
      <c r="K516" s="80"/>
      <c r="L516" s="80"/>
    </row>
    <row r="517" spans="6:12" x14ac:dyDescent="0.35">
      <c r="F517" s="80"/>
      <c r="G517" s="80"/>
      <c r="H517" s="80"/>
      <c r="I517" s="80"/>
      <c r="J517" s="80"/>
      <c r="K517" s="80"/>
      <c r="L517" s="80"/>
    </row>
    <row r="518" spans="6:12" x14ac:dyDescent="0.35">
      <c r="F518" s="80"/>
      <c r="G518" s="80"/>
      <c r="H518" s="80"/>
      <c r="I518" s="80"/>
      <c r="J518" s="80"/>
      <c r="K518" s="80"/>
      <c r="L518" s="80"/>
    </row>
    <row r="519" spans="6:12" x14ac:dyDescent="0.35">
      <c r="F519" s="80"/>
      <c r="G519" s="80"/>
      <c r="H519" s="80"/>
      <c r="I519" s="80"/>
      <c r="J519" s="80"/>
      <c r="K519" s="80"/>
      <c r="L519" s="80"/>
    </row>
    <row r="520" spans="6:12" x14ac:dyDescent="0.35">
      <c r="F520" s="80"/>
      <c r="G520" s="80"/>
      <c r="H520" s="80"/>
      <c r="I520" s="80"/>
      <c r="J520" s="80"/>
      <c r="K520" s="80"/>
      <c r="L520" s="80"/>
    </row>
    <row r="521" spans="6:12" x14ac:dyDescent="0.35">
      <c r="F521" s="80"/>
      <c r="G521" s="80"/>
      <c r="H521" s="80"/>
      <c r="I521" s="80"/>
      <c r="J521" s="80"/>
      <c r="K521" s="80"/>
      <c r="L521" s="80"/>
    </row>
    <row r="522" spans="6:12" x14ac:dyDescent="0.35">
      <c r="F522" s="80"/>
      <c r="G522" s="80"/>
      <c r="H522" s="80"/>
      <c r="I522" s="80"/>
      <c r="J522" s="80"/>
      <c r="K522" s="80"/>
      <c r="L522" s="80"/>
    </row>
    <row r="523" spans="6:12" x14ac:dyDescent="0.35">
      <c r="F523" s="80"/>
      <c r="G523" s="80"/>
      <c r="H523" s="80"/>
      <c r="I523" s="80"/>
      <c r="J523" s="80"/>
      <c r="K523" s="80"/>
      <c r="L523" s="80"/>
    </row>
    <row r="524" spans="6:12" x14ac:dyDescent="0.35">
      <c r="F524" s="80"/>
      <c r="G524" s="80"/>
      <c r="H524" s="80"/>
      <c r="I524" s="80"/>
      <c r="J524" s="80"/>
      <c r="K524" s="80"/>
      <c r="L524" s="80"/>
    </row>
    <row r="525" spans="6:12" x14ac:dyDescent="0.35">
      <c r="F525" s="80"/>
      <c r="G525" s="80"/>
      <c r="H525" s="80"/>
      <c r="I525" s="80"/>
      <c r="J525" s="80"/>
      <c r="K525" s="80"/>
      <c r="L525" s="80"/>
    </row>
    <row r="526" spans="6:12" x14ac:dyDescent="0.35">
      <c r="F526" s="80"/>
      <c r="G526" s="80"/>
      <c r="H526" s="80"/>
      <c r="I526" s="80"/>
      <c r="J526" s="80"/>
      <c r="K526" s="80"/>
      <c r="L526" s="80"/>
    </row>
    <row r="527" spans="6:12" x14ac:dyDescent="0.35">
      <c r="F527" s="80"/>
      <c r="G527" s="80"/>
      <c r="H527" s="80"/>
      <c r="I527" s="80"/>
      <c r="J527" s="80"/>
      <c r="K527" s="80"/>
      <c r="L527" s="80"/>
    </row>
    <row r="528" spans="6:12" x14ac:dyDescent="0.35">
      <c r="F528" s="80"/>
      <c r="G528" s="80"/>
      <c r="H528" s="80"/>
      <c r="I528" s="80"/>
      <c r="J528" s="80"/>
      <c r="K528" s="80"/>
      <c r="L528" s="80"/>
    </row>
    <row r="529" spans="6:12" x14ac:dyDescent="0.35">
      <c r="F529" s="80"/>
      <c r="G529" s="80"/>
      <c r="H529" s="80"/>
      <c r="I529" s="80"/>
      <c r="J529" s="80"/>
      <c r="K529" s="80"/>
      <c r="L529" s="80"/>
    </row>
    <row r="530" spans="6:12" x14ac:dyDescent="0.35">
      <c r="F530" s="80"/>
      <c r="G530" s="80"/>
      <c r="H530" s="80"/>
      <c r="I530" s="80"/>
      <c r="J530" s="80"/>
      <c r="K530" s="80"/>
      <c r="L530" s="80"/>
    </row>
    <row r="531" spans="6:12" x14ac:dyDescent="0.35">
      <c r="F531" s="80"/>
      <c r="G531" s="80"/>
      <c r="H531" s="80"/>
      <c r="I531" s="80"/>
      <c r="J531" s="80"/>
      <c r="K531" s="80"/>
      <c r="L531" s="80"/>
    </row>
    <row r="532" spans="6:12" x14ac:dyDescent="0.35">
      <c r="F532" s="80"/>
      <c r="G532" s="80"/>
      <c r="H532" s="80"/>
      <c r="I532" s="80"/>
      <c r="J532" s="80"/>
      <c r="K532" s="80"/>
      <c r="L532" s="80"/>
    </row>
    <row r="533" spans="6:12" x14ac:dyDescent="0.35">
      <c r="F533" s="80"/>
      <c r="G533" s="80"/>
      <c r="H533" s="80"/>
      <c r="I533" s="80"/>
      <c r="J533" s="80"/>
      <c r="K533" s="80"/>
      <c r="L533" s="80"/>
    </row>
    <row r="534" spans="6:12" x14ac:dyDescent="0.35">
      <c r="F534" s="80"/>
      <c r="G534" s="80"/>
      <c r="H534" s="80"/>
      <c r="I534" s="80"/>
      <c r="J534" s="80"/>
      <c r="K534" s="80"/>
      <c r="L534" s="80"/>
    </row>
    <row r="535" spans="6:12" x14ac:dyDescent="0.35">
      <c r="F535" s="80"/>
      <c r="G535" s="80"/>
      <c r="H535" s="80"/>
      <c r="I535" s="80"/>
      <c r="J535" s="80"/>
      <c r="K535" s="80"/>
      <c r="L535" s="80"/>
    </row>
    <row r="536" spans="6:12" x14ac:dyDescent="0.35">
      <c r="F536" s="80"/>
      <c r="G536" s="80"/>
      <c r="H536" s="80"/>
      <c r="I536" s="80"/>
      <c r="J536" s="80"/>
      <c r="K536" s="80"/>
      <c r="L536" s="80"/>
    </row>
    <row r="537" spans="6:12" x14ac:dyDescent="0.35">
      <c r="F537" s="80"/>
      <c r="G537" s="80"/>
      <c r="H537" s="80"/>
      <c r="I537" s="80"/>
      <c r="J537" s="80"/>
      <c r="K537" s="80"/>
      <c r="L537" s="80"/>
    </row>
    <row r="538" spans="6:12" x14ac:dyDescent="0.35">
      <c r="F538" s="80"/>
      <c r="G538" s="80"/>
      <c r="H538" s="80"/>
      <c r="I538" s="80"/>
      <c r="J538" s="80"/>
      <c r="K538" s="80"/>
      <c r="L538" s="80"/>
    </row>
    <row r="539" spans="6:12" x14ac:dyDescent="0.35">
      <c r="F539" s="80"/>
      <c r="G539" s="80"/>
      <c r="H539" s="80"/>
      <c r="I539" s="80"/>
      <c r="J539" s="80"/>
      <c r="K539" s="80"/>
      <c r="L539" s="80"/>
    </row>
    <row r="540" spans="6:12" x14ac:dyDescent="0.35">
      <c r="F540" s="80"/>
      <c r="G540" s="80"/>
      <c r="H540" s="80"/>
      <c r="I540" s="80"/>
      <c r="J540" s="80"/>
      <c r="K540" s="80"/>
      <c r="L540" s="80"/>
    </row>
  </sheetData>
  <sheetProtection algorithmName="SHA-512" hashValue="0KZSiuxSYMxxNacw7c9epsOmgnjKMcps4cVaFqba3yU+wxLHv3LQdCWaaAwXU9TckMcnNsB7+P0qGj/QjPf/HQ==" saltValue="q2/oa1N8VbmJKwc4yXESoQ==" spinCount="100000" sheet="1" objects="1" scenarios="1" selectLockedCells="1" selectUnlockedCells="1"/>
  <mergeCells count="6">
    <mergeCell ref="C1:E1"/>
    <mergeCell ref="I13:K13"/>
    <mergeCell ref="I39:K39"/>
    <mergeCell ref="F4:F8"/>
    <mergeCell ref="H10:L10"/>
    <mergeCell ref="H2:L2"/>
  </mergeCells>
  <phoneticPr fontId="21" type="noConversion"/>
  <dataValidations count="1">
    <dataValidation showInputMessage="1" showErrorMessage="1" sqref="J42" xr:uid="{C51AF945-0ABD-46F4-987D-E573308DA6C9}"/>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42"/>
  <sheetViews>
    <sheetView showGridLines="0" tabSelected="1" topLeftCell="BC1" zoomScale="70" zoomScaleNormal="70" zoomScalePageLayoutView="125" workbookViewId="0">
      <selection activeCell="C13" sqref="C13"/>
    </sheetView>
  </sheetViews>
  <sheetFormatPr baseColWidth="10" defaultColWidth="10.81640625" defaultRowHeight="15.5" x14ac:dyDescent="0.35"/>
  <cols>
    <col min="1" max="1" width="7.08984375" style="120" customWidth="1"/>
    <col min="2" max="2" width="20.1796875" style="120" customWidth="1"/>
    <col min="3" max="3" width="16.1796875" style="121" customWidth="1"/>
    <col min="4" max="4" width="13.453125" style="121" customWidth="1"/>
    <col min="5" max="5" width="33.36328125" style="121" customWidth="1"/>
    <col min="6" max="6" width="39.08984375" style="120" customWidth="1"/>
    <col min="7" max="7" width="58" style="120" customWidth="1"/>
    <col min="8" max="8" width="17.7265625" style="121" customWidth="1"/>
    <col min="9" max="9" width="20.54296875" style="120" customWidth="1"/>
    <col min="10" max="10" width="39" style="120" customWidth="1"/>
    <col min="11" max="11" width="19.26953125" style="121" customWidth="1"/>
    <col min="12" max="12" width="14" style="121" customWidth="1"/>
    <col min="13" max="13" width="6.54296875" style="121" hidden="1" customWidth="1"/>
    <col min="14" max="14" width="6.54296875" style="120" hidden="1" customWidth="1"/>
    <col min="15" max="15" width="24.453125" style="120" customWidth="1"/>
    <col min="16" max="16" width="70.81640625" style="120" customWidth="1"/>
    <col min="17" max="17" width="26" style="121" customWidth="1"/>
    <col min="18" max="19" width="22.08984375" style="121" customWidth="1"/>
    <col min="20" max="20" width="15.26953125" style="121" customWidth="1"/>
    <col min="21" max="21" width="19.453125" style="121" customWidth="1"/>
    <col min="22" max="22" width="19.453125" style="121" hidden="1" customWidth="1"/>
    <col min="23" max="23" width="20.54296875" style="121" customWidth="1"/>
    <col min="24" max="24" width="20.54296875" style="121" hidden="1" customWidth="1"/>
    <col min="25" max="25" width="15.1796875" style="121" customWidth="1"/>
    <col min="26" max="26" width="12.81640625" style="121" hidden="1" customWidth="1"/>
    <col min="27" max="27" width="12.81640625" style="121" customWidth="1"/>
    <col min="28" max="28" width="12.81640625" style="121" hidden="1" customWidth="1"/>
    <col min="29" max="29" width="16.7265625" style="121" customWidth="1"/>
    <col min="30" max="30" width="12.81640625" style="121" hidden="1" customWidth="1"/>
    <col min="31" max="31" width="20.453125" style="121" customWidth="1"/>
    <col min="32" max="32" width="9.7265625" style="121" hidden="1" customWidth="1"/>
    <col min="33" max="33" width="15.26953125" style="121" customWidth="1"/>
    <col min="34" max="34" width="8.453125" style="121" hidden="1" customWidth="1"/>
    <col min="35" max="35" width="12.54296875" style="120" customWidth="1"/>
    <col min="36" max="37" width="12.54296875" style="121" customWidth="1"/>
    <col min="38" max="38" width="12.54296875" style="120" customWidth="1"/>
    <col min="39" max="40" width="12.54296875" style="120" hidden="1" customWidth="1"/>
    <col min="41" max="41" width="29.6328125" style="120" hidden="1" customWidth="1"/>
    <col min="42" max="42" width="18.7265625" style="120" customWidth="1"/>
    <col min="43" max="43" width="18.81640625" style="120" customWidth="1"/>
    <col min="44" max="44" width="12.54296875" style="122" hidden="1" customWidth="1"/>
    <col min="45" max="45" width="22.81640625" style="120" customWidth="1"/>
    <col min="46" max="46" width="17.26953125" style="122" hidden="1" customWidth="1"/>
    <col min="47" max="47" width="19.1796875" style="120" customWidth="1"/>
    <col min="48" max="48" width="12.54296875" style="122" hidden="1" customWidth="1"/>
    <col min="49" max="49" width="16.81640625" style="120" customWidth="1"/>
    <col min="50" max="50" width="12.54296875" style="122" hidden="1" customWidth="1"/>
    <col min="51" max="51" width="12.54296875" style="120" customWidth="1"/>
    <col min="52" max="52" width="12.54296875" style="122" hidden="1" customWidth="1"/>
    <col min="53" max="53" width="12.54296875" style="121" customWidth="1"/>
    <col min="54" max="54" width="18.81640625" style="121" customWidth="1"/>
    <col min="55" max="55" width="14" style="121" customWidth="1"/>
    <col min="56" max="56" width="13.453125" style="121" hidden="1" customWidth="1"/>
    <col min="57" max="57" width="18.26953125" style="121" hidden="1" customWidth="1"/>
    <col min="58" max="58" width="18.26953125" style="121" customWidth="1"/>
    <col min="59" max="60" width="18.26953125" style="120" hidden="1" customWidth="1"/>
    <col min="61" max="61" width="18.26953125" style="120" customWidth="1"/>
    <col min="62" max="62" width="73.08984375" style="120" customWidth="1"/>
    <col min="63" max="63" width="35.54296875" style="121" customWidth="1"/>
    <col min="64" max="64" width="23" style="121" customWidth="1"/>
    <col min="65" max="65" width="23.26953125" style="121" customWidth="1"/>
    <col min="66" max="66" width="47" style="121" customWidth="1"/>
    <col min="67" max="67" width="51.1796875" style="120" customWidth="1"/>
    <col min="68" max="77" width="10.81640625" style="120"/>
    <col min="78" max="78" width="46.453125" style="120" customWidth="1"/>
    <col min="79" max="79" width="43.54296875" style="120" customWidth="1"/>
    <col min="80" max="80" width="44.54296875" style="120" customWidth="1"/>
    <col min="81" max="16384" width="10.81640625" style="120"/>
  </cols>
  <sheetData>
    <row r="1" spans="1:66" ht="30.75" customHeight="1" x14ac:dyDescent="0.35">
      <c r="A1" s="256" t="s">
        <v>689</v>
      </c>
      <c r="B1" s="256"/>
      <c r="C1" s="256"/>
    </row>
    <row r="2" spans="1:66" ht="34.5" customHeight="1" thickBot="1" x14ac:dyDescent="0.4"/>
    <row r="3" spans="1:66" ht="34.5" customHeight="1" x14ac:dyDescent="0.35">
      <c r="B3" s="149"/>
      <c r="C3" s="123"/>
      <c r="D3" s="123"/>
      <c r="E3" s="123"/>
      <c r="F3" s="124"/>
      <c r="G3" s="125"/>
      <c r="H3" s="126"/>
      <c r="I3" s="125"/>
      <c r="J3" s="125"/>
      <c r="K3" s="126"/>
      <c r="L3" s="126"/>
      <c r="M3" s="126"/>
      <c r="N3" s="125"/>
      <c r="O3" s="125"/>
      <c r="P3" s="125"/>
      <c r="Q3" s="126"/>
      <c r="R3" s="126"/>
      <c r="S3" s="126"/>
      <c r="T3" s="126"/>
      <c r="U3" s="126"/>
      <c r="V3" s="126"/>
      <c r="W3" s="126"/>
      <c r="X3" s="126"/>
      <c r="Y3" s="126"/>
      <c r="Z3" s="126"/>
      <c r="AA3" s="126"/>
      <c r="AB3" s="126"/>
      <c r="AC3" s="126"/>
      <c r="AD3" s="126"/>
      <c r="AE3" s="126"/>
      <c r="AF3" s="126"/>
      <c r="AG3" s="126"/>
      <c r="AH3" s="126"/>
      <c r="AI3" s="125"/>
      <c r="AJ3" s="126"/>
      <c r="AK3" s="126"/>
      <c r="AL3" s="125"/>
      <c r="AM3" s="125"/>
      <c r="AN3" s="125"/>
      <c r="AO3" s="125"/>
      <c r="AP3" s="125"/>
      <c r="AQ3" s="125"/>
      <c r="AR3" s="127"/>
      <c r="AS3" s="125"/>
      <c r="AT3" s="127"/>
      <c r="AU3" s="125"/>
      <c r="AV3" s="127"/>
      <c r="AW3" s="125"/>
      <c r="AX3" s="127"/>
      <c r="AY3" s="125"/>
      <c r="AZ3" s="127"/>
      <c r="BA3" s="126"/>
      <c r="BB3" s="126"/>
      <c r="BC3" s="126"/>
      <c r="BD3" s="126"/>
      <c r="BE3" s="126"/>
      <c r="BF3" s="126"/>
      <c r="BG3" s="125"/>
      <c r="BH3" s="125"/>
      <c r="BI3" s="125"/>
      <c r="BJ3" s="128"/>
      <c r="BK3" s="213"/>
      <c r="BL3" s="213"/>
      <c r="BM3" s="213"/>
      <c r="BN3" s="129"/>
    </row>
    <row r="4" spans="1:66" ht="34.5" customHeight="1" x14ac:dyDescent="0.35">
      <c r="B4" s="130"/>
      <c r="C4" s="131"/>
      <c r="D4" s="131"/>
      <c r="E4" s="131"/>
      <c r="F4" s="132"/>
      <c r="G4" s="133"/>
      <c r="H4" s="134"/>
      <c r="I4" s="133"/>
      <c r="J4" s="133"/>
      <c r="K4" s="134"/>
      <c r="L4" s="134"/>
      <c r="M4" s="134"/>
      <c r="N4" s="133"/>
      <c r="O4" s="133"/>
      <c r="P4" s="133"/>
      <c r="Q4" s="134"/>
      <c r="R4" s="134"/>
      <c r="S4" s="134"/>
      <c r="T4" s="134"/>
      <c r="U4" s="134"/>
      <c r="V4" s="134"/>
      <c r="W4" s="134"/>
      <c r="X4" s="134"/>
      <c r="Y4" s="134"/>
      <c r="Z4" s="134"/>
      <c r="AA4" s="134"/>
      <c r="AB4" s="134"/>
      <c r="AC4" s="134"/>
      <c r="AD4" s="134"/>
      <c r="AE4" s="134"/>
      <c r="AF4" s="134"/>
      <c r="AG4" s="134"/>
      <c r="AH4" s="134"/>
      <c r="AI4" s="133"/>
      <c r="AJ4" s="134"/>
      <c r="AK4" s="134"/>
      <c r="AL4" s="133"/>
      <c r="AM4" s="133"/>
      <c r="AN4" s="133"/>
      <c r="AO4" s="133"/>
      <c r="AP4" s="133"/>
      <c r="AQ4" s="133"/>
      <c r="AR4" s="135"/>
      <c r="AS4" s="133"/>
      <c r="AT4" s="135"/>
      <c r="AU4" s="133"/>
      <c r="AV4" s="135"/>
      <c r="AW4" s="133"/>
      <c r="AX4" s="135"/>
      <c r="AY4" s="133"/>
      <c r="AZ4" s="135"/>
      <c r="BA4" s="134"/>
      <c r="BB4" s="134"/>
      <c r="BC4" s="134"/>
      <c r="BD4" s="134"/>
      <c r="BE4" s="134"/>
      <c r="BF4" s="134"/>
      <c r="BG4" s="133"/>
      <c r="BH4" s="133"/>
      <c r="BI4" s="133"/>
      <c r="BJ4" s="136"/>
      <c r="BK4" s="214"/>
      <c r="BL4" s="214"/>
      <c r="BM4" s="214"/>
      <c r="BN4" s="137"/>
    </row>
    <row r="5" spans="1:66" ht="34.5" customHeight="1" x14ac:dyDescent="0.35">
      <c r="B5" s="130"/>
      <c r="C5" s="131"/>
      <c r="D5" s="131"/>
      <c r="E5" s="131"/>
      <c r="F5" s="132"/>
      <c r="G5" s="133"/>
      <c r="H5" s="134"/>
      <c r="I5" s="133"/>
      <c r="J5" s="133"/>
      <c r="K5" s="134"/>
      <c r="L5" s="134"/>
      <c r="M5" s="134"/>
      <c r="N5" s="133"/>
      <c r="O5" s="133"/>
      <c r="P5" s="133"/>
      <c r="Q5" s="134"/>
      <c r="R5" s="134"/>
      <c r="S5" s="134"/>
      <c r="T5" s="134"/>
      <c r="U5" s="134"/>
      <c r="V5" s="134"/>
      <c r="W5" s="134"/>
      <c r="X5" s="134"/>
      <c r="Y5" s="134"/>
      <c r="Z5" s="134"/>
      <c r="AA5" s="134"/>
      <c r="AB5" s="134"/>
      <c r="AC5" s="134"/>
      <c r="AD5" s="134"/>
      <c r="AE5" s="134"/>
      <c r="AF5" s="134"/>
      <c r="AG5" s="134"/>
      <c r="AH5" s="134"/>
      <c r="AI5" s="133"/>
      <c r="AJ5" s="134"/>
      <c r="AK5" s="134"/>
      <c r="AL5" s="133"/>
      <c r="AM5" s="133"/>
      <c r="AN5" s="133"/>
      <c r="AO5" s="133"/>
      <c r="AP5" s="133"/>
      <c r="AQ5" s="133"/>
      <c r="AR5" s="135"/>
      <c r="AS5" s="133"/>
      <c r="AT5" s="135"/>
      <c r="AU5" s="133"/>
      <c r="AV5" s="135"/>
      <c r="AW5" s="133"/>
      <c r="AX5" s="135"/>
      <c r="AY5" s="133"/>
      <c r="AZ5" s="135"/>
      <c r="BA5" s="134"/>
      <c r="BB5" s="134"/>
      <c r="BC5" s="134"/>
      <c r="BD5" s="134"/>
      <c r="BE5" s="134"/>
      <c r="BF5" s="134"/>
      <c r="BG5" s="133"/>
      <c r="BH5" s="133"/>
      <c r="BI5" s="133"/>
      <c r="BJ5" s="136"/>
      <c r="BK5" s="214"/>
      <c r="BL5" s="214"/>
      <c r="BM5" s="214"/>
      <c r="BN5" s="137"/>
    </row>
    <row r="6" spans="1:66" ht="34.5" customHeight="1" x14ac:dyDescent="0.35">
      <c r="B6" s="130"/>
      <c r="C6" s="131"/>
      <c r="D6" s="131"/>
      <c r="E6" s="131"/>
      <c r="F6" s="132"/>
      <c r="G6" s="133"/>
      <c r="H6" s="134"/>
      <c r="I6" s="133"/>
      <c r="J6" s="133"/>
      <c r="K6" s="134"/>
      <c r="L6" s="134"/>
      <c r="M6" s="134"/>
      <c r="N6" s="133"/>
      <c r="O6" s="133"/>
      <c r="P6" s="133"/>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5"/>
      <c r="AS6" s="134"/>
      <c r="AT6" s="135"/>
      <c r="AU6" s="134"/>
      <c r="AV6" s="135"/>
      <c r="AW6" s="134"/>
      <c r="AX6" s="135"/>
      <c r="AY6" s="134"/>
      <c r="AZ6" s="135"/>
      <c r="BA6" s="134"/>
      <c r="BB6" s="134"/>
      <c r="BC6" s="134"/>
      <c r="BD6" s="134"/>
      <c r="BE6" s="134"/>
      <c r="BF6" s="134"/>
      <c r="BG6" s="133"/>
      <c r="BH6" s="133"/>
      <c r="BI6" s="133"/>
      <c r="BJ6" s="138"/>
      <c r="BK6" s="214"/>
      <c r="BL6" s="214"/>
      <c r="BM6" s="214"/>
      <c r="BN6" s="137"/>
    </row>
    <row r="7" spans="1:66" ht="34.5" customHeight="1" thickBot="1" x14ac:dyDescent="0.4">
      <c r="B7" s="150"/>
      <c r="C7" s="139"/>
      <c r="D7" s="139"/>
      <c r="E7" s="139"/>
      <c r="F7" s="140"/>
      <c r="G7" s="141"/>
      <c r="H7" s="142"/>
      <c r="I7" s="141"/>
      <c r="J7" s="141"/>
      <c r="K7" s="142"/>
      <c r="L7" s="142"/>
      <c r="M7" s="142"/>
      <c r="N7" s="141"/>
      <c r="O7" s="141"/>
      <c r="P7" s="141"/>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3"/>
      <c r="AS7" s="142"/>
      <c r="AT7" s="143"/>
      <c r="AU7" s="142"/>
      <c r="AV7" s="143"/>
      <c r="AW7" s="142"/>
      <c r="AX7" s="143"/>
      <c r="AY7" s="142"/>
      <c r="AZ7" s="143"/>
      <c r="BA7" s="142"/>
      <c r="BB7" s="142"/>
      <c r="BC7" s="142"/>
      <c r="BD7" s="142"/>
      <c r="BE7" s="142"/>
      <c r="BF7" s="142"/>
      <c r="BG7" s="141"/>
      <c r="BH7" s="141"/>
      <c r="BI7" s="141"/>
      <c r="BJ7" s="144"/>
      <c r="BK7" s="215"/>
      <c r="BL7" s="215"/>
      <c r="BM7" s="215"/>
      <c r="BN7" s="145"/>
    </row>
    <row r="8" spans="1:66" ht="34.5" customHeight="1" thickBot="1" x14ac:dyDescent="0.4">
      <c r="B8" s="132"/>
      <c r="C8" s="131"/>
      <c r="D8" s="131"/>
      <c r="E8" s="131"/>
      <c r="F8" s="132"/>
      <c r="G8" s="133"/>
      <c r="H8" s="134"/>
      <c r="I8" s="133"/>
      <c r="J8" s="133"/>
      <c r="K8" s="134"/>
      <c r="L8" s="134"/>
      <c r="M8" s="134"/>
      <c r="N8" s="133"/>
      <c r="O8" s="133"/>
      <c r="P8" s="133"/>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5"/>
      <c r="AS8" s="134"/>
      <c r="AT8" s="135"/>
      <c r="AU8" s="134"/>
      <c r="AV8" s="135"/>
      <c r="AW8" s="134"/>
      <c r="AX8" s="135"/>
      <c r="AY8" s="134"/>
      <c r="AZ8" s="135"/>
      <c r="BA8" s="134"/>
      <c r="BB8" s="134"/>
      <c r="BC8" s="134"/>
      <c r="BD8" s="134"/>
      <c r="BE8" s="134"/>
      <c r="BF8" s="134"/>
      <c r="BG8" s="133"/>
      <c r="BH8" s="133"/>
      <c r="BI8" s="133"/>
      <c r="BJ8" s="138"/>
      <c r="BK8" s="214"/>
      <c r="BL8" s="214"/>
      <c r="BM8" s="214"/>
    </row>
    <row r="9" spans="1:66" s="147" customFormat="1" ht="59" customHeight="1" x14ac:dyDescent="0.25">
      <c r="B9" s="252" t="s">
        <v>9</v>
      </c>
      <c r="C9" s="252" t="s">
        <v>10</v>
      </c>
      <c r="D9" s="252" t="s">
        <v>11</v>
      </c>
      <c r="E9" s="252" t="s">
        <v>12</v>
      </c>
      <c r="F9" s="257" t="s">
        <v>322</v>
      </c>
      <c r="G9" s="252" t="s">
        <v>13</v>
      </c>
      <c r="H9" s="252" t="s">
        <v>14</v>
      </c>
      <c r="I9" s="252" t="s">
        <v>15</v>
      </c>
      <c r="J9" s="252" t="s">
        <v>0</v>
      </c>
      <c r="K9" s="253" t="s">
        <v>16</v>
      </c>
      <c r="L9" s="253"/>
      <c r="M9" s="253"/>
      <c r="N9" s="253"/>
      <c r="O9" s="253"/>
      <c r="P9" s="259" t="s">
        <v>17</v>
      </c>
      <c r="Q9" s="254" t="s">
        <v>323</v>
      </c>
      <c r="R9" s="254" t="s">
        <v>49</v>
      </c>
      <c r="S9" s="254" t="s">
        <v>338</v>
      </c>
      <c r="T9" s="251" t="s">
        <v>18</v>
      </c>
      <c r="U9" s="251"/>
      <c r="V9" s="251"/>
      <c r="W9" s="251"/>
      <c r="X9" s="251"/>
      <c r="Y9" s="251"/>
      <c r="Z9" s="251"/>
      <c r="AA9" s="251"/>
      <c r="AB9" s="251"/>
      <c r="AC9" s="251"/>
      <c r="AD9" s="251"/>
      <c r="AE9" s="251"/>
      <c r="AF9" s="251"/>
      <c r="AG9" s="251"/>
      <c r="AH9" s="251"/>
      <c r="AI9" s="251"/>
      <c r="AJ9" s="251"/>
      <c r="AK9" s="251"/>
      <c r="AL9" s="251"/>
      <c r="AM9" s="251"/>
      <c r="AN9" s="251"/>
      <c r="AO9" s="251"/>
      <c r="AP9" s="251"/>
      <c r="AQ9" s="250" t="s">
        <v>19</v>
      </c>
      <c r="AR9" s="250"/>
      <c r="AS9" s="250"/>
      <c r="AT9" s="250"/>
      <c r="AU9" s="250"/>
      <c r="AV9" s="250"/>
      <c r="AW9" s="250"/>
      <c r="AX9" s="250"/>
      <c r="AY9" s="250"/>
      <c r="AZ9" s="250"/>
      <c r="BA9" s="250"/>
      <c r="BB9" s="253" t="s">
        <v>20</v>
      </c>
      <c r="BC9" s="253"/>
      <c r="BD9" s="253"/>
      <c r="BE9" s="253"/>
      <c r="BF9" s="253"/>
      <c r="BG9" s="251" t="s">
        <v>21</v>
      </c>
      <c r="BH9" s="251" t="s">
        <v>22</v>
      </c>
      <c r="BI9" s="251" t="s">
        <v>23</v>
      </c>
      <c r="BJ9" s="249" t="s">
        <v>24</v>
      </c>
      <c r="BK9" s="249"/>
      <c r="BL9" s="249"/>
      <c r="BM9" s="220"/>
      <c r="BN9" s="221" t="s">
        <v>25</v>
      </c>
    </row>
    <row r="10" spans="1:66" s="147" customFormat="1" ht="93" x14ac:dyDescent="0.25">
      <c r="B10" s="252"/>
      <c r="C10" s="252"/>
      <c r="D10" s="252"/>
      <c r="E10" s="252"/>
      <c r="F10" s="258"/>
      <c r="G10" s="252"/>
      <c r="H10" s="252"/>
      <c r="I10" s="252"/>
      <c r="J10" s="252"/>
      <c r="K10" s="217" t="s">
        <v>1</v>
      </c>
      <c r="L10" s="217" t="s">
        <v>4</v>
      </c>
      <c r="M10" s="217" t="s">
        <v>26</v>
      </c>
      <c r="N10" s="217" t="s">
        <v>27</v>
      </c>
      <c r="O10" s="217" t="s">
        <v>28</v>
      </c>
      <c r="P10" s="259"/>
      <c r="Q10" s="255"/>
      <c r="R10" s="255"/>
      <c r="S10" s="255"/>
      <c r="T10" s="218" t="s">
        <v>29</v>
      </c>
      <c r="U10" s="218" t="s">
        <v>30</v>
      </c>
      <c r="V10" s="218"/>
      <c r="W10" s="218" t="s">
        <v>31</v>
      </c>
      <c r="X10" s="218"/>
      <c r="Y10" s="218" t="s">
        <v>32</v>
      </c>
      <c r="Z10" s="218"/>
      <c r="AA10" s="218" t="s">
        <v>33</v>
      </c>
      <c r="AB10" s="218"/>
      <c r="AC10" s="218" t="s">
        <v>34</v>
      </c>
      <c r="AD10" s="218"/>
      <c r="AE10" s="218" t="s">
        <v>35</v>
      </c>
      <c r="AF10" s="218"/>
      <c r="AG10" s="218" t="s">
        <v>36</v>
      </c>
      <c r="AH10" s="218"/>
      <c r="AI10" s="218" t="s">
        <v>37</v>
      </c>
      <c r="AJ10" s="218" t="s">
        <v>38</v>
      </c>
      <c r="AK10" s="218" t="s">
        <v>39</v>
      </c>
      <c r="AL10" s="218" t="s">
        <v>40</v>
      </c>
      <c r="AM10" s="218" t="s">
        <v>41</v>
      </c>
      <c r="AN10" s="218" t="s">
        <v>42</v>
      </c>
      <c r="AO10" s="218" t="s">
        <v>43</v>
      </c>
      <c r="AP10" s="218" t="s">
        <v>44</v>
      </c>
      <c r="AQ10" s="219" t="s">
        <v>45</v>
      </c>
      <c r="AR10" s="222">
        <v>20</v>
      </c>
      <c r="AS10" s="219" t="s">
        <v>31</v>
      </c>
      <c r="AT10" s="222">
        <v>10</v>
      </c>
      <c r="AU10" s="219" t="s">
        <v>34</v>
      </c>
      <c r="AV10" s="222">
        <v>20</v>
      </c>
      <c r="AW10" s="219" t="s">
        <v>35</v>
      </c>
      <c r="AX10" s="222">
        <v>25</v>
      </c>
      <c r="AY10" s="219" t="s">
        <v>46</v>
      </c>
      <c r="AZ10" s="222">
        <v>25</v>
      </c>
      <c r="BA10" s="219" t="s">
        <v>37</v>
      </c>
      <c r="BB10" s="217" t="s">
        <v>1</v>
      </c>
      <c r="BC10" s="217" t="s">
        <v>4</v>
      </c>
      <c r="BD10" s="217" t="s">
        <v>26</v>
      </c>
      <c r="BE10" s="217" t="s">
        <v>27</v>
      </c>
      <c r="BF10" s="217" t="s">
        <v>28</v>
      </c>
      <c r="BG10" s="251"/>
      <c r="BH10" s="251"/>
      <c r="BI10" s="251"/>
      <c r="BJ10" s="220" t="s">
        <v>47</v>
      </c>
      <c r="BK10" s="220" t="s">
        <v>48</v>
      </c>
      <c r="BL10" s="220" t="s">
        <v>49</v>
      </c>
      <c r="BM10" s="220" t="s">
        <v>50</v>
      </c>
      <c r="BN10" s="221" t="s">
        <v>51</v>
      </c>
    </row>
    <row r="11" spans="1:66" s="148" customFormat="1" ht="198" customHeight="1" x14ac:dyDescent="0.35">
      <c r="B11" s="175" t="s">
        <v>234</v>
      </c>
      <c r="C11" s="174" t="s">
        <v>53</v>
      </c>
      <c r="D11" s="175" t="s">
        <v>5</v>
      </c>
      <c r="E11" s="175" t="s">
        <v>347</v>
      </c>
      <c r="F11" s="174" t="s">
        <v>591</v>
      </c>
      <c r="G11" s="192" t="s">
        <v>597</v>
      </c>
      <c r="H11" s="174" t="s">
        <v>55</v>
      </c>
      <c r="I11" s="174" t="s">
        <v>266</v>
      </c>
      <c r="J11" s="192" t="s">
        <v>599</v>
      </c>
      <c r="K11" s="174">
        <v>1</v>
      </c>
      <c r="L11" s="174">
        <v>4</v>
      </c>
      <c r="M11" s="179" t="str">
        <f t="shared" ref="M11" si="0">IF(C11="Oportunidad ","0",IF(OR(AND(K11=1,L11=1),AND(K11=1,L11=2),AND(K11=1,L11=3),AND(K11=1,L11=4),AND(K11=2,L11=1),AND(K11=2,L11=2), AND(K11=3,L11=1),AND(K11=4,L11=1))," BAJO", IF(OR(AND(K11=5,L11=1),AND(K11=4,L11=2),AND(K11=3,L11=2),AND(K11=2,L11=3),AND(K11=2,L11=4),AND(K11=1,L11=5)),"MODERADO",IF(OR(AND(K11=5,L11=2),AND(K11=4,L11=3),AND(K11=3,L11=3),AND(K11=3,L11=4),AND(K11=2,L11=5))," ALTO", IF(OR(AND(K11=5,L11=3),AND(K11=5,L11=4),AND(K11=5,L11=5),AND(K11=4,L11=4),AND(K11=4,L11=5),AND(K11=3,L11=5))," EXTREMO")))))</f>
        <v xml:space="preserve"> BAJO</v>
      </c>
      <c r="N11" s="180" t="str">
        <f t="shared" ref="N11" si="1">IF(C11="Riesgo","0",IF(OR(AND(K11=1,L11=1),AND(K11=1,L11=2),AND(K11=1,L11=3),AND(K11=1,L11=4),AND(K11=2,L11=1),AND(K11=2,L11=2), AND(K11=3,L11=1),AND(K11=4,L11=1))," BAJA", IF(OR(AND(K11=5,L11=1),AND(K11=4,L11=2),AND(K11=3,L11=2),AND(K11=2,L11=3),AND(K11=2,L11=4),AND(K11=1,L11=5)),"MODERADA",IF(OR(AND(K11=5,L11=2),AND(K11=4,L11=3),AND(K11=3,L11=3),AND(K11=3,L11=4),AND(K11=2,L11=5))," ALTA", IF(OR(AND(K11=5,L11=3),AND(K11=5,L11=4),AND(K11=5,L11=5),AND(K11=4,L11=4),AND(K11=4,L11=5),AND(K11=3,L11=5))," EXTREMA")))))</f>
        <v>0</v>
      </c>
      <c r="O11" s="179" t="str">
        <f t="shared" ref="O11" si="2">IF(C11="Riesgo",M11,N11)</f>
        <v xml:space="preserve"> BAJO</v>
      </c>
      <c r="P11" s="192" t="s">
        <v>342</v>
      </c>
      <c r="Q11" s="174" t="s">
        <v>339</v>
      </c>
      <c r="R11" s="174" t="s">
        <v>340</v>
      </c>
      <c r="S11" s="174" t="s">
        <v>348</v>
      </c>
      <c r="T11" s="174" t="s">
        <v>57</v>
      </c>
      <c r="U11" s="174" t="s">
        <v>250</v>
      </c>
      <c r="V11" s="174">
        <f t="shared" ref="V11:V32" si="3">IF(U11="Si ",15, 0)</f>
        <v>15</v>
      </c>
      <c r="W11" s="174" t="s">
        <v>250</v>
      </c>
      <c r="X11" s="174">
        <f t="shared" ref="X11:X32" si="4">IF(W11="Si ",5, 0)</f>
        <v>5</v>
      </c>
      <c r="Y11" s="174" t="s">
        <v>254</v>
      </c>
      <c r="Z11" s="174">
        <f t="shared" ref="Z11:Z32" si="5">IF(Y11="Si ",15, 0)</f>
        <v>0</v>
      </c>
      <c r="AA11" s="174" t="s">
        <v>250</v>
      </c>
      <c r="AB11" s="174">
        <f t="shared" ref="AB11:AB32" si="6">IF(AA11="Si ",10, 0)</f>
        <v>10</v>
      </c>
      <c r="AC11" s="174" t="s">
        <v>250</v>
      </c>
      <c r="AD11" s="174">
        <f t="shared" ref="AD11:AD32" si="7">IF(AC11="Si ",15, 0)</f>
        <v>15</v>
      </c>
      <c r="AE11" s="174" t="s">
        <v>250</v>
      </c>
      <c r="AF11" s="174">
        <f t="shared" ref="AF11:AF32" si="8">IF(AE11="Si ",10, 0)</f>
        <v>10</v>
      </c>
      <c r="AG11" s="174" t="s">
        <v>250</v>
      </c>
      <c r="AH11" s="174">
        <f t="shared" ref="AH11:AH32" si="9">IF(AG11="Si ",30, 0)</f>
        <v>30</v>
      </c>
      <c r="AI11" s="174">
        <f>V11+X11+Z11+AB11+AD11+AF11+AH11</f>
        <v>85</v>
      </c>
      <c r="AJ11" s="174">
        <v>3</v>
      </c>
      <c r="AK11" s="174">
        <v>3</v>
      </c>
      <c r="AL11" s="182" t="str">
        <f t="shared" ref="AL11" si="10">IF(OR(AND(AJ11=1,AK11=1),AND(AJ11=1,AK11=2),AND(AJ11=1,AK11=3),AND(AJ11=2,AK11=1),AND(AJ11=3,AK11=1)),"DÉBIL",IF(OR(AND(AJ11=2,AK11=2)),"MODERADO",IF(OR(AND(AJ11=3,AK11=2),AND(AJ11=2,AK11=3),AND(AJ11=3,AK11=3)),"FUERTE ",IF(OR(AND(AJ11="N/A",AK11="N/A"))," N/A"))))</f>
        <v xml:space="preserve">FUERTE </v>
      </c>
      <c r="AM11" s="182">
        <f>K11*L11</f>
        <v>4</v>
      </c>
      <c r="AN11" s="182">
        <f t="shared" ref="AN11" si="11">AJ11*AK11</f>
        <v>9</v>
      </c>
      <c r="AO11" s="193">
        <f t="shared" ref="AO11" si="12">(IF(OR(AND(AN11=1),AND(AN11=2),AND(AN11=3)),"3",IF(OR(AND(AN11=4)),"2",IF(OR(AND(AN11=6),AND(AN11=9)),"1"))))*1</f>
        <v>1</v>
      </c>
      <c r="AP11" s="182" t="str">
        <f t="shared" ref="AP11" si="13">IF(OR(AND(AM11=1,AO11=1),AND(AM11=2,AO11=1),AND(AM11=3,AO11=1),AND(AM11=4,AO11=1),AND(AM11=5,AO11=1),AND(AM11=6,AO11=1),AND(AM11=8,AO11=1),AND(AM11=1,AO11=2),AND(AM11=2,AO11=2),AND(AM11=3,AO11=2),AND(AM11=4,AO11=2),AND(AM11=1,AO11=3),AND(AM11=2,AO11=3)),"BAJO",IF(OR(AND(AM11=16,AO11=1),AND(AM11=20,AO11=1),AND(AM11=25,AO11=1),AND(AM11=9,AO11=2),AND(AM11=10,AO11=2),AND(AM11=12,AO11=2),AND(AM11=15,AO11=2),AND(AM11=6,AO11=3),AND(AM11=8,AO11=3),AND(AM11=9,AO11=3),AND(AM11=10,AO11=3)),"ALTO",IF(OR(AND(AM11=12,AO11=3),AND(AM11=15,AO11=3),AND(AM11=16,AO11=3),AND(AM11=16,AO11=2),AND(AM11=20,AO11=3),AND(AM11=20,AO11=2),AND(AM11=25,AO11=2),AND(AM11=25,AO11=3)),"EXTREMO",IF(OR(AND(AM11=9,AO11=1),AND(AM11=10,AO11=1),AND(AM11=12,AO11=1),AND(AM11=15,AO11=1),AND(AM11=5,AO11=2),AND(AM11=6,AO11=2),AND(AM11=8,AO11=2),AND(AM11=3,AO11=3),AND(AM11=4,AO11=3),AND(AM11=5,AO11=3)),"MODERADO",IF(OR(AND(AJ11="N/A",AK11="N/A"))," N/A")))))</f>
        <v>BAJO</v>
      </c>
      <c r="AQ11" s="174" t="s">
        <v>52</v>
      </c>
      <c r="AR11" s="174">
        <f t="shared" ref="AR11" si="14">IF(AQ11="Si ",20, 0)</f>
        <v>0</v>
      </c>
      <c r="AS11" s="174" t="s">
        <v>52</v>
      </c>
      <c r="AT11" s="174">
        <f t="shared" ref="AT11" si="15">IF(AS11="Si ",10, 0)</f>
        <v>0</v>
      </c>
      <c r="AU11" s="174" t="s">
        <v>52</v>
      </c>
      <c r="AV11" s="174">
        <f t="shared" ref="AV11" si="16">IF(AU11="Si ",20, 0)</f>
        <v>0</v>
      </c>
      <c r="AW11" s="174" t="s">
        <v>52</v>
      </c>
      <c r="AX11" s="174">
        <f t="shared" ref="AX11" si="17">IF(AW11="Si ",25, 0)</f>
        <v>0</v>
      </c>
      <c r="AY11" s="174" t="s">
        <v>52</v>
      </c>
      <c r="AZ11" s="174">
        <f t="shared" ref="AZ11" si="18">IF(AY11="Si ",25, 0)</f>
        <v>0</v>
      </c>
      <c r="BA11" s="174" t="s">
        <v>52</v>
      </c>
      <c r="BB11" s="174">
        <v>1</v>
      </c>
      <c r="BC11" s="174">
        <v>4</v>
      </c>
      <c r="BD11" s="179" t="str">
        <f t="shared" ref="BD11" si="19">IF(C11="Oportunidad ","0",IF(OR(AND(BB11=1,BC11=1),AND(BB11=1,BC11=2),AND(BB11=1,BC11=3),AND(BB11=1,BC11=4),AND(BB11=2,BC11=1),AND(BB11=2,BC11=2), AND(BB11=3,BC11=1),AND(BB11=4,BC11=1))," BAJO", IF(OR(AND(BB11=5,BC11=1),AND(BB11=4,BC11=2),AND(BB11=3,BC11=2),AND(BB11=2,BC11=3),AND(BB11=2,BC11=4),AND(BB11=1,BC11=5)),"MODERADO",IF(OR(AND(BB11=5,BC11=2),AND(BB11=4,BC11=3),AND(BB11=3,BC11=3),AND(BB11=3,BC11=4),AND(BB11=2,BC11=5))," ALTO", IF(OR(AND(BB11=5,BC11=3),AND(BB11=5,BC11=4),AND(BB11=5,BC11=5),AND(BB11=4,BC11=4),AND(BB11=4,BC11=5),AND(BB11=3,BC11=5))," EXTREMO")))))</f>
        <v xml:space="preserve"> BAJO</v>
      </c>
      <c r="BE11" s="180" t="str">
        <f t="shared" ref="BE11" si="20">IF(C11="Riesgo","0",IF(OR(AND(BB11=1,BC11=1),AND(BB11=1,BC11=2),AND(BB11=1,BC11=3),AND(BB11=1,BC11=4),AND(BB11=2,BC11=1),AND(BB11=2,BC11=2), AND(BB11=3,BC11=1),AND(BB11=4,BC11=1))," BAJA", IF(OR(AND(BB11=5,BC11=1),AND(BB11=4,BC11=2),AND(BB11=3,BC11=2),AND(BB11=2,BC11=3),AND(BB11=2,BC11=4),AND(BB11=1,BC11=5)),"MODERADA",IF(OR(AND(BB11=5,BC11=2),AND(BB11=4,BC11=3),AND(BB11=3,BC11=3),AND(BB11=3,BC11=4),AND(BB11=2,BC11=5))," ALTA", IF(OR(AND(BB11=5,BC11=3),AND(BB11=5,BC11=4),AND(BB11=5,BC11=5),AND(BB11=4,BC11=4),AND(BB11=4,BC11=5),AND(BB11=3,BC11=5))," EXTREMA")))))</f>
        <v>0</v>
      </c>
      <c r="BF11" s="179" t="str">
        <f t="shared" ref="BF11" si="21">IF(C11="Riesgo",BD11,BE11)</f>
        <v xml:space="preserve"> BAJO</v>
      </c>
      <c r="BG11" s="174" t="str">
        <f>IF(C11="Oportunidad ","0",IF(OR(BF11=" EXTREMO"),"Reducir, evitar, compartir o transferir el riesgo",IF(OR(BF11=" ALTO"),"Reducir, evitar, compartir o transferir el riesgo",IF(OR(BF11="MODERADO"),"Asumir el riesgo, Reducir el riesgo",IF(OR(BF11=" BAJO"),"Asumir el riesgo, Reducir el riesgo","-")))))</f>
        <v>Asumir el riesgo, Reducir el riesgo</v>
      </c>
      <c r="BH11" s="174" t="str">
        <f>IF(C11="Riesgo ","0",IF(OR(BF11=" EXTREMA"),"Compartir la oportunidad, Explotar la oportunidad",IF(OR(BF11=" ALTA"),"Mejorar la oportunidad, Compartir la oportunidad",IF(OR(BF11="MODERADA"),"Mejorar la oportunidad",IF(OR(BF11=" BAJA"),"Aceptar la oportunidad","-")))))</f>
        <v>-</v>
      </c>
      <c r="BI11" s="174" t="str">
        <f t="shared" ref="BI11" si="22">IF(C11="Riesgo",BG11,BH11)</f>
        <v>Asumir el riesgo, Reducir el riesgo</v>
      </c>
      <c r="BJ11" s="191" t="s">
        <v>349</v>
      </c>
      <c r="BK11" s="174" t="s">
        <v>326</v>
      </c>
      <c r="BL11" s="174" t="s">
        <v>341</v>
      </c>
      <c r="BM11" s="174" t="s">
        <v>295</v>
      </c>
      <c r="BN11" s="191" t="s">
        <v>609</v>
      </c>
    </row>
    <row r="12" spans="1:66" s="148" customFormat="1" ht="93" x14ac:dyDescent="0.35">
      <c r="B12" s="175" t="s">
        <v>234</v>
      </c>
      <c r="C12" s="174" t="s">
        <v>53</v>
      </c>
      <c r="D12" s="175" t="s">
        <v>6</v>
      </c>
      <c r="E12" s="175" t="s">
        <v>331</v>
      </c>
      <c r="F12" s="175" t="s">
        <v>350</v>
      </c>
      <c r="G12" s="194" t="s">
        <v>598</v>
      </c>
      <c r="H12" s="174" t="s">
        <v>55</v>
      </c>
      <c r="I12" s="175" t="s">
        <v>266</v>
      </c>
      <c r="J12" s="194" t="s">
        <v>600</v>
      </c>
      <c r="K12" s="175">
        <v>1</v>
      </c>
      <c r="L12" s="175">
        <v>4</v>
      </c>
      <c r="M12" s="179" t="str">
        <f t="shared" ref="M12:M20" si="23">IF(C12="Oportunidad ","0",IF(OR(AND(K12=1,L12=1),AND(K12=1,L12=2),AND(K12=1,L12=3),AND(K12=1,L12=4),AND(K12=2,L12=1),AND(K12=2,L12=2), AND(K12=3,L12=1),AND(K12=4,L12=1))," BAJO", IF(OR(AND(K12=5,L12=1),AND(K12=4,L12=2),AND(K12=3,L12=2),AND(K12=2,L12=3),AND(K12=2,L12=4),AND(K12=1,L12=5)),"MODERADO",IF(OR(AND(K12=5,L12=2),AND(K12=4,L12=3),AND(K12=3,L12=3),AND(K12=3,L12=4),AND(K12=2,L12=5))," ALTO", IF(OR(AND(K12=5,L12=3),AND(K12=5,L12=4),AND(K12=5,L12=5),AND(K12=4,L12=4),AND(K12=4,L12=5),AND(K12=3,L12=5))," EXTREMO")))))</f>
        <v xml:space="preserve"> BAJO</v>
      </c>
      <c r="N12" s="180" t="str">
        <f t="shared" ref="N12:N20" si="24">IF(C12="Riesgo","0",IF(OR(AND(K12=1,L12=1),AND(K12=1,L12=2),AND(K12=1,L12=3),AND(K12=1,L12=4),AND(K12=2,L12=1),AND(K12=2,L12=2), AND(K12=3,L12=1),AND(K12=4,L12=1))," BAJA", IF(OR(AND(K12=5,L12=1),AND(K12=4,L12=2),AND(K12=3,L12=2),AND(K12=2,L12=3),AND(K12=2,L12=4),AND(K12=1,L12=5)),"MODERADA",IF(OR(AND(K12=5,L12=2),AND(K12=4,L12=3),AND(K12=3,L12=3),AND(K12=3,L12=4),AND(K12=2,L12=5))," ALTA", IF(OR(AND(K12=5,L12=3),AND(K12=5,L12=4),AND(K12=5,L12=5),AND(K12=4,L12=4),AND(K12=4,L12=5),AND(K12=3,L12=5))," EXTREMA")))))</f>
        <v>0</v>
      </c>
      <c r="O12" s="179" t="str">
        <f t="shared" ref="O12:O20" si="25">IF(C12="Riesgo",M12,N12)</f>
        <v xml:space="preserve"> BAJO</v>
      </c>
      <c r="P12" s="178" t="s">
        <v>332</v>
      </c>
      <c r="Q12" s="175" t="s">
        <v>333</v>
      </c>
      <c r="R12" s="175" t="s">
        <v>334</v>
      </c>
      <c r="S12" s="175" t="s">
        <v>335</v>
      </c>
      <c r="T12" s="175" t="s">
        <v>336</v>
      </c>
      <c r="U12" s="174" t="s">
        <v>250</v>
      </c>
      <c r="V12" s="174">
        <f t="shared" si="3"/>
        <v>15</v>
      </c>
      <c r="W12" s="174" t="s">
        <v>250</v>
      </c>
      <c r="X12" s="174">
        <f t="shared" si="4"/>
        <v>5</v>
      </c>
      <c r="Y12" s="174" t="s">
        <v>254</v>
      </c>
      <c r="Z12" s="174">
        <f t="shared" si="5"/>
        <v>0</v>
      </c>
      <c r="AA12" s="174" t="s">
        <v>250</v>
      </c>
      <c r="AB12" s="174">
        <f t="shared" si="6"/>
        <v>10</v>
      </c>
      <c r="AC12" s="174" t="s">
        <v>250</v>
      </c>
      <c r="AD12" s="174">
        <f t="shared" si="7"/>
        <v>15</v>
      </c>
      <c r="AE12" s="174" t="s">
        <v>250</v>
      </c>
      <c r="AF12" s="174">
        <f t="shared" si="8"/>
        <v>10</v>
      </c>
      <c r="AG12" s="174" t="s">
        <v>250</v>
      </c>
      <c r="AH12" s="174">
        <f t="shared" si="9"/>
        <v>30</v>
      </c>
      <c r="AI12" s="174">
        <f t="shared" ref="AI12:AI32" si="26">V12+X12+Z12+AB12+AD12+AF12+AH12</f>
        <v>85</v>
      </c>
      <c r="AJ12" s="174">
        <v>3</v>
      </c>
      <c r="AK12" s="174">
        <v>3</v>
      </c>
      <c r="AL12" s="182" t="str">
        <f t="shared" ref="AL12:AL32" si="27">IF(OR(AND(AJ12=1,AK12=1),AND(AJ12=1,AK12=2),AND(AJ12=1,AK12=3),AND(AJ12=2,AK12=1),AND(AJ12=3,AK12=1)),"DÉBIL",IF(OR(AND(AJ12=2,AK12=2)),"MODERADO",IF(OR(AND(AJ12=3,AK12=2),AND(AJ12=2,AK12=3),AND(AJ12=3,AK12=3)),"FUERTE ",IF(OR(AND(AJ12="N/A",AK12="N/A"))," N/A"))))</f>
        <v xml:space="preserve">FUERTE </v>
      </c>
      <c r="AM12" s="182">
        <f t="shared" ref="AM12:AM32" si="28">K12*L12</f>
        <v>4</v>
      </c>
      <c r="AN12" s="182">
        <f t="shared" ref="AN12:AN32" si="29">AJ12*AK12</f>
        <v>9</v>
      </c>
      <c r="AO12" s="193">
        <f t="shared" ref="AO12:AO32" si="30">(IF(OR(AND(AN12=1),AND(AN12=2),AND(AN12=3)),"3",IF(OR(AND(AN12=4)),"2",IF(OR(AND(AN12=6),AND(AN12=9)),"1"))))*1</f>
        <v>1</v>
      </c>
      <c r="AP12" s="182" t="str">
        <f t="shared" ref="AP12:AP32" si="31">IF(OR(AND(AM12=1,AO12=1),AND(AM12=2,AO12=1),AND(AM12=3,AO12=1),AND(AM12=4,AO12=1),AND(AM12=5,AO12=1),AND(AM12=6,AO12=1),AND(AM12=8,AO12=1),AND(AM12=1,AO12=2),AND(AM12=2,AO12=2),AND(AM12=3,AO12=2),AND(AM12=4,AO12=2),AND(AM12=1,AO12=3),AND(AM12=2,AO12=3)),"BAJO",IF(OR(AND(AM12=16,AO12=1),AND(AM12=20,AO12=1),AND(AM12=25,AO12=1),AND(AM12=9,AO12=2),AND(AM12=10,AO12=2),AND(AM12=12,AO12=2),AND(AM12=15,AO12=2),AND(AM12=6,AO12=3),AND(AM12=8,AO12=3),AND(AM12=9,AO12=3),AND(AM12=10,AO12=3)),"ALTO",IF(OR(AND(AM12=12,AO12=3),AND(AM12=15,AO12=3),AND(AM12=16,AO12=3),AND(AM12=16,AO12=2),AND(AM12=20,AO12=3),AND(AM12=20,AO12=2),AND(AM12=25,AO12=2),AND(AM12=25,AO12=3)),"EXTREMO",IF(OR(AND(AM12=9,AO12=1),AND(AM12=10,AO12=1),AND(AM12=12,AO12=1),AND(AM12=15,AO12=1),AND(AM12=5,AO12=2),AND(AM12=6,AO12=2),AND(AM12=8,AO12=2),AND(AM12=3,AO12=3),AND(AM12=4,AO12=3),AND(AM12=5,AO12=3)),"MODERADO",IF(OR(AND(AJ12="N/A",AK12="N/A"))," N/A")))))</f>
        <v>BAJO</v>
      </c>
      <c r="AQ12" s="174" t="s">
        <v>52</v>
      </c>
      <c r="AR12" s="174">
        <f t="shared" ref="AR12:AR17" si="32">IF(AQ12="Si ",20, 0)</f>
        <v>0</v>
      </c>
      <c r="AS12" s="174" t="s">
        <v>52</v>
      </c>
      <c r="AT12" s="174">
        <f t="shared" ref="AT12:AT17" si="33">IF(AS12="Si ",10, 0)</f>
        <v>0</v>
      </c>
      <c r="AU12" s="174" t="s">
        <v>52</v>
      </c>
      <c r="AV12" s="174">
        <f t="shared" ref="AV12:AV17" si="34">IF(AU12="Si ",20, 0)</f>
        <v>0</v>
      </c>
      <c r="AW12" s="174" t="s">
        <v>52</v>
      </c>
      <c r="AX12" s="174">
        <f t="shared" ref="AX12:AX17" si="35">IF(AW12="Si ",25, 0)</f>
        <v>0</v>
      </c>
      <c r="AY12" s="174" t="s">
        <v>52</v>
      </c>
      <c r="AZ12" s="174">
        <f t="shared" ref="AZ12:AZ15" si="36">IF(AY12="Si ",25, 0)</f>
        <v>0</v>
      </c>
      <c r="BA12" s="174" t="s">
        <v>52</v>
      </c>
      <c r="BB12" s="174">
        <v>1</v>
      </c>
      <c r="BC12" s="174">
        <v>4</v>
      </c>
      <c r="BD12" s="179" t="str">
        <f t="shared" ref="BD12:BD32" si="37">IF(C12="Oportunidad ","0",IF(OR(AND(BB12=1,BC12=1),AND(BB12=1,BC12=2),AND(BB12=1,BC12=3),AND(BB12=1,BC12=4),AND(BB12=2,BC12=1),AND(BB12=2,BC12=2), AND(BB12=3,BC12=1),AND(BB12=4,BC12=1))," BAJO", IF(OR(AND(BB12=5,BC12=1),AND(BB12=4,BC12=2),AND(BB12=3,BC12=2),AND(BB12=2,BC12=3),AND(BB12=2,BC12=4),AND(BB12=1,BC12=5)),"MODERADO",IF(OR(AND(BB12=5,BC12=2),AND(BB12=4,BC12=3),AND(BB12=3,BC12=3),AND(BB12=3,BC12=4),AND(BB12=2,BC12=5))," ALTO", IF(OR(AND(BB12=5,BC12=3),AND(BB12=5,BC12=4),AND(BB12=5,BC12=5),AND(BB12=4,BC12=4),AND(BB12=4,BC12=5),AND(BB12=3,BC12=5))," EXTREMO")))))</f>
        <v xml:space="preserve"> BAJO</v>
      </c>
      <c r="BE12" s="180" t="str">
        <f t="shared" ref="BE12:BE32" si="38">IF(C12="Riesgo","0",IF(OR(AND(BB12=1,BC12=1),AND(BB12=1,BC12=2),AND(BB12=1,BC12=3),AND(BB12=1,BC12=4),AND(BB12=2,BC12=1),AND(BB12=2,BC12=2), AND(BB12=3,BC12=1),AND(BB12=4,BC12=1))," BAJA", IF(OR(AND(BB12=5,BC12=1),AND(BB12=4,BC12=2),AND(BB12=3,BC12=2),AND(BB12=2,BC12=3),AND(BB12=2,BC12=4),AND(BB12=1,BC12=5)),"MODERADA",IF(OR(AND(BB12=5,BC12=2),AND(BB12=4,BC12=3),AND(BB12=3,BC12=3),AND(BB12=3,BC12=4),AND(BB12=2,BC12=5))," ALTA", IF(OR(AND(BB12=5,BC12=3),AND(BB12=5,BC12=4),AND(BB12=5,BC12=5),AND(BB12=4,BC12=4),AND(BB12=4,BC12=5),AND(BB12=3,BC12=5))," EXTREMA")))))</f>
        <v>0</v>
      </c>
      <c r="BF12" s="179" t="str">
        <f t="shared" ref="BF12:BF32" si="39">IF(C12="Riesgo",BD12,BE12)</f>
        <v xml:space="preserve"> BAJO</v>
      </c>
      <c r="BG12" s="174" t="str">
        <f t="shared" ref="BG12:BG32" si="40">IF(C12="Oportunidad ","0",IF(OR(BF12=" EXTREMO"),"Reducir, evitar, compartir o transferir el riesgo",IF(OR(BF12=" ALTO"),"Reducir, evitar, compartir o transferir el riesgo",IF(OR(BF12="MODERADO"),"Asumir el riesgo, Reducir el riesgo",IF(OR(BF12=" BAJO"),"Asumir el riesgo, Reducir el riesgo","-")))))</f>
        <v>Asumir el riesgo, Reducir el riesgo</v>
      </c>
      <c r="BH12" s="174" t="str">
        <f t="shared" ref="BH12:BH32" si="41">IF(C12="Riesgo ","0",IF(OR(BF12=" EXTREMA"),"Compartir la oportunidad, Explotar la oportunidad",IF(OR(BF12=" ALTA"),"Mejorar la oportunidad, Compartir la oportunidad",IF(OR(BF12="MODERADA"),"Mejorar la oportunidad",IF(OR(BF12=" BAJA"),"Aceptar la oportunidad","-")))))</f>
        <v>-</v>
      </c>
      <c r="BI12" s="174" t="str">
        <f t="shared" ref="BI12:BI32" si="42">IF(C12="Riesgo",BG12,BH12)</f>
        <v>Asumir el riesgo, Reducir el riesgo</v>
      </c>
      <c r="BJ12" s="178" t="s">
        <v>602</v>
      </c>
      <c r="BK12" s="175" t="s">
        <v>333</v>
      </c>
      <c r="BL12" s="174" t="s">
        <v>296</v>
      </c>
      <c r="BM12" s="174" t="s">
        <v>295</v>
      </c>
      <c r="BN12" s="178" t="s">
        <v>608</v>
      </c>
    </row>
    <row r="13" spans="1:66" ht="108.5" x14ac:dyDescent="0.35">
      <c r="B13" s="175" t="s">
        <v>238</v>
      </c>
      <c r="C13" s="174" t="s">
        <v>53</v>
      </c>
      <c r="D13" s="175" t="s">
        <v>7</v>
      </c>
      <c r="E13" s="175" t="s">
        <v>351</v>
      </c>
      <c r="F13" s="175" t="s">
        <v>352</v>
      </c>
      <c r="G13" s="194" t="s">
        <v>353</v>
      </c>
      <c r="H13" s="174" t="s">
        <v>55</v>
      </c>
      <c r="I13" s="175" t="s">
        <v>354</v>
      </c>
      <c r="J13" s="194" t="s">
        <v>592</v>
      </c>
      <c r="K13" s="175">
        <v>2</v>
      </c>
      <c r="L13" s="175">
        <v>3</v>
      </c>
      <c r="M13" s="179" t="str">
        <f t="shared" si="23"/>
        <v>MODERADO</v>
      </c>
      <c r="N13" s="180" t="str">
        <f t="shared" si="24"/>
        <v>0</v>
      </c>
      <c r="O13" s="179" t="str">
        <f t="shared" si="25"/>
        <v>MODERADO</v>
      </c>
      <c r="P13" s="194" t="s">
        <v>593</v>
      </c>
      <c r="Q13" s="175" t="s">
        <v>355</v>
      </c>
      <c r="R13" s="175" t="s">
        <v>356</v>
      </c>
      <c r="S13" s="175" t="s">
        <v>669</v>
      </c>
      <c r="T13" s="175" t="s">
        <v>57</v>
      </c>
      <c r="U13" s="175" t="s">
        <v>250</v>
      </c>
      <c r="V13" s="174">
        <f t="shared" si="3"/>
        <v>15</v>
      </c>
      <c r="W13" s="175" t="s">
        <v>250</v>
      </c>
      <c r="X13" s="174">
        <f t="shared" si="4"/>
        <v>5</v>
      </c>
      <c r="Y13" s="175" t="s">
        <v>254</v>
      </c>
      <c r="Z13" s="174">
        <f t="shared" si="5"/>
        <v>0</v>
      </c>
      <c r="AA13" s="175" t="s">
        <v>250</v>
      </c>
      <c r="AB13" s="174">
        <f t="shared" si="6"/>
        <v>10</v>
      </c>
      <c r="AC13" s="175" t="s">
        <v>250</v>
      </c>
      <c r="AD13" s="174">
        <f t="shared" si="7"/>
        <v>15</v>
      </c>
      <c r="AE13" s="175" t="s">
        <v>250</v>
      </c>
      <c r="AF13" s="174">
        <f t="shared" si="8"/>
        <v>10</v>
      </c>
      <c r="AG13" s="175" t="s">
        <v>250</v>
      </c>
      <c r="AH13" s="174">
        <f t="shared" si="9"/>
        <v>30</v>
      </c>
      <c r="AI13" s="174">
        <f t="shared" si="26"/>
        <v>85</v>
      </c>
      <c r="AJ13" s="175">
        <v>3</v>
      </c>
      <c r="AK13" s="175">
        <v>3</v>
      </c>
      <c r="AL13" s="182" t="str">
        <f t="shared" si="27"/>
        <v xml:space="preserve">FUERTE </v>
      </c>
      <c r="AM13" s="182">
        <f t="shared" si="28"/>
        <v>6</v>
      </c>
      <c r="AN13" s="182">
        <f t="shared" si="29"/>
        <v>9</v>
      </c>
      <c r="AO13" s="193">
        <f t="shared" si="30"/>
        <v>1</v>
      </c>
      <c r="AP13" s="182" t="str">
        <f t="shared" si="31"/>
        <v>BAJO</v>
      </c>
      <c r="AQ13" s="175" t="s">
        <v>52</v>
      </c>
      <c r="AR13" s="183">
        <f t="shared" si="32"/>
        <v>0</v>
      </c>
      <c r="AS13" s="175" t="s">
        <v>52</v>
      </c>
      <c r="AT13" s="183">
        <f t="shared" si="33"/>
        <v>0</v>
      </c>
      <c r="AU13" s="175" t="s">
        <v>52</v>
      </c>
      <c r="AV13" s="183">
        <f t="shared" si="34"/>
        <v>0</v>
      </c>
      <c r="AW13" s="175" t="s">
        <v>52</v>
      </c>
      <c r="AX13" s="183">
        <f t="shared" si="35"/>
        <v>0</v>
      </c>
      <c r="AY13" s="175" t="s">
        <v>52</v>
      </c>
      <c r="AZ13" s="183">
        <f t="shared" si="36"/>
        <v>0</v>
      </c>
      <c r="BA13" s="175" t="s">
        <v>52</v>
      </c>
      <c r="BB13" s="174">
        <v>1</v>
      </c>
      <c r="BC13" s="174">
        <v>3</v>
      </c>
      <c r="BD13" s="179" t="str">
        <f t="shared" si="37"/>
        <v xml:space="preserve"> BAJO</v>
      </c>
      <c r="BE13" s="180" t="str">
        <f t="shared" si="38"/>
        <v>0</v>
      </c>
      <c r="BF13" s="179" t="str">
        <f t="shared" si="39"/>
        <v xml:space="preserve"> BAJO</v>
      </c>
      <c r="BG13" s="174" t="str">
        <f t="shared" si="40"/>
        <v>Asumir el riesgo, Reducir el riesgo</v>
      </c>
      <c r="BH13" s="174" t="str">
        <f t="shared" si="41"/>
        <v>-</v>
      </c>
      <c r="BI13" s="174" t="str">
        <f t="shared" si="42"/>
        <v>Asumir el riesgo, Reducir el riesgo</v>
      </c>
      <c r="BJ13" s="178" t="s">
        <v>603</v>
      </c>
      <c r="BK13" s="175" t="s">
        <v>355</v>
      </c>
      <c r="BL13" s="175" t="s">
        <v>357</v>
      </c>
      <c r="BM13" s="174" t="s">
        <v>295</v>
      </c>
      <c r="BN13" s="178" t="s">
        <v>607</v>
      </c>
    </row>
    <row r="14" spans="1:66" ht="201.5" x14ac:dyDescent="0.35">
      <c r="B14" s="175" t="s">
        <v>366</v>
      </c>
      <c r="C14" s="175" t="s">
        <v>53</v>
      </c>
      <c r="D14" s="175" t="s">
        <v>8</v>
      </c>
      <c r="E14" s="175" t="s">
        <v>359</v>
      </c>
      <c r="F14" s="178" t="s">
        <v>360</v>
      </c>
      <c r="G14" s="194" t="s">
        <v>572</v>
      </c>
      <c r="H14" s="174" t="s">
        <v>55</v>
      </c>
      <c r="I14" s="175" t="s">
        <v>361</v>
      </c>
      <c r="J14" s="194" t="s">
        <v>362</v>
      </c>
      <c r="K14" s="175">
        <v>1</v>
      </c>
      <c r="L14" s="175">
        <v>5</v>
      </c>
      <c r="M14" s="179" t="str">
        <f t="shared" si="23"/>
        <v>MODERADO</v>
      </c>
      <c r="N14" s="180" t="str">
        <f t="shared" si="24"/>
        <v>0</v>
      </c>
      <c r="O14" s="179" t="str">
        <f t="shared" si="25"/>
        <v>MODERADO</v>
      </c>
      <c r="P14" s="178" t="s">
        <v>363</v>
      </c>
      <c r="Q14" s="181" t="s">
        <v>364</v>
      </c>
      <c r="R14" s="181" t="s">
        <v>365</v>
      </c>
      <c r="S14" s="181" t="s">
        <v>670</v>
      </c>
      <c r="T14" s="175" t="s">
        <v>57</v>
      </c>
      <c r="U14" s="175" t="s">
        <v>250</v>
      </c>
      <c r="V14" s="174">
        <f t="shared" si="3"/>
        <v>15</v>
      </c>
      <c r="W14" s="175" t="s">
        <v>250</v>
      </c>
      <c r="X14" s="174">
        <f t="shared" si="4"/>
        <v>5</v>
      </c>
      <c r="Y14" s="175" t="s">
        <v>254</v>
      </c>
      <c r="Z14" s="174">
        <f t="shared" si="5"/>
        <v>0</v>
      </c>
      <c r="AA14" s="175" t="s">
        <v>250</v>
      </c>
      <c r="AB14" s="174">
        <f t="shared" si="6"/>
        <v>10</v>
      </c>
      <c r="AC14" s="175" t="s">
        <v>250</v>
      </c>
      <c r="AD14" s="174">
        <f t="shared" si="7"/>
        <v>15</v>
      </c>
      <c r="AE14" s="175" t="s">
        <v>250</v>
      </c>
      <c r="AF14" s="174">
        <f t="shared" si="8"/>
        <v>10</v>
      </c>
      <c r="AG14" s="175" t="s">
        <v>250</v>
      </c>
      <c r="AH14" s="174">
        <f t="shared" si="9"/>
        <v>30</v>
      </c>
      <c r="AI14" s="174">
        <f t="shared" si="26"/>
        <v>85</v>
      </c>
      <c r="AJ14" s="175">
        <v>3</v>
      </c>
      <c r="AK14" s="175">
        <v>2</v>
      </c>
      <c r="AL14" s="182" t="str">
        <f t="shared" si="27"/>
        <v xml:space="preserve">FUERTE </v>
      </c>
      <c r="AM14" s="182">
        <f t="shared" si="28"/>
        <v>5</v>
      </c>
      <c r="AN14" s="182">
        <f t="shared" si="29"/>
        <v>6</v>
      </c>
      <c r="AO14" s="193">
        <f t="shared" si="30"/>
        <v>1</v>
      </c>
      <c r="AP14" s="182" t="str">
        <f t="shared" si="31"/>
        <v>BAJO</v>
      </c>
      <c r="AQ14" s="175" t="s">
        <v>52</v>
      </c>
      <c r="AR14" s="183">
        <f t="shared" si="32"/>
        <v>0</v>
      </c>
      <c r="AS14" s="175" t="s">
        <v>52</v>
      </c>
      <c r="AT14" s="183">
        <f t="shared" si="33"/>
        <v>0</v>
      </c>
      <c r="AU14" s="175" t="s">
        <v>52</v>
      </c>
      <c r="AV14" s="183">
        <f t="shared" si="34"/>
        <v>0</v>
      </c>
      <c r="AW14" s="175" t="s">
        <v>52</v>
      </c>
      <c r="AX14" s="183">
        <f t="shared" si="35"/>
        <v>0</v>
      </c>
      <c r="AY14" s="175" t="s">
        <v>52</v>
      </c>
      <c r="AZ14" s="183">
        <f t="shared" si="36"/>
        <v>0</v>
      </c>
      <c r="BA14" s="183" t="s">
        <v>52</v>
      </c>
      <c r="BB14" s="174">
        <v>1</v>
      </c>
      <c r="BC14" s="174">
        <v>5</v>
      </c>
      <c r="BD14" s="179" t="str">
        <f t="shared" si="37"/>
        <v>MODERADO</v>
      </c>
      <c r="BE14" s="180" t="str">
        <f t="shared" si="38"/>
        <v>0</v>
      </c>
      <c r="BF14" s="179" t="str">
        <f t="shared" si="39"/>
        <v>MODERADO</v>
      </c>
      <c r="BG14" s="174" t="str">
        <f t="shared" si="40"/>
        <v>Asumir el riesgo, Reducir el riesgo</v>
      </c>
      <c r="BH14" s="174" t="str">
        <f t="shared" si="41"/>
        <v>-</v>
      </c>
      <c r="BI14" s="174" t="str">
        <f t="shared" si="42"/>
        <v>Asumir el riesgo, Reducir el riesgo</v>
      </c>
      <c r="BJ14" s="184" t="s">
        <v>596</v>
      </c>
      <c r="BK14" s="181" t="s">
        <v>367</v>
      </c>
      <c r="BL14" s="181" t="s">
        <v>327</v>
      </c>
      <c r="BM14" s="174" t="s">
        <v>295</v>
      </c>
      <c r="BN14" s="178" t="s">
        <v>606</v>
      </c>
    </row>
    <row r="15" spans="1:66" ht="201.5" x14ac:dyDescent="0.35">
      <c r="B15" s="174" t="s">
        <v>249</v>
      </c>
      <c r="C15" s="174" t="s">
        <v>53</v>
      </c>
      <c r="D15" s="175" t="s">
        <v>337</v>
      </c>
      <c r="E15" s="175" t="s">
        <v>381</v>
      </c>
      <c r="F15" s="175" t="s">
        <v>382</v>
      </c>
      <c r="G15" s="194" t="s">
        <v>383</v>
      </c>
      <c r="H15" s="175" t="s">
        <v>320</v>
      </c>
      <c r="I15" s="175" t="s">
        <v>266</v>
      </c>
      <c r="J15" s="194" t="s">
        <v>601</v>
      </c>
      <c r="K15" s="175">
        <v>2</v>
      </c>
      <c r="L15" s="175">
        <v>3</v>
      </c>
      <c r="M15" s="179" t="str">
        <f t="shared" si="23"/>
        <v>MODERADO</v>
      </c>
      <c r="N15" s="180" t="str">
        <f t="shared" si="24"/>
        <v>0</v>
      </c>
      <c r="O15" s="179" t="str">
        <f t="shared" si="25"/>
        <v>MODERADO</v>
      </c>
      <c r="P15" s="194" t="s">
        <v>384</v>
      </c>
      <c r="Q15" s="196" t="s">
        <v>385</v>
      </c>
      <c r="R15" s="175" t="s">
        <v>386</v>
      </c>
      <c r="S15" s="175" t="s">
        <v>387</v>
      </c>
      <c r="T15" s="175" t="s">
        <v>57</v>
      </c>
      <c r="U15" s="175" t="s">
        <v>250</v>
      </c>
      <c r="V15" s="174">
        <f t="shared" si="3"/>
        <v>15</v>
      </c>
      <c r="W15" s="175" t="s">
        <v>250</v>
      </c>
      <c r="X15" s="174">
        <f t="shared" si="4"/>
        <v>5</v>
      </c>
      <c r="Y15" s="175" t="s">
        <v>254</v>
      </c>
      <c r="Z15" s="174">
        <f t="shared" si="5"/>
        <v>0</v>
      </c>
      <c r="AA15" s="175" t="s">
        <v>250</v>
      </c>
      <c r="AB15" s="174">
        <f t="shared" si="6"/>
        <v>10</v>
      </c>
      <c r="AC15" s="175" t="s">
        <v>250</v>
      </c>
      <c r="AD15" s="174">
        <f t="shared" si="7"/>
        <v>15</v>
      </c>
      <c r="AE15" s="175" t="s">
        <v>250</v>
      </c>
      <c r="AF15" s="174">
        <f t="shared" si="8"/>
        <v>10</v>
      </c>
      <c r="AG15" s="175" t="s">
        <v>250</v>
      </c>
      <c r="AH15" s="174">
        <f t="shared" si="9"/>
        <v>30</v>
      </c>
      <c r="AI15" s="174">
        <f t="shared" si="26"/>
        <v>85</v>
      </c>
      <c r="AJ15" s="175">
        <v>3</v>
      </c>
      <c r="AK15" s="175">
        <v>3</v>
      </c>
      <c r="AL15" s="182" t="str">
        <f t="shared" si="27"/>
        <v xml:space="preserve">FUERTE </v>
      </c>
      <c r="AM15" s="182">
        <f t="shared" si="28"/>
        <v>6</v>
      </c>
      <c r="AN15" s="182">
        <f t="shared" si="29"/>
        <v>9</v>
      </c>
      <c r="AO15" s="193">
        <f t="shared" si="30"/>
        <v>1</v>
      </c>
      <c r="AP15" s="182" t="str">
        <f t="shared" si="31"/>
        <v>BAJO</v>
      </c>
      <c r="AQ15" s="175" t="s">
        <v>52</v>
      </c>
      <c r="AR15" s="183">
        <f t="shared" si="32"/>
        <v>0</v>
      </c>
      <c r="AS15" s="175" t="s">
        <v>52</v>
      </c>
      <c r="AT15" s="183">
        <f t="shared" si="33"/>
        <v>0</v>
      </c>
      <c r="AU15" s="175" t="s">
        <v>52</v>
      </c>
      <c r="AV15" s="183">
        <f t="shared" si="34"/>
        <v>0</v>
      </c>
      <c r="AW15" s="175" t="s">
        <v>52</v>
      </c>
      <c r="AX15" s="183">
        <f t="shared" si="35"/>
        <v>0</v>
      </c>
      <c r="AY15" s="175" t="s">
        <v>52</v>
      </c>
      <c r="AZ15" s="183">
        <f t="shared" si="36"/>
        <v>0</v>
      </c>
      <c r="BA15" s="183" t="s">
        <v>52</v>
      </c>
      <c r="BB15" s="174">
        <v>1</v>
      </c>
      <c r="BC15" s="174">
        <v>3</v>
      </c>
      <c r="BD15" s="179" t="str">
        <f t="shared" si="37"/>
        <v xml:space="preserve"> BAJO</v>
      </c>
      <c r="BE15" s="180" t="str">
        <f t="shared" si="38"/>
        <v>0</v>
      </c>
      <c r="BF15" s="179" t="str">
        <f t="shared" si="39"/>
        <v xml:space="preserve"> BAJO</v>
      </c>
      <c r="BG15" s="174" t="str">
        <f t="shared" si="40"/>
        <v>Asumir el riesgo, Reducir el riesgo</v>
      </c>
      <c r="BH15" s="174" t="str">
        <f t="shared" si="41"/>
        <v>-</v>
      </c>
      <c r="BI15" s="174" t="str">
        <f t="shared" si="42"/>
        <v>Asumir el riesgo, Reducir el riesgo</v>
      </c>
      <c r="BJ15" s="194" t="s">
        <v>604</v>
      </c>
      <c r="BK15" s="196" t="s">
        <v>388</v>
      </c>
      <c r="BL15" s="175" t="s">
        <v>389</v>
      </c>
      <c r="BM15" s="174" t="s">
        <v>295</v>
      </c>
      <c r="BN15" s="178" t="s">
        <v>605</v>
      </c>
    </row>
    <row r="16" spans="1:66" ht="217" x14ac:dyDescent="0.35">
      <c r="B16" s="174" t="s">
        <v>247</v>
      </c>
      <c r="C16" s="175" t="s">
        <v>53</v>
      </c>
      <c r="D16" s="175" t="s">
        <v>346</v>
      </c>
      <c r="E16" s="175" t="s">
        <v>392</v>
      </c>
      <c r="F16" s="178" t="s">
        <v>393</v>
      </c>
      <c r="G16" s="194" t="s">
        <v>394</v>
      </c>
      <c r="H16" s="175" t="s">
        <v>320</v>
      </c>
      <c r="I16" s="175" t="s">
        <v>268</v>
      </c>
      <c r="J16" s="194" t="s">
        <v>395</v>
      </c>
      <c r="K16" s="175">
        <v>3</v>
      </c>
      <c r="L16" s="175">
        <v>4</v>
      </c>
      <c r="M16" s="179" t="str">
        <f t="shared" si="23"/>
        <v xml:space="preserve"> ALTO</v>
      </c>
      <c r="N16" s="180" t="str">
        <f t="shared" si="24"/>
        <v>0</v>
      </c>
      <c r="O16" s="179" t="str">
        <f t="shared" si="25"/>
        <v xml:space="preserve"> ALTO</v>
      </c>
      <c r="P16" s="194" t="s">
        <v>610</v>
      </c>
      <c r="Q16" s="175" t="s">
        <v>396</v>
      </c>
      <c r="R16" s="181" t="s">
        <v>397</v>
      </c>
      <c r="S16" s="175" t="s">
        <v>398</v>
      </c>
      <c r="T16" s="175" t="s">
        <v>57</v>
      </c>
      <c r="U16" s="175" t="s">
        <v>250</v>
      </c>
      <c r="V16" s="174">
        <f t="shared" si="3"/>
        <v>15</v>
      </c>
      <c r="W16" s="175" t="s">
        <v>250</v>
      </c>
      <c r="X16" s="174">
        <f t="shared" si="4"/>
        <v>5</v>
      </c>
      <c r="Y16" s="175" t="s">
        <v>254</v>
      </c>
      <c r="Z16" s="174">
        <f t="shared" si="5"/>
        <v>0</v>
      </c>
      <c r="AA16" s="175" t="s">
        <v>250</v>
      </c>
      <c r="AB16" s="174">
        <f t="shared" si="6"/>
        <v>10</v>
      </c>
      <c r="AC16" s="175" t="s">
        <v>250</v>
      </c>
      <c r="AD16" s="174">
        <f t="shared" si="7"/>
        <v>15</v>
      </c>
      <c r="AE16" s="175" t="s">
        <v>250</v>
      </c>
      <c r="AF16" s="174">
        <f t="shared" si="8"/>
        <v>10</v>
      </c>
      <c r="AG16" s="175" t="s">
        <v>250</v>
      </c>
      <c r="AH16" s="174">
        <f t="shared" si="9"/>
        <v>30</v>
      </c>
      <c r="AI16" s="174">
        <f t="shared" si="26"/>
        <v>85</v>
      </c>
      <c r="AJ16" s="175">
        <v>3</v>
      </c>
      <c r="AK16" s="175">
        <v>2</v>
      </c>
      <c r="AL16" s="182" t="str">
        <f t="shared" si="27"/>
        <v xml:space="preserve">FUERTE </v>
      </c>
      <c r="AM16" s="182">
        <f t="shared" si="28"/>
        <v>12</v>
      </c>
      <c r="AN16" s="182">
        <f t="shared" si="29"/>
        <v>6</v>
      </c>
      <c r="AO16" s="193">
        <f t="shared" si="30"/>
        <v>1</v>
      </c>
      <c r="AP16" s="182" t="str">
        <f t="shared" si="31"/>
        <v>MODERADO</v>
      </c>
      <c r="AQ16" s="175" t="s">
        <v>52</v>
      </c>
      <c r="AR16" s="183">
        <f t="shared" si="32"/>
        <v>0</v>
      </c>
      <c r="AS16" s="175" t="s">
        <v>52</v>
      </c>
      <c r="AT16" s="183">
        <f t="shared" si="33"/>
        <v>0</v>
      </c>
      <c r="AU16" s="175" t="s">
        <v>52</v>
      </c>
      <c r="AV16" s="183">
        <f t="shared" si="34"/>
        <v>0</v>
      </c>
      <c r="AW16" s="175" t="s">
        <v>52</v>
      </c>
      <c r="AX16" s="183">
        <f t="shared" si="35"/>
        <v>0</v>
      </c>
      <c r="AY16" s="175" t="s">
        <v>52</v>
      </c>
      <c r="AZ16" s="183"/>
      <c r="BA16" s="183" t="s">
        <v>52</v>
      </c>
      <c r="BB16" s="174">
        <v>1</v>
      </c>
      <c r="BC16" s="174">
        <v>4</v>
      </c>
      <c r="BD16" s="179" t="str">
        <f t="shared" si="37"/>
        <v xml:space="preserve"> BAJO</v>
      </c>
      <c r="BE16" s="180" t="str">
        <f t="shared" si="38"/>
        <v>0</v>
      </c>
      <c r="BF16" s="179" t="str">
        <f t="shared" si="39"/>
        <v xml:space="preserve"> BAJO</v>
      </c>
      <c r="BG16" s="174" t="str">
        <f t="shared" si="40"/>
        <v>Asumir el riesgo, Reducir el riesgo</v>
      </c>
      <c r="BH16" s="174" t="str">
        <f t="shared" si="41"/>
        <v>-</v>
      </c>
      <c r="BI16" s="174" t="str">
        <f t="shared" si="42"/>
        <v>Asumir el riesgo, Reducir el riesgo</v>
      </c>
      <c r="BJ16" s="197" t="s">
        <v>399</v>
      </c>
      <c r="BK16" s="175" t="s">
        <v>396</v>
      </c>
      <c r="BL16" s="181" t="s">
        <v>397</v>
      </c>
      <c r="BM16" s="174" t="s">
        <v>295</v>
      </c>
      <c r="BN16" s="178" t="s">
        <v>400</v>
      </c>
    </row>
    <row r="17" spans="2:80" ht="93" x14ac:dyDescent="0.35">
      <c r="B17" s="175" t="s">
        <v>612</v>
      </c>
      <c r="C17" s="175" t="s">
        <v>53</v>
      </c>
      <c r="D17" s="175" t="s">
        <v>358</v>
      </c>
      <c r="E17" s="175" t="s">
        <v>401</v>
      </c>
      <c r="F17" s="191" t="s">
        <v>402</v>
      </c>
      <c r="G17" s="194" t="s">
        <v>613</v>
      </c>
      <c r="H17" s="174" t="s">
        <v>55</v>
      </c>
      <c r="I17" s="175" t="s">
        <v>403</v>
      </c>
      <c r="J17" s="194" t="s">
        <v>620</v>
      </c>
      <c r="K17" s="175">
        <v>2</v>
      </c>
      <c r="L17" s="175">
        <v>4</v>
      </c>
      <c r="M17" s="198" t="str">
        <f t="shared" si="23"/>
        <v>MODERADO</v>
      </c>
      <c r="N17" s="199" t="str">
        <f t="shared" si="24"/>
        <v>0</v>
      </c>
      <c r="O17" s="179" t="str">
        <f t="shared" si="25"/>
        <v>MODERADO</v>
      </c>
      <c r="P17" s="178" t="s">
        <v>404</v>
      </c>
      <c r="Q17" s="181" t="s">
        <v>405</v>
      </c>
      <c r="R17" s="175" t="s">
        <v>406</v>
      </c>
      <c r="S17" s="175" t="s">
        <v>671</v>
      </c>
      <c r="T17" s="175" t="s">
        <v>57</v>
      </c>
      <c r="U17" s="175" t="s">
        <v>250</v>
      </c>
      <c r="V17" s="174">
        <f t="shared" si="3"/>
        <v>15</v>
      </c>
      <c r="W17" s="175" t="s">
        <v>250</v>
      </c>
      <c r="X17" s="174">
        <f t="shared" si="4"/>
        <v>5</v>
      </c>
      <c r="Y17" s="175" t="s">
        <v>254</v>
      </c>
      <c r="Z17" s="174">
        <f t="shared" si="5"/>
        <v>0</v>
      </c>
      <c r="AA17" s="175" t="s">
        <v>250</v>
      </c>
      <c r="AB17" s="174">
        <f t="shared" si="6"/>
        <v>10</v>
      </c>
      <c r="AC17" s="175" t="s">
        <v>250</v>
      </c>
      <c r="AD17" s="174">
        <f t="shared" si="7"/>
        <v>15</v>
      </c>
      <c r="AE17" s="175" t="s">
        <v>250</v>
      </c>
      <c r="AF17" s="174">
        <f t="shared" si="8"/>
        <v>10</v>
      </c>
      <c r="AG17" s="175" t="s">
        <v>250</v>
      </c>
      <c r="AH17" s="174">
        <f t="shared" si="9"/>
        <v>30</v>
      </c>
      <c r="AI17" s="174">
        <f t="shared" si="26"/>
        <v>85</v>
      </c>
      <c r="AJ17" s="175">
        <v>3</v>
      </c>
      <c r="AK17" s="175">
        <v>2</v>
      </c>
      <c r="AL17" s="182" t="str">
        <f t="shared" si="27"/>
        <v xml:space="preserve">FUERTE </v>
      </c>
      <c r="AM17" s="182">
        <f t="shared" si="28"/>
        <v>8</v>
      </c>
      <c r="AN17" s="182">
        <f t="shared" si="29"/>
        <v>6</v>
      </c>
      <c r="AO17" s="193">
        <f t="shared" si="30"/>
        <v>1</v>
      </c>
      <c r="AP17" s="182" t="str">
        <f t="shared" si="31"/>
        <v>BAJO</v>
      </c>
      <c r="AQ17" s="175" t="s">
        <v>52</v>
      </c>
      <c r="AR17" s="183">
        <f t="shared" si="32"/>
        <v>0</v>
      </c>
      <c r="AS17" s="175" t="s">
        <v>52</v>
      </c>
      <c r="AT17" s="183">
        <f t="shared" si="33"/>
        <v>0</v>
      </c>
      <c r="AU17" s="175" t="s">
        <v>52</v>
      </c>
      <c r="AV17" s="183">
        <f t="shared" si="34"/>
        <v>0</v>
      </c>
      <c r="AW17" s="175" t="s">
        <v>52</v>
      </c>
      <c r="AX17" s="183">
        <f t="shared" si="35"/>
        <v>0</v>
      </c>
      <c r="AY17" s="175" t="s">
        <v>52</v>
      </c>
      <c r="AZ17" s="183">
        <f t="shared" ref="AZ17" si="43">IF(AY17="Si ",25, 0)</f>
        <v>0</v>
      </c>
      <c r="BA17" s="175" t="s">
        <v>52</v>
      </c>
      <c r="BB17" s="174">
        <v>1</v>
      </c>
      <c r="BC17" s="174">
        <v>4</v>
      </c>
      <c r="BD17" s="179" t="str">
        <f t="shared" si="37"/>
        <v xml:space="preserve"> BAJO</v>
      </c>
      <c r="BE17" s="180" t="str">
        <f t="shared" si="38"/>
        <v>0</v>
      </c>
      <c r="BF17" s="179" t="str">
        <f t="shared" si="39"/>
        <v xml:space="preserve"> BAJO</v>
      </c>
      <c r="BG17" s="174" t="str">
        <f t="shared" si="40"/>
        <v>Asumir el riesgo, Reducir el riesgo</v>
      </c>
      <c r="BH17" s="174" t="str">
        <f t="shared" si="41"/>
        <v>-</v>
      </c>
      <c r="BI17" s="174" t="str">
        <f t="shared" si="42"/>
        <v>Asumir el riesgo, Reducir el riesgo</v>
      </c>
      <c r="BJ17" s="184" t="s">
        <v>407</v>
      </c>
      <c r="BK17" s="181" t="s">
        <v>405</v>
      </c>
      <c r="BL17" s="175" t="s">
        <v>406</v>
      </c>
      <c r="BM17" s="174" t="s">
        <v>295</v>
      </c>
      <c r="BN17" s="178" t="s">
        <v>408</v>
      </c>
    </row>
    <row r="18" spans="2:80" ht="62" x14ac:dyDescent="0.35">
      <c r="B18" s="174" t="s">
        <v>264</v>
      </c>
      <c r="C18" s="174" t="s">
        <v>53</v>
      </c>
      <c r="D18" s="175" t="s">
        <v>380</v>
      </c>
      <c r="E18" s="175" t="s">
        <v>614</v>
      </c>
      <c r="F18" s="191" t="s">
        <v>615</v>
      </c>
      <c r="G18" s="192" t="s">
        <v>416</v>
      </c>
      <c r="H18" s="174" t="s">
        <v>55</v>
      </c>
      <c r="I18" s="174" t="s">
        <v>417</v>
      </c>
      <c r="J18" s="192" t="s">
        <v>619</v>
      </c>
      <c r="K18" s="175">
        <v>3</v>
      </c>
      <c r="L18" s="175">
        <v>4</v>
      </c>
      <c r="M18" s="191" t="str">
        <f t="shared" si="23"/>
        <v xml:space="preserve"> ALTO</v>
      </c>
      <c r="N18" s="191" t="str">
        <f t="shared" si="24"/>
        <v>0</v>
      </c>
      <c r="O18" s="186" t="str">
        <f t="shared" si="25"/>
        <v xml:space="preserve"> ALTO</v>
      </c>
      <c r="P18" s="191" t="s">
        <v>418</v>
      </c>
      <c r="Q18" s="174" t="s">
        <v>419</v>
      </c>
      <c r="R18" s="174" t="s">
        <v>397</v>
      </c>
      <c r="S18" s="174" t="s">
        <v>420</v>
      </c>
      <c r="T18" s="175" t="s">
        <v>57</v>
      </c>
      <c r="U18" s="175" t="s">
        <v>250</v>
      </c>
      <c r="V18" s="174">
        <f t="shared" si="3"/>
        <v>15</v>
      </c>
      <c r="W18" s="175" t="s">
        <v>250</v>
      </c>
      <c r="X18" s="174">
        <f t="shared" si="4"/>
        <v>5</v>
      </c>
      <c r="Y18" s="174" t="s">
        <v>250</v>
      </c>
      <c r="Z18" s="174">
        <f t="shared" si="5"/>
        <v>15</v>
      </c>
      <c r="AA18" s="174" t="s">
        <v>254</v>
      </c>
      <c r="AB18" s="174">
        <f t="shared" si="6"/>
        <v>0</v>
      </c>
      <c r="AC18" s="174" t="s">
        <v>250</v>
      </c>
      <c r="AD18" s="174">
        <f t="shared" si="7"/>
        <v>15</v>
      </c>
      <c r="AE18" s="174" t="s">
        <v>250</v>
      </c>
      <c r="AF18" s="174">
        <f t="shared" si="8"/>
        <v>10</v>
      </c>
      <c r="AG18" s="175" t="s">
        <v>250</v>
      </c>
      <c r="AH18" s="174">
        <f t="shared" si="9"/>
        <v>30</v>
      </c>
      <c r="AI18" s="174">
        <f t="shared" si="26"/>
        <v>90</v>
      </c>
      <c r="AJ18" s="174">
        <v>3</v>
      </c>
      <c r="AK18" s="174">
        <v>3</v>
      </c>
      <c r="AL18" s="182" t="str">
        <f t="shared" si="27"/>
        <v xml:space="preserve">FUERTE </v>
      </c>
      <c r="AM18" s="182">
        <f t="shared" si="28"/>
        <v>12</v>
      </c>
      <c r="AN18" s="182">
        <f t="shared" si="29"/>
        <v>9</v>
      </c>
      <c r="AO18" s="193">
        <f t="shared" si="30"/>
        <v>1</v>
      </c>
      <c r="AP18" s="182" t="str">
        <f t="shared" si="31"/>
        <v>MODERADO</v>
      </c>
      <c r="AQ18" s="175" t="s">
        <v>52</v>
      </c>
      <c r="AR18" s="183">
        <f t="shared" ref="AR18" si="44">IF(AQ18="Si ",20, 0)</f>
        <v>0</v>
      </c>
      <c r="AS18" s="175" t="s">
        <v>52</v>
      </c>
      <c r="AT18" s="183">
        <f t="shared" ref="AT18" si="45">IF(AS18="Si ",10, 0)</f>
        <v>0</v>
      </c>
      <c r="AU18" s="175" t="s">
        <v>52</v>
      </c>
      <c r="AV18" s="183">
        <f t="shared" ref="AV18" si="46">IF(AU18="Si ",20, 0)</f>
        <v>0</v>
      </c>
      <c r="AW18" s="175" t="s">
        <v>52</v>
      </c>
      <c r="AX18" s="183">
        <f t="shared" ref="AX18" si="47">IF(AW18="Si ",25, 0)</f>
        <v>0</v>
      </c>
      <c r="AY18" s="175" t="s">
        <v>52</v>
      </c>
      <c r="AZ18" s="183">
        <f t="shared" ref="AZ18" si="48">IF(AY18="Si ",25, 0)</f>
        <v>0</v>
      </c>
      <c r="BA18" s="175" t="s">
        <v>52</v>
      </c>
      <c r="BB18" s="174">
        <v>1</v>
      </c>
      <c r="BC18" s="174">
        <v>4</v>
      </c>
      <c r="BD18" s="179" t="str">
        <f t="shared" si="37"/>
        <v xml:space="preserve"> BAJO</v>
      </c>
      <c r="BE18" s="180" t="str">
        <f t="shared" si="38"/>
        <v>0</v>
      </c>
      <c r="BF18" s="179" t="str">
        <f t="shared" si="39"/>
        <v xml:space="preserve"> BAJO</v>
      </c>
      <c r="BG18" s="174" t="str">
        <f t="shared" si="40"/>
        <v>Asumir el riesgo, Reducir el riesgo</v>
      </c>
      <c r="BH18" s="174" t="str">
        <f t="shared" si="41"/>
        <v>-</v>
      </c>
      <c r="BI18" s="174" t="str">
        <f t="shared" si="42"/>
        <v>Asumir el riesgo, Reducir el riesgo</v>
      </c>
      <c r="BJ18" s="191" t="s">
        <v>421</v>
      </c>
      <c r="BK18" s="174" t="s">
        <v>419</v>
      </c>
      <c r="BL18" s="174" t="s">
        <v>397</v>
      </c>
      <c r="BM18" s="174" t="s">
        <v>295</v>
      </c>
      <c r="BN18" s="191" t="s">
        <v>422</v>
      </c>
    </row>
    <row r="19" spans="2:80" ht="62" x14ac:dyDescent="0.35">
      <c r="B19" s="175" t="s">
        <v>425</v>
      </c>
      <c r="C19" s="175" t="s">
        <v>53</v>
      </c>
      <c r="D19" s="175" t="s">
        <v>391</v>
      </c>
      <c r="E19" s="175" t="s">
        <v>426</v>
      </c>
      <c r="F19" s="178" t="s">
        <v>427</v>
      </c>
      <c r="G19" s="194" t="s">
        <v>428</v>
      </c>
      <c r="H19" s="174" t="s">
        <v>55</v>
      </c>
      <c r="I19" s="175" t="s">
        <v>429</v>
      </c>
      <c r="J19" s="194" t="s">
        <v>618</v>
      </c>
      <c r="K19" s="175">
        <v>1</v>
      </c>
      <c r="L19" s="175">
        <v>3</v>
      </c>
      <c r="M19" s="179" t="str">
        <f t="shared" si="23"/>
        <v xml:space="preserve"> BAJO</v>
      </c>
      <c r="N19" s="180" t="str">
        <f t="shared" si="24"/>
        <v>0</v>
      </c>
      <c r="O19" s="179" t="str">
        <f t="shared" si="25"/>
        <v xml:space="preserve"> BAJO</v>
      </c>
      <c r="P19" s="178" t="s">
        <v>430</v>
      </c>
      <c r="Q19" s="181" t="s">
        <v>431</v>
      </c>
      <c r="R19" s="181" t="s">
        <v>356</v>
      </c>
      <c r="S19" s="181" t="s">
        <v>432</v>
      </c>
      <c r="T19" s="175" t="s">
        <v>57</v>
      </c>
      <c r="U19" s="175" t="s">
        <v>250</v>
      </c>
      <c r="V19" s="174">
        <f t="shared" si="3"/>
        <v>15</v>
      </c>
      <c r="W19" s="175" t="s">
        <v>250</v>
      </c>
      <c r="X19" s="174">
        <f t="shared" si="4"/>
        <v>5</v>
      </c>
      <c r="Y19" s="175" t="s">
        <v>254</v>
      </c>
      <c r="Z19" s="174">
        <f t="shared" si="5"/>
        <v>0</v>
      </c>
      <c r="AA19" s="175" t="s">
        <v>250</v>
      </c>
      <c r="AB19" s="174">
        <f t="shared" si="6"/>
        <v>10</v>
      </c>
      <c r="AC19" s="175" t="s">
        <v>250</v>
      </c>
      <c r="AD19" s="174">
        <f t="shared" si="7"/>
        <v>15</v>
      </c>
      <c r="AE19" s="175" t="s">
        <v>250</v>
      </c>
      <c r="AF19" s="174">
        <f t="shared" si="8"/>
        <v>10</v>
      </c>
      <c r="AG19" s="175" t="s">
        <v>250</v>
      </c>
      <c r="AH19" s="174">
        <f t="shared" si="9"/>
        <v>30</v>
      </c>
      <c r="AI19" s="174">
        <f t="shared" si="26"/>
        <v>85</v>
      </c>
      <c r="AJ19" s="175">
        <v>3</v>
      </c>
      <c r="AK19" s="175">
        <v>3</v>
      </c>
      <c r="AL19" s="182" t="str">
        <f t="shared" si="27"/>
        <v xml:space="preserve">FUERTE </v>
      </c>
      <c r="AM19" s="182">
        <f t="shared" si="28"/>
        <v>3</v>
      </c>
      <c r="AN19" s="182">
        <f t="shared" si="29"/>
        <v>9</v>
      </c>
      <c r="AO19" s="193">
        <f t="shared" si="30"/>
        <v>1</v>
      </c>
      <c r="AP19" s="182" t="str">
        <f t="shared" si="31"/>
        <v>BAJO</v>
      </c>
      <c r="AQ19" s="175" t="s">
        <v>52</v>
      </c>
      <c r="AR19" s="183">
        <f t="shared" ref="AR19:AR20" si="49">IF(AQ19="Si ",20, 0)</f>
        <v>0</v>
      </c>
      <c r="AS19" s="175" t="s">
        <v>52</v>
      </c>
      <c r="AT19" s="183">
        <f t="shared" ref="AT19:AT20" si="50">IF(AS19="Si ",10, 0)</f>
        <v>0</v>
      </c>
      <c r="AU19" s="175" t="s">
        <v>52</v>
      </c>
      <c r="AV19" s="183">
        <f t="shared" ref="AV19:AV20" si="51">IF(AU19="Si ",20, 0)</f>
        <v>0</v>
      </c>
      <c r="AW19" s="175" t="s">
        <v>52</v>
      </c>
      <c r="AX19" s="183">
        <f t="shared" ref="AX19:AX20" si="52">IF(AW19="Si ",25, 0)</f>
        <v>0</v>
      </c>
      <c r="AY19" s="175" t="s">
        <v>52</v>
      </c>
      <c r="AZ19" s="183">
        <f t="shared" ref="AZ19" si="53">IF(AY19="Si ",25, 0)</f>
        <v>0</v>
      </c>
      <c r="BA19" s="183" t="s">
        <v>52</v>
      </c>
      <c r="BB19" s="174">
        <v>1</v>
      </c>
      <c r="BC19" s="174">
        <v>3</v>
      </c>
      <c r="BD19" s="179" t="str">
        <f t="shared" si="37"/>
        <v xml:space="preserve"> BAJO</v>
      </c>
      <c r="BE19" s="180" t="str">
        <f t="shared" si="38"/>
        <v>0</v>
      </c>
      <c r="BF19" s="179" t="str">
        <f t="shared" si="39"/>
        <v xml:space="preserve"> BAJO</v>
      </c>
      <c r="BG19" s="174" t="str">
        <f t="shared" si="40"/>
        <v>Asumir el riesgo, Reducir el riesgo</v>
      </c>
      <c r="BH19" s="174" t="str">
        <f t="shared" si="41"/>
        <v>-</v>
      </c>
      <c r="BI19" s="174" t="str">
        <f t="shared" si="42"/>
        <v>Asumir el riesgo, Reducir el riesgo</v>
      </c>
      <c r="BJ19" s="184" t="s">
        <v>433</v>
      </c>
      <c r="BK19" s="181" t="s">
        <v>431</v>
      </c>
      <c r="BL19" s="181" t="s">
        <v>356</v>
      </c>
      <c r="BM19" s="174" t="s">
        <v>295</v>
      </c>
      <c r="BN19" s="178" t="s">
        <v>434</v>
      </c>
    </row>
    <row r="20" spans="2:80" ht="62" x14ac:dyDescent="0.35">
      <c r="B20" s="175" t="s">
        <v>466</v>
      </c>
      <c r="C20" s="175" t="s">
        <v>53</v>
      </c>
      <c r="D20" s="175" t="s">
        <v>565</v>
      </c>
      <c r="E20" s="201" t="s">
        <v>437</v>
      </c>
      <c r="F20" s="201" t="s">
        <v>438</v>
      </c>
      <c r="G20" s="212" t="s">
        <v>439</v>
      </c>
      <c r="H20" s="201" t="s">
        <v>236</v>
      </c>
      <c r="I20" s="175" t="s">
        <v>237</v>
      </c>
      <c r="J20" s="212" t="s">
        <v>617</v>
      </c>
      <c r="K20" s="175">
        <v>3</v>
      </c>
      <c r="L20" s="175">
        <v>4</v>
      </c>
      <c r="M20" s="179" t="str">
        <f t="shared" si="23"/>
        <v xml:space="preserve"> ALTO</v>
      </c>
      <c r="N20" s="180" t="str">
        <f t="shared" si="24"/>
        <v>0</v>
      </c>
      <c r="O20" s="179" t="str">
        <f t="shared" si="25"/>
        <v xml:space="preserve"> ALTO</v>
      </c>
      <c r="P20" s="200" t="s">
        <v>616</v>
      </c>
      <c r="Q20" s="181" t="s">
        <v>440</v>
      </c>
      <c r="R20" s="181" t="s">
        <v>356</v>
      </c>
      <c r="S20" s="181" t="s">
        <v>441</v>
      </c>
      <c r="T20" s="175" t="s">
        <v>57</v>
      </c>
      <c r="U20" s="175" t="s">
        <v>250</v>
      </c>
      <c r="V20" s="174">
        <f t="shared" si="3"/>
        <v>15</v>
      </c>
      <c r="W20" s="175" t="s">
        <v>250</v>
      </c>
      <c r="X20" s="174">
        <f t="shared" si="4"/>
        <v>5</v>
      </c>
      <c r="Y20" s="175" t="s">
        <v>254</v>
      </c>
      <c r="Z20" s="174">
        <f t="shared" si="5"/>
        <v>0</v>
      </c>
      <c r="AA20" s="175" t="s">
        <v>250</v>
      </c>
      <c r="AB20" s="174">
        <f t="shared" si="6"/>
        <v>10</v>
      </c>
      <c r="AC20" s="175" t="s">
        <v>250</v>
      </c>
      <c r="AD20" s="174">
        <f t="shared" si="7"/>
        <v>15</v>
      </c>
      <c r="AE20" s="175" t="s">
        <v>250</v>
      </c>
      <c r="AF20" s="174">
        <f t="shared" si="8"/>
        <v>10</v>
      </c>
      <c r="AG20" s="175" t="s">
        <v>250</v>
      </c>
      <c r="AH20" s="174">
        <f t="shared" si="9"/>
        <v>30</v>
      </c>
      <c r="AI20" s="174">
        <f t="shared" si="26"/>
        <v>85</v>
      </c>
      <c r="AJ20" s="175">
        <v>3</v>
      </c>
      <c r="AK20" s="175">
        <v>3</v>
      </c>
      <c r="AL20" s="182" t="str">
        <f t="shared" si="27"/>
        <v xml:space="preserve">FUERTE </v>
      </c>
      <c r="AM20" s="182">
        <f t="shared" si="28"/>
        <v>12</v>
      </c>
      <c r="AN20" s="182">
        <f t="shared" si="29"/>
        <v>9</v>
      </c>
      <c r="AO20" s="193">
        <f t="shared" si="30"/>
        <v>1</v>
      </c>
      <c r="AP20" s="182" t="str">
        <f t="shared" si="31"/>
        <v>MODERADO</v>
      </c>
      <c r="AQ20" s="175" t="s">
        <v>52</v>
      </c>
      <c r="AR20" s="183">
        <f t="shared" si="49"/>
        <v>0</v>
      </c>
      <c r="AS20" s="175" t="s">
        <v>52</v>
      </c>
      <c r="AT20" s="183">
        <f t="shared" si="50"/>
        <v>0</v>
      </c>
      <c r="AU20" s="175" t="s">
        <v>52</v>
      </c>
      <c r="AV20" s="183">
        <f t="shared" si="51"/>
        <v>0</v>
      </c>
      <c r="AW20" s="175" t="s">
        <v>52</v>
      </c>
      <c r="AX20" s="183">
        <f t="shared" si="52"/>
        <v>0</v>
      </c>
      <c r="AY20" s="175" t="s">
        <v>52</v>
      </c>
      <c r="AZ20" s="183"/>
      <c r="BA20" s="183" t="s">
        <v>52</v>
      </c>
      <c r="BB20" s="174">
        <v>1</v>
      </c>
      <c r="BC20" s="174">
        <v>4</v>
      </c>
      <c r="BD20" s="179" t="str">
        <f t="shared" si="37"/>
        <v xml:space="preserve"> BAJO</v>
      </c>
      <c r="BE20" s="180" t="str">
        <f t="shared" si="38"/>
        <v>0</v>
      </c>
      <c r="BF20" s="179" t="str">
        <f t="shared" si="39"/>
        <v xml:space="preserve"> BAJO</v>
      </c>
      <c r="BG20" s="174" t="str">
        <f t="shared" si="40"/>
        <v>Asumir el riesgo, Reducir el riesgo</v>
      </c>
      <c r="BH20" s="174" t="str">
        <f t="shared" si="41"/>
        <v>-</v>
      </c>
      <c r="BI20" s="174" t="str">
        <f t="shared" si="42"/>
        <v>Asumir el riesgo, Reducir el riesgo</v>
      </c>
      <c r="BJ20" s="200" t="s">
        <v>442</v>
      </c>
      <c r="BK20" s="181" t="s">
        <v>443</v>
      </c>
      <c r="BL20" s="181" t="s">
        <v>356</v>
      </c>
      <c r="BM20" s="174" t="s">
        <v>295</v>
      </c>
      <c r="BN20" s="178" t="s">
        <v>444</v>
      </c>
    </row>
    <row r="21" spans="2:80" ht="263.5" x14ac:dyDescent="0.35">
      <c r="B21" s="175" t="s">
        <v>446</v>
      </c>
      <c r="C21" s="175" t="s">
        <v>53</v>
      </c>
      <c r="D21" s="175" t="s">
        <v>471</v>
      </c>
      <c r="E21" s="175" t="s">
        <v>448</v>
      </c>
      <c r="F21" s="175" t="s">
        <v>449</v>
      </c>
      <c r="G21" s="194" t="s">
        <v>450</v>
      </c>
      <c r="H21" s="175" t="s">
        <v>320</v>
      </c>
      <c r="I21" s="175" t="s">
        <v>246</v>
      </c>
      <c r="J21" s="194" t="s">
        <v>451</v>
      </c>
      <c r="K21" s="175">
        <v>1</v>
      </c>
      <c r="L21" s="175">
        <v>4</v>
      </c>
      <c r="M21" s="179" t="str">
        <f t="shared" ref="M21:M22" si="54">IF(C21="Oportunidad ","0",IF(OR(AND(K21=1,L21=1),AND(K21=1,L21=2),AND(K21=1,L21=3),AND(K21=1,L21=4),AND(K21=2,L21=1),AND(K21=2,L21=2), AND(K21=3,L21=1),AND(K21=4,L21=1))," BAJO", IF(OR(AND(K21=5,L21=1),AND(K21=4,L21=2),AND(K21=3,L21=2),AND(K21=2,L21=3),AND(K21=2,L21=4),AND(K21=1,L21=5)),"MODERADO",IF(OR(AND(K21=5,L21=2),AND(K21=4,L21=3),AND(K21=3,L21=3),AND(K21=3,L21=4),AND(K21=2,L21=5))," ALTO", IF(OR(AND(K21=5,L21=3),AND(K21=5,L21=4),AND(K21=5,L21=5),AND(K21=4,L21=4),AND(K21=4,L21=5),AND(K21=3,L21=5))," EXTREMO")))))</f>
        <v xml:space="preserve"> BAJO</v>
      </c>
      <c r="N21" s="195" t="str">
        <f t="shared" ref="N21:N22" si="55">IF(C21="Riesgo","0",IF(OR(AND(K21=1,L21=1),AND(K21=1,L21=2),AND(K21=1,L21=3),AND(K21=1,L21=4),AND(K21=2,L21=1),AND(K21=2,L21=2), AND(K21=3,L21=1),AND(K21=4,L21=1))," BAJA", IF(OR(AND(K21=5,L21=1),AND(K21=4,L21=2),AND(K21=3,L21=2),AND(K21=2,L21=3),AND(K21=2,L21=4),AND(K21=1,L21=5)),"MODERADA",IF(OR(AND(K21=5,L21=2),AND(K21=4,L21=3),AND(K21=3,L21=3),AND(K21=3,L21=4),AND(K21=2,L21=5))," ALTA", IF(OR(AND(K21=5,L21=3),AND(K21=5,L21=4),AND(K21=5,L21=5),AND(K21=4,L21=4),AND(K21=4,L21=5),AND(K21=3,L21=5))," EXTREMA")))))</f>
        <v>0</v>
      </c>
      <c r="O21" s="179" t="str">
        <f t="shared" ref="O21:O22" si="56">IF(C21="Riesgo",M21,N21)</f>
        <v xml:space="preserve"> BAJO</v>
      </c>
      <c r="P21" s="202" t="s">
        <v>452</v>
      </c>
      <c r="Q21" s="181" t="s">
        <v>453</v>
      </c>
      <c r="R21" s="174" t="s">
        <v>454</v>
      </c>
      <c r="S21" s="174" t="s">
        <v>573</v>
      </c>
      <c r="T21" s="175" t="s">
        <v>57</v>
      </c>
      <c r="U21" s="175" t="s">
        <v>250</v>
      </c>
      <c r="V21" s="174">
        <f t="shared" si="3"/>
        <v>15</v>
      </c>
      <c r="W21" s="175" t="s">
        <v>250</v>
      </c>
      <c r="X21" s="174">
        <f t="shared" si="4"/>
        <v>5</v>
      </c>
      <c r="Y21" s="175" t="s">
        <v>254</v>
      </c>
      <c r="Z21" s="174">
        <f t="shared" si="5"/>
        <v>0</v>
      </c>
      <c r="AA21" s="175" t="s">
        <v>250</v>
      </c>
      <c r="AB21" s="174">
        <f t="shared" si="6"/>
        <v>10</v>
      </c>
      <c r="AC21" s="175" t="s">
        <v>250</v>
      </c>
      <c r="AD21" s="174">
        <f t="shared" si="7"/>
        <v>15</v>
      </c>
      <c r="AE21" s="175" t="s">
        <v>250</v>
      </c>
      <c r="AF21" s="174">
        <f t="shared" si="8"/>
        <v>10</v>
      </c>
      <c r="AG21" s="175" t="s">
        <v>250</v>
      </c>
      <c r="AH21" s="174">
        <f t="shared" si="9"/>
        <v>30</v>
      </c>
      <c r="AI21" s="174">
        <f t="shared" si="26"/>
        <v>85</v>
      </c>
      <c r="AJ21" s="175">
        <v>3</v>
      </c>
      <c r="AK21" s="175">
        <v>3</v>
      </c>
      <c r="AL21" s="182" t="str">
        <f t="shared" si="27"/>
        <v xml:space="preserve">FUERTE </v>
      </c>
      <c r="AM21" s="182">
        <f t="shared" si="28"/>
        <v>4</v>
      </c>
      <c r="AN21" s="182">
        <f t="shared" si="29"/>
        <v>9</v>
      </c>
      <c r="AO21" s="193">
        <f t="shared" si="30"/>
        <v>1</v>
      </c>
      <c r="AP21" s="182" t="str">
        <f t="shared" si="31"/>
        <v>BAJO</v>
      </c>
      <c r="AQ21" s="175" t="s">
        <v>52</v>
      </c>
      <c r="AR21" s="183">
        <f t="shared" ref="AR21:AR22" si="57">IF(AQ21="Si ",20, 0)</f>
        <v>0</v>
      </c>
      <c r="AS21" s="175" t="s">
        <v>52</v>
      </c>
      <c r="AT21" s="183">
        <f t="shared" ref="AT21:AT22" si="58">IF(AS21="Si ",10, 0)</f>
        <v>0</v>
      </c>
      <c r="AU21" s="175" t="s">
        <v>52</v>
      </c>
      <c r="AV21" s="183">
        <f t="shared" ref="AV21:AV22" si="59">IF(AU21="Si ",20, 0)</f>
        <v>0</v>
      </c>
      <c r="AW21" s="175" t="s">
        <v>52</v>
      </c>
      <c r="AX21" s="183">
        <f t="shared" ref="AX21:AX22" si="60">IF(AW21="Si ",25, 0)</f>
        <v>0</v>
      </c>
      <c r="AY21" s="175" t="s">
        <v>52</v>
      </c>
      <c r="AZ21" s="183">
        <f t="shared" ref="AZ21:AZ22" si="61">IF(AY21="Si ",25, 0)</f>
        <v>0</v>
      </c>
      <c r="BA21" s="175" t="s">
        <v>52</v>
      </c>
      <c r="BB21" s="174">
        <v>1</v>
      </c>
      <c r="BC21" s="174">
        <v>4</v>
      </c>
      <c r="BD21" s="179" t="str">
        <f t="shared" si="37"/>
        <v xml:space="preserve"> BAJO</v>
      </c>
      <c r="BE21" s="180" t="str">
        <f t="shared" si="38"/>
        <v>0</v>
      </c>
      <c r="BF21" s="179" t="str">
        <f t="shared" si="39"/>
        <v xml:space="preserve"> BAJO</v>
      </c>
      <c r="BG21" s="174" t="str">
        <f t="shared" si="40"/>
        <v>Asumir el riesgo, Reducir el riesgo</v>
      </c>
      <c r="BH21" s="174" t="str">
        <f t="shared" si="41"/>
        <v>-</v>
      </c>
      <c r="BI21" s="174" t="str">
        <f t="shared" si="42"/>
        <v>Asumir el riesgo, Reducir el riesgo</v>
      </c>
      <c r="BJ21" s="194" t="s">
        <v>455</v>
      </c>
      <c r="BK21" s="181" t="s">
        <v>453</v>
      </c>
      <c r="BL21" s="175" t="s">
        <v>456</v>
      </c>
      <c r="BM21" s="174" t="s">
        <v>295</v>
      </c>
      <c r="BN21" s="178" t="s">
        <v>457</v>
      </c>
    </row>
    <row r="22" spans="2:80" ht="155" x14ac:dyDescent="0.35">
      <c r="B22" s="175" t="s">
        <v>446</v>
      </c>
      <c r="C22" s="175" t="s">
        <v>53</v>
      </c>
      <c r="D22" s="175" t="s">
        <v>566</v>
      </c>
      <c r="E22" s="175" t="s">
        <v>459</v>
      </c>
      <c r="F22" s="175" t="s">
        <v>460</v>
      </c>
      <c r="G22" s="194" t="s">
        <v>461</v>
      </c>
      <c r="H22" s="174" t="s">
        <v>55</v>
      </c>
      <c r="I22" s="175" t="s">
        <v>462</v>
      </c>
      <c r="J22" s="194" t="s">
        <v>574</v>
      </c>
      <c r="K22" s="175">
        <v>1</v>
      </c>
      <c r="L22" s="175">
        <v>5</v>
      </c>
      <c r="M22" s="179" t="str">
        <f t="shared" si="54"/>
        <v>MODERADO</v>
      </c>
      <c r="N22" s="195" t="str">
        <f t="shared" si="55"/>
        <v>0</v>
      </c>
      <c r="O22" s="179" t="str">
        <f t="shared" si="56"/>
        <v>MODERADO</v>
      </c>
      <c r="P22" s="194" t="s">
        <v>467</v>
      </c>
      <c r="Q22" s="181" t="s">
        <v>463</v>
      </c>
      <c r="R22" s="174" t="s">
        <v>327</v>
      </c>
      <c r="S22" s="175" t="s">
        <v>672</v>
      </c>
      <c r="T22" s="175" t="s">
        <v>57</v>
      </c>
      <c r="U22" s="175" t="s">
        <v>250</v>
      </c>
      <c r="V22" s="174">
        <f t="shared" si="3"/>
        <v>15</v>
      </c>
      <c r="W22" s="175" t="s">
        <v>250</v>
      </c>
      <c r="X22" s="174">
        <f t="shared" si="4"/>
        <v>5</v>
      </c>
      <c r="Y22" s="175" t="s">
        <v>254</v>
      </c>
      <c r="Z22" s="174">
        <f t="shared" si="5"/>
        <v>0</v>
      </c>
      <c r="AA22" s="175" t="s">
        <v>250</v>
      </c>
      <c r="AB22" s="174">
        <f t="shared" si="6"/>
        <v>10</v>
      </c>
      <c r="AC22" s="175" t="s">
        <v>250</v>
      </c>
      <c r="AD22" s="174">
        <f t="shared" si="7"/>
        <v>15</v>
      </c>
      <c r="AE22" s="175" t="s">
        <v>250</v>
      </c>
      <c r="AF22" s="174">
        <f t="shared" si="8"/>
        <v>10</v>
      </c>
      <c r="AG22" s="175" t="s">
        <v>250</v>
      </c>
      <c r="AH22" s="174">
        <f t="shared" si="9"/>
        <v>30</v>
      </c>
      <c r="AI22" s="174">
        <f t="shared" si="26"/>
        <v>85</v>
      </c>
      <c r="AJ22" s="175">
        <v>3</v>
      </c>
      <c r="AK22" s="175">
        <v>3</v>
      </c>
      <c r="AL22" s="182" t="str">
        <f t="shared" si="27"/>
        <v xml:space="preserve">FUERTE </v>
      </c>
      <c r="AM22" s="182">
        <f t="shared" si="28"/>
        <v>5</v>
      </c>
      <c r="AN22" s="182">
        <f t="shared" si="29"/>
        <v>9</v>
      </c>
      <c r="AO22" s="193">
        <f t="shared" si="30"/>
        <v>1</v>
      </c>
      <c r="AP22" s="182" t="str">
        <f t="shared" si="31"/>
        <v>BAJO</v>
      </c>
      <c r="AQ22" s="175" t="s">
        <v>52</v>
      </c>
      <c r="AR22" s="183">
        <f t="shared" si="57"/>
        <v>0</v>
      </c>
      <c r="AS22" s="175" t="s">
        <v>52</v>
      </c>
      <c r="AT22" s="183">
        <f t="shared" si="58"/>
        <v>0</v>
      </c>
      <c r="AU22" s="175" t="s">
        <v>52</v>
      </c>
      <c r="AV22" s="183">
        <f t="shared" si="59"/>
        <v>0</v>
      </c>
      <c r="AW22" s="175" t="s">
        <v>52</v>
      </c>
      <c r="AX22" s="183">
        <f t="shared" si="60"/>
        <v>0</v>
      </c>
      <c r="AY22" s="175" t="s">
        <v>52</v>
      </c>
      <c r="AZ22" s="183">
        <f t="shared" si="61"/>
        <v>0</v>
      </c>
      <c r="BA22" s="175" t="s">
        <v>52</v>
      </c>
      <c r="BB22" s="174">
        <v>1</v>
      </c>
      <c r="BC22" s="174">
        <v>5</v>
      </c>
      <c r="BD22" s="179" t="str">
        <f t="shared" si="37"/>
        <v>MODERADO</v>
      </c>
      <c r="BE22" s="180" t="str">
        <f t="shared" si="38"/>
        <v>0</v>
      </c>
      <c r="BF22" s="179" t="str">
        <f t="shared" si="39"/>
        <v>MODERADO</v>
      </c>
      <c r="BG22" s="174" t="str">
        <f t="shared" si="40"/>
        <v>Asumir el riesgo, Reducir el riesgo</v>
      </c>
      <c r="BH22" s="174" t="str">
        <f t="shared" si="41"/>
        <v>-</v>
      </c>
      <c r="BI22" s="174" t="str">
        <f t="shared" si="42"/>
        <v>Asumir el riesgo, Reducir el riesgo</v>
      </c>
      <c r="BJ22" s="194" t="s">
        <v>464</v>
      </c>
      <c r="BK22" s="181" t="s">
        <v>463</v>
      </c>
      <c r="BL22" s="175" t="s">
        <v>296</v>
      </c>
      <c r="BM22" s="174" t="s">
        <v>295</v>
      </c>
      <c r="BN22" s="178" t="s">
        <v>465</v>
      </c>
    </row>
    <row r="23" spans="2:80" ht="93" x14ac:dyDescent="0.35">
      <c r="B23" s="175" t="s">
        <v>503</v>
      </c>
      <c r="C23" s="174" t="s">
        <v>53</v>
      </c>
      <c r="D23" s="175" t="s">
        <v>567</v>
      </c>
      <c r="E23" s="175" t="s">
        <v>504</v>
      </c>
      <c r="F23" s="175" t="s">
        <v>505</v>
      </c>
      <c r="G23" s="194" t="s">
        <v>506</v>
      </c>
      <c r="H23" s="174" t="s">
        <v>55</v>
      </c>
      <c r="I23" s="175" t="s">
        <v>622</v>
      </c>
      <c r="J23" s="194" t="s">
        <v>625</v>
      </c>
      <c r="K23" s="175">
        <v>1</v>
      </c>
      <c r="L23" s="175">
        <v>3</v>
      </c>
      <c r="M23" s="179" t="str">
        <f t="shared" ref="M23:M32" si="62">IF(C23="Oportunidad ","0",IF(OR(AND(K23=1,L23=1),AND(K23=1,L23=2),AND(K23=1,L23=3),AND(K23=1,L23=4),AND(K23=2,L23=1),AND(K23=2,L23=2), AND(K23=3,L23=1),AND(K23=4,L23=1))," BAJO", IF(OR(AND(K23=5,L23=1),AND(K23=4,L23=2),AND(K23=3,L23=2),AND(K23=2,L23=3),AND(K23=2,L23=4),AND(K23=1,L23=5)),"MODERADO",IF(OR(AND(K23=5,L23=2),AND(K23=4,L23=3),AND(K23=3,L23=3),AND(K23=3,L23=4),AND(K23=2,L23=5))," ALTO", IF(OR(AND(K23=5,L23=3),AND(K23=5,L23=4),AND(K23=5,L23=5),AND(K23=4,L23=4),AND(K23=4,L23=5),AND(K23=3,L23=5))," EXTREMO")))))</f>
        <v xml:space="preserve"> BAJO</v>
      </c>
      <c r="N23" s="195" t="str">
        <f t="shared" ref="N23:N32" si="63">IF(C23="Riesgo","0",IF(OR(AND(K23=1,L23=1),AND(K23=1,L23=2),AND(K23=1,L23=3),AND(K23=1,L23=4),AND(K23=2,L23=1),AND(K23=2,L23=2), AND(K23=3,L23=1),AND(K23=4,L23=1))," BAJA", IF(OR(AND(K23=5,L23=1),AND(K23=4,L23=2),AND(K23=3,L23=2),AND(K23=2,L23=3),AND(K23=2,L23=4),AND(K23=1,L23=5)),"MODERADA",IF(OR(AND(K23=5,L23=2),AND(K23=4,L23=3),AND(K23=3,L23=3),AND(K23=3,L23=4),AND(K23=2,L23=5))," ALTA", IF(OR(AND(K23=5,L23=3),AND(K23=5,L23=4),AND(K23=5,L23=5),AND(K23=4,L23=4),AND(K23=4,L23=5),AND(K23=3,L23=5))," EXTREMA")))))</f>
        <v>0</v>
      </c>
      <c r="O23" s="179" t="str">
        <f t="shared" ref="O23:O32" si="64">IF(C23="Riesgo",M23,N23)</f>
        <v xml:space="preserve"> BAJO</v>
      </c>
      <c r="P23" s="178" t="s">
        <v>507</v>
      </c>
      <c r="Q23" s="175" t="s">
        <v>508</v>
      </c>
      <c r="R23" s="175" t="s">
        <v>509</v>
      </c>
      <c r="S23" s="175" t="s">
        <v>510</v>
      </c>
      <c r="T23" s="175" t="s">
        <v>57</v>
      </c>
      <c r="U23" s="175" t="s">
        <v>250</v>
      </c>
      <c r="V23" s="174">
        <f t="shared" si="3"/>
        <v>15</v>
      </c>
      <c r="W23" s="175" t="s">
        <v>250</v>
      </c>
      <c r="X23" s="174">
        <f t="shared" si="4"/>
        <v>5</v>
      </c>
      <c r="Y23" s="175" t="s">
        <v>254</v>
      </c>
      <c r="Z23" s="174">
        <f t="shared" si="5"/>
        <v>0</v>
      </c>
      <c r="AA23" s="175" t="s">
        <v>250</v>
      </c>
      <c r="AB23" s="174">
        <f t="shared" si="6"/>
        <v>10</v>
      </c>
      <c r="AC23" s="175" t="s">
        <v>250</v>
      </c>
      <c r="AD23" s="174">
        <f t="shared" si="7"/>
        <v>15</v>
      </c>
      <c r="AE23" s="175" t="s">
        <v>250</v>
      </c>
      <c r="AF23" s="174">
        <f t="shared" si="8"/>
        <v>10</v>
      </c>
      <c r="AG23" s="175" t="s">
        <v>250</v>
      </c>
      <c r="AH23" s="174">
        <f t="shared" si="9"/>
        <v>30</v>
      </c>
      <c r="AI23" s="174">
        <f t="shared" si="26"/>
        <v>85</v>
      </c>
      <c r="AJ23" s="175">
        <v>3</v>
      </c>
      <c r="AK23" s="175">
        <v>3</v>
      </c>
      <c r="AL23" s="182" t="str">
        <f t="shared" si="27"/>
        <v xml:space="preserve">FUERTE </v>
      </c>
      <c r="AM23" s="182">
        <f t="shared" si="28"/>
        <v>3</v>
      </c>
      <c r="AN23" s="182">
        <f t="shared" si="29"/>
        <v>9</v>
      </c>
      <c r="AO23" s="193">
        <f t="shared" si="30"/>
        <v>1</v>
      </c>
      <c r="AP23" s="182" t="str">
        <f t="shared" si="31"/>
        <v>BAJO</v>
      </c>
      <c r="AQ23" s="175" t="s">
        <v>52</v>
      </c>
      <c r="AR23" s="183">
        <f t="shared" ref="AR23:AR28" si="65">IF(AQ23="Si ",20, 0)</f>
        <v>0</v>
      </c>
      <c r="AS23" s="175" t="s">
        <v>52</v>
      </c>
      <c r="AT23" s="183">
        <f t="shared" ref="AT23:AT28" si="66">IF(AS23="Si ",10, 0)</f>
        <v>0</v>
      </c>
      <c r="AU23" s="175" t="s">
        <v>52</v>
      </c>
      <c r="AV23" s="183">
        <f t="shared" ref="AV23:AV28" si="67">IF(AU23="Si ",20, 0)</f>
        <v>0</v>
      </c>
      <c r="AW23" s="175" t="s">
        <v>52</v>
      </c>
      <c r="AX23" s="183">
        <f t="shared" ref="AX23:AX28" si="68">IF(AW23="Si ",25, 0)</f>
        <v>0</v>
      </c>
      <c r="AY23" s="175" t="s">
        <v>52</v>
      </c>
      <c r="AZ23" s="183">
        <f t="shared" ref="AZ23:AZ28" si="69">IF(AY23="Si ",25, 0)</f>
        <v>0</v>
      </c>
      <c r="BA23" s="175" t="s">
        <v>52</v>
      </c>
      <c r="BB23" s="174">
        <v>1</v>
      </c>
      <c r="BC23" s="174">
        <v>3</v>
      </c>
      <c r="BD23" s="179" t="str">
        <f t="shared" si="37"/>
        <v xml:space="preserve"> BAJO</v>
      </c>
      <c r="BE23" s="180" t="str">
        <f t="shared" si="38"/>
        <v>0</v>
      </c>
      <c r="BF23" s="179" t="str">
        <f t="shared" si="39"/>
        <v xml:space="preserve"> BAJO</v>
      </c>
      <c r="BG23" s="174" t="str">
        <f t="shared" si="40"/>
        <v>Asumir el riesgo, Reducir el riesgo</v>
      </c>
      <c r="BH23" s="174" t="str">
        <f t="shared" si="41"/>
        <v>-</v>
      </c>
      <c r="BI23" s="174" t="str">
        <f t="shared" si="42"/>
        <v>Asumir el riesgo, Reducir el riesgo</v>
      </c>
      <c r="BJ23" s="184" t="s">
        <v>623</v>
      </c>
      <c r="BK23" s="181" t="s">
        <v>474</v>
      </c>
      <c r="BL23" s="181" t="s">
        <v>511</v>
      </c>
      <c r="BM23" s="174" t="s">
        <v>295</v>
      </c>
      <c r="BN23" s="178" t="s">
        <v>636</v>
      </c>
      <c r="BZ23" s="146"/>
      <c r="CA23" s="146"/>
      <c r="CB23" s="146"/>
    </row>
    <row r="24" spans="2:80" ht="93" x14ac:dyDescent="0.35">
      <c r="B24" s="175" t="s">
        <v>470</v>
      </c>
      <c r="C24" s="174" t="s">
        <v>53</v>
      </c>
      <c r="D24" s="175" t="s">
        <v>476</v>
      </c>
      <c r="E24" s="175" t="s">
        <v>677</v>
      </c>
      <c r="F24" s="178" t="s">
        <v>683</v>
      </c>
      <c r="G24" s="194" t="s">
        <v>684</v>
      </c>
      <c r="H24" s="174" t="s">
        <v>55</v>
      </c>
      <c r="I24" s="175" t="s">
        <v>479</v>
      </c>
      <c r="J24" s="194" t="s">
        <v>678</v>
      </c>
      <c r="K24" s="175">
        <v>1</v>
      </c>
      <c r="L24" s="175">
        <v>4</v>
      </c>
      <c r="M24" s="179" t="str">
        <f t="shared" si="62"/>
        <v xml:space="preserve"> BAJO</v>
      </c>
      <c r="N24" s="195" t="str">
        <f t="shared" si="63"/>
        <v>0</v>
      </c>
      <c r="O24" s="179" t="str">
        <f t="shared" si="64"/>
        <v xml:space="preserve"> BAJO</v>
      </c>
      <c r="P24" s="178" t="s">
        <v>685</v>
      </c>
      <c r="Q24" s="175" t="s">
        <v>472</v>
      </c>
      <c r="R24" s="181" t="s">
        <v>473</v>
      </c>
      <c r="S24" s="181" t="s">
        <v>679</v>
      </c>
      <c r="T24" s="175" t="s">
        <v>57</v>
      </c>
      <c r="U24" s="175" t="s">
        <v>250</v>
      </c>
      <c r="V24" s="174">
        <f t="shared" si="3"/>
        <v>15</v>
      </c>
      <c r="W24" s="175" t="s">
        <v>250</v>
      </c>
      <c r="X24" s="174">
        <f t="shared" si="4"/>
        <v>5</v>
      </c>
      <c r="Y24" s="175" t="s">
        <v>254</v>
      </c>
      <c r="Z24" s="174">
        <f t="shared" si="5"/>
        <v>0</v>
      </c>
      <c r="AA24" s="175" t="s">
        <v>250</v>
      </c>
      <c r="AB24" s="174">
        <f t="shared" si="6"/>
        <v>10</v>
      </c>
      <c r="AC24" s="175" t="s">
        <v>250</v>
      </c>
      <c r="AD24" s="174">
        <f t="shared" si="7"/>
        <v>15</v>
      </c>
      <c r="AE24" s="175" t="s">
        <v>250</v>
      </c>
      <c r="AF24" s="174">
        <f t="shared" si="8"/>
        <v>10</v>
      </c>
      <c r="AG24" s="175" t="s">
        <v>250</v>
      </c>
      <c r="AH24" s="174">
        <f t="shared" si="9"/>
        <v>30</v>
      </c>
      <c r="AI24" s="174">
        <f t="shared" si="26"/>
        <v>85</v>
      </c>
      <c r="AJ24" s="175">
        <v>3</v>
      </c>
      <c r="AK24" s="175">
        <v>3</v>
      </c>
      <c r="AL24" s="182" t="str">
        <f t="shared" si="27"/>
        <v xml:space="preserve">FUERTE </v>
      </c>
      <c r="AM24" s="182">
        <f t="shared" si="28"/>
        <v>4</v>
      </c>
      <c r="AN24" s="182">
        <f t="shared" si="29"/>
        <v>9</v>
      </c>
      <c r="AO24" s="193">
        <f t="shared" si="30"/>
        <v>1</v>
      </c>
      <c r="AP24" s="182" t="str">
        <f t="shared" si="31"/>
        <v>BAJO</v>
      </c>
      <c r="AQ24" s="175" t="s">
        <v>52</v>
      </c>
      <c r="AR24" s="183">
        <f t="shared" si="65"/>
        <v>0</v>
      </c>
      <c r="AS24" s="175" t="s">
        <v>52</v>
      </c>
      <c r="AT24" s="183">
        <f t="shared" si="66"/>
        <v>0</v>
      </c>
      <c r="AU24" s="175" t="s">
        <v>52</v>
      </c>
      <c r="AV24" s="183">
        <f t="shared" si="67"/>
        <v>0</v>
      </c>
      <c r="AW24" s="175" t="s">
        <v>52</v>
      </c>
      <c r="AX24" s="183">
        <f t="shared" si="68"/>
        <v>0</v>
      </c>
      <c r="AY24" s="175" t="s">
        <v>52</v>
      </c>
      <c r="AZ24" s="183">
        <f t="shared" si="69"/>
        <v>0</v>
      </c>
      <c r="BA24" s="175" t="s">
        <v>52</v>
      </c>
      <c r="BB24" s="174">
        <v>1</v>
      </c>
      <c r="BC24" s="174">
        <v>4</v>
      </c>
      <c r="BD24" s="179" t="str">
        <f t="shared" si="37"/>
        <v xml:space="preserve"> BAJO</v>
      </c>
      <c r="BE24" s="180" t="str">
        <f t="shared" si="38"/>
        <v>0</v>
      </c>
      <c r="BF24" s="179" t="str">
        <f t="shared" si="39"/>
        <v xml:space="preserve"> BAJO</v>
      </c>
      <c r="BG24" s="174" t="str">
        <f t="shared" si="40"/>
        <v>Asumir el riesgo, Reducir el riesgo</v>
      </c>
      <c r="BH24" s="174" t="str">
        <f t="shared" si="41"/>
        <v>-</v>
      </c>
      <c r="BI24" s="174" t="str">
        <f t="shared" si="42"/>
        <v>Asumir el riesgo, Reducir el riesgo</v>
      </c>
      <c r="BJ24" s="184" t="s">
        <v>680</v>
      </c>
      <c r="BK24" s="181" t="s">
        <v>474</v>
      </c>
      <c r="BL24" s="181" t="s">
        <v>456</v>
      </c>
      <c r="BM24" s="174" t="s">
        <v>295</v>
      </c>
      <c r="BN24" s="178" t="s">
        <v>681</v>
      </c>
      <c r="BZ24" s="146"/>
      <c r="CA24" s="146"/>
      <c r="CB24" s="146"/>
    </row>
    <row r="25" spans="2:80" ht="155" x14ac:dyDescent="0.35">
      <c r="B25" s="175" t="s">
        <v>475</v>
      </c>
      <c r="C25" s="174" t="s">
        <v>53</v>
      </c>
      <c r="D25" s="175" t="s">
        <v>568</v>
      </c>
      <c r="E25" s="175" t="s">
        <v>477</v>
      </c>
      <c r="F25" s="175" t="s">
        <v>478</v>
      </c>
      <c r="G25" s="194" t="s">
        <v>626</v>
      </c>
      <c r="H25" s="174" t="s">
        <v>55</v>
      </c>
      <c r="I25" s="175" t="s">
        <v>479</v>
      </c>
      <c r="J25" s="194" t="s">
        <v>673</v>
      </c>
      <c r="K25" s="175">
        <v>1</v>
      </c>
      <c r="L25" s="175">
        <v>2</v>
      </c>
      <c r="M25" s="179" t="str">
        <f t="shared" si="62"/>
        <v xml:space="preserve"> BAJO</v>
      </c>
      <c r="N25" s="195" t="str">
        <f t="shared" si="63"/>
        <v>0</v>
      </c>
      <c r="O25" s="179" t="str">
        <f t="shared" si="64"/>
        <v xml:space="preserve"> BAJO</v>
      </c>
      <c r="P25" s="203" t="s">
        <v>480</v>
      </c>
      <c r="Q25" s="175" t="s">
        <v>481</v>
      </c>
      <c r="R25" s="181" t="s">
        <v>482</v>
      </c>
      <c r="S25" s="181" t="s">
        <v>483</v>
      </c>
      <c r="T25" s="175" t="s">
        <v>57</v>
      </c>
      <c r="U25" s="175" t="s">
        <v>250</v>
      </c>
      <c r="V25" s="174">
        <f t="shared" si="3"/>
        <v>15</v>
      </c>
      <c r="W25" s="175" t="s">
        <v>250</v>
      </c>
      <c r="X25" s="174">
        <f t="shared" si="4"/>
        <v>5</v>
      </c>
      <c r="Y25" s="175" t="s">
        <v>254</v>
      </c>
      <c r="Z25" s="174">
        <f t="shared" si="5"/>
        <v>0</v>
      </c>
      <c r="AA25" s="175" t="s">
        <v>250</v>
      </c>
      <c r="AB25" s="174">
        <f t="shared" si="6"/>
        <v>10</v>
      </c>
      <c r="AC25" s="175" t="s">
        <v>250</v>
      </c>
      <c r="AD25" s="174">
        <f t="shared" si="7"/>
        <v>15</v>
      </c>
      <c r="AE25" s="175" t="s">
        <v>250</v>
      </c>
      <c r="AF25" s="174">
        <f t="shared" si="8"/>
        <v>10</v>
      </c>
      <c r="AG25" s="175" t="s">
        <v>250</v>
      </c>
      <c r="AH25" s="174">
        <f t="shared" si="9"/>
        <v>30</v>
      </c>
      <c r="AI25" s="174">
        <f t="shared" si="26"/>
        <v>85</v>
      </c>
      <c r="AJ25" s="175">
        <v>3</v>
      </c>
      <c r="AK25" s="175">
        <v>3</v>
      </c>
      <c r="AL25" s="182" t="str">
        <f t="shared" si="27"/>
        <v xml:space="preserve">FUERTE </v>
      </c>
      <c r="AM25" s="182">
        <f t="shared" si="28"/>
        <v>2</v>
      </c>
      <c r="AN25" s="182">
        <f t="shared" si="29"/>
        <v>9</v>
      </c>
      <c r="AO25" s="193">
        <f t="shared" si="30"/>
        <v>1</v>
      </c>
      <c r="AP25" s="182" t="str">
        <f t="shared" si="31"/>
        <v>BAJO</v>
      </c>
      <c r="AQ25" s="175" t="s">
        <v>52</v>
      </c>
      <c r="AR25" s="183">
        <f t="shared" si="65"/>
        <v>0</v>
      </c>
      <c r="AS25" s="175" t="s">
        <v>52</v>
      </c>
      <c r="AT25" s="183">
        <f t="shared" si="66"/>
        <v>0</v>
      </c>
      <c r="AU25" s="175" t="s">
        <v>52</v>
      </c>
      <c r="AV25" s="183">
        <f t="shared" si="67"/>
        <v>0</v>
      </c>
      <c r="AW25" s="175" t="s">
        <v>52</v>
      </c>
      <c r="AX25" s="183">
        <f t="shared" si="68"/>
        <v>0</v>
      </c>
      <c r="AY25" s="175" t="s">
        <v>52</v>
      </c>
      <c r="AZ25" s="183">
        <f t="shared" si="69"/>
        <v>0</v>
      </c>
      <c r="BA25" s="175" t="s">
        <v>52</v>
      </c>
      <c r="BB25" s="174">
        <v>1</v>
      </c>
      <c r="BC25" s="174">
        <v>2</v>
      </c>
      <c r="BD25" s="179" t="str">
        <f t="shared" si="37"/>
        <v xml:space="preserve"> BAJO</v>
      </c>
      <c r="BE25" s="180" t="str">
        <f t="shared" si="38"/>
        <v>0</v>
      </c>
      <c r="BF25" s="179" t="str">
        <f t="shared" si="39"/>
        <v xml:space="preserve"> BAJO</v>
      </c>
      <c r="BG25" s="174" t="str">
        <f t="shared" si="40"/>
        <v>Asumir el riesgo, Reducir el riesgo</v>
      </c>
      <c r="BH25" s="174" t="str">
        <f t="shared" si="41"/>
        <v>-</v>
      </c>
      <c r="BI25" s="174" t="str">
        <f t="shared" si="42"/>
        <v>Asumir el riesgo, Reducir el riesgo</v>
      </c>
      <c r="BJ25" s="184" t="s">
        <v>484</v>
      </c>
      <c r="BK25" s="181" t="s">
        <v>474</v>
      </c>
      <c r="BL25" s="181" t="s">
        <v>482</v>
      </c>
      <c r="BM25" s="174" t="s">
        <v>295</v>
      </c>
      <c r="BN25" s="178" t="s">
        <v>635</v>
      </c>
      <c r="BZ25" s="146"/>
      <c r="CA25" s="146"/>
      <c r="CB25" s="146"/>
    </row>
    <row r="26" spans="2:80" ht="139.5" x14ac:dyDescent="0.35">
      <c r="B26" s="175" t="s">
        <v>485</v>
      </c>
      <c r="C26" s="174" t="s">
        <v>53</v>
      </c>
      <c r="D26" s="175" t="s">
        <v>569</v>
      </c>
      <c r="E26" s="175" t="s">
        <v>675</v>
      </c>
      <c r="F26" s="178" t="s">
        <v>487</v>
      </c>
      <c r="G26" s="194" t="s">
        <v>627</v>
      </c>
      <c r="H26" s="201" t="s">
        <v>236</v>
      </c>
      <c r="I26" s="175" t="s">
        <v>488</v>
      </c>
      <c r="J26" s="194" t="s">
        <v>628</v>
      </c>
      <c r="K26" s="175">
        <v>1</v>
      </c>
      <c r="L26" s="175">
        <v>4</v>
      </c>
      <c r="M26" s="179" t="str">
        <f t="shared" si="62"/>
        <v xml:space="preserve"> BAJO</v>
      </c>
      <c r="N26" s="195" t="str">
        <f t="shared" si="63"/>
        <v>0</v>
      </c>
      <c r="O26" s="179" t="str">
        <f t="shared" si="64"/>
        <v xml:space="preserve"> BAJO</v>
      </c>
      <c r="P26" s="178" t="s">
        <v>687</v>
      </c>
      <c r="Q26" s="175" t="s">
        <v>489</v>
      </c>
      <c r="R26" s="181" t="s">
        <v>397</v>
      </c>
      <c r="S26" s="181" t="s">
        <v>490</v>
      </c>
      <c r="T26" s="175" t="s">
        <v>57</v>
      </c>
      <c r="U26" s="175" t="s">
        <v>250</v>
      </c>
      <c r="V26" s="174">
        <f t="shared" si="3"/>
        <v>15</v>
      </c>
      <c r="W26" s="175" t="s">
        <v>250</v>
      </c>
      <c r="X26" s="174">
        <f t="shared" si="4"/>
        <v>5</v>
      </c>
      <c r="Y26" s="175" t="s">
        <v>254</v>
      </c>
      <c r="Z26" s="174">
        <f t="shared" si="5"/>
        <v>0</v>
      </c>
      <c r="AA26" s="175" t="s">
        <v>250</v>
      </c>
      <c r="AB26" s="174">
        <f t="shared" si="6"/>
        <v>10</v>
      </c>
      <c r="AC26" s="175" t="s">
        <v>250</v>
      </c>
      <c r="AD26" s="174">
        <f t="shared" si="7"/>
        <v>15</v>
      </c>
      <c r="AE26" s="175" t="s">
        <v>250</v>
      </c>
      <c r="AF26" s="174">
        <f t="shared" si="8"/>
        <v>10</v>
      </c>
      <c r="AG26" s="175" t="s">
        <v>250</v>
      </c>
      <c r="AH26" s="174">
        <f t="shared" si="9"/>
        <v>30</v>
      </c>
      <c r="AI26" s="174">
        <f t="shared" si="26"/>
        <v>85</v>
      </c>
      <c r="AJ26" s="175">
        <v>3</v>
      </c>
      <c r="AK26" s="175">
        <v>3</v>
      </c>
      <c r="AL26" s="182" t="str">
        <f t="shared" si="27"/>
        <v xml:space="preserve">FUERTE </v>
      </c>
      <c r="AM26" s="182">
        <f t="shared" si="28"/>
        <v>4</v>
      </c>
      <c r="AN26" s="182">
        <f t="shared" si="29"/>
        <v>9</v>
      </c>
      <c r="AO26" s="193">
        <f t="shared" si="30"/>
        <v>1</v>
      </c>
      <c r="AP26" s="182" t="str">
        <f t="shared" si="31"/>
        <v>BAJO</v>
      </c>
      <c r="AQ26" s="175" t="s">
        <v>52</v>
      </c>
      <c r="AR26" s="183">
        <f t="shared" si="65"/>
        <v>0</v>
      </c>
      <c r="AS26" s="175" t="s">
        <v>52</v>
      </c>
      <c r="AT26" s="183">
        <f t="shared" si="66"/>
        <v>0</v>
      </c>
      <c r="AU26" s="175" t="s">
        <v>52</v>
      </c>
      <c r="AV26" s="183">
        <f t="shared" si="67"/>
        <v>0</v>
      </c>
      <c r="AW26" s="175" t="s">
        <v>52</v>
      </c>
      <c r="AX26" s="183">
        <f t="shared" si="68"/>
        <v>0</v>
      </c>
      <c r="AY26" s="175" t="s">
        <v>52</v>
      </c>
      <c r="AZ26" s="183">
        <f t="shared" si="69"/>
        <v>0</v>
      </c>
      <c r="BA26" s="175" t="s">
        <v>52</v>
      </c>
      <c r="BB26" s="174">
        <v>1</v>
      </c>
      <c r="BC26" s="174">
        <v>4</v>
      </c>
      <c r="BD26" s="179" t="str">
        <f t="shared" si="37"/>
        <v xml:space="preserve"> BAJO</v>
      </c>
      <c r="BE26" s="180" t="str">
        <f t="shared" si="38"/>
        <v>0</v>
      </c>
      <c r="BF26" s="179" t="str">
        <f t="shared" si="39"/>
        <v xml:space="preserve"> BAJO</v>
      </c>
      <c r="BG26" s="174" t="str">
        <f t="shared" si="40"/>
        <v>Asumir el riesgo, Reducir el riesgo</v>
      </c>
      <c r="BH26" s="174" t="str">
        <f t="shared" si="41"/>
        <v>-</v>
      </c>
      <c r="BI26" s="174" t="str">
        <f t="shared" si="42"/>
        <v>Asumir el riesgo, Reducir el riesgo</v>
      </c>
      <c r="BJ26" s="184" t="s">
        <v>676</v>
      </c>
      <c r="BK26" s="181" t="s">
        <v>474</v>
      </c>
      <c r="BL26" s="181" t="s">
        <v>397</v>
      </c>
      <c r="BM26" s="174" t="s">
        <v>295</v>
      </c>
      <c r="BN26" s="178" t="s">
        <v>634</v>
      </c>
      <c r="BZ26" s="146"/>
      <c r="CA26" s="146"/>
      <c r="CB26" s="146"/>
    </row>
    <row r="27" spans="2:80" ht="170.5" x14ac:dyDescent="0.35">
      <c r="B27" s="175" t="s">
        <v>485</v>
      </c>
      <c r="C27" s="174" t="s">
        <v>53</v>
      </c>
      <c r="D27" s="175" t="s">
        <v>570</v>
      </c>
      <c r="E27" s="175" t="s">
        <v>674</v>
      </c>
      <c r="F27" s="178" t="s">
        <v>688</v>
      </c>
      <c r="G27" s="194" t="s">
        <v>629</v>
      </c>
      <c r="H27" s="174" t="s">
        <v>55</v>
      </c>
      <c r="I27" s="175" t="s">
        <v>492</v>
      </c>
      <c r="J27" s="194" t="s">
        <v>630</v>
      </c>
      <c r="K27" s="175">
        <v>1</v>
      </c>
      <c r="L27" s="175">
        <v>4</v>
      </c>
      <c r="M27" s="179" t="str">
        <f t="shared" si="62"/>
        <v xml:space="preserve"> BAJO</v>
      </c>
      <c r="N27" s="195" t="str">
        <f t="shared" si="63"/>
        <v>0</v>
      </c>
      <c r="O27" s="179" t="str">
        <f t="shared" si="64"/>
        <v xml:space="preserve"> BAJO</v>
      </c>
      <c r="P27" s="178" t="s">
        <v>631</v>
      </c>
      <c r="Q27" s="175" t="s">
        <v>489</v>
      </c>
      <c r="R27" s="181" t="s">
        <v>473</v>
      </c>
      <c r="S27" s="181" t="s">
        <v>493</v>
      </c>
      <c r="T27" s="175" t="s">
        <v>57</v>
      </c>
      <c r="U27" s="175" t="s">
        <v>250</v>
      </c>
      <c r="V27" s="174">
        <f t="shared" si="3"/>
        <v>15</v>
      </c>
      <c r="W27" s="175" t="s">
        <v>250</v>
      </c>
      <c r="X27" s="174">
        <f t="shared" si="4"/>
        <v>5</v>
      </c>
      <c r="Y27" s="175" t="s">
        <v>254</v>
      </c>
      <c r="Z27" s="174">
        <f t="shared" si="5"/>
        <v>0</v>
      </c>
      <c r="AA27" s="175" t="s">
        <v>250</v>
      </c>
      <c r="AB27" s="174">
        <f t="shared" si="6"/>
        <v>10</v>
      </c>
      <c r="AC27" s="175" t="s">
        <v>250</v>
      </c>
      <c r="AD27" s="174">
        <f t="shared" si="7"/>
        <v>15</v>
      </c>
      <c r="AE27" s="175" t="s">
        <v>250</v>
      </c>
      <c r="AF27" s="174">
        <f t="shared" si="8"/>
        <v>10</v>
      </c>
      <c r="AG27" s="175" t="s">
        <v>250</v>
      </c>
      <c r="AH27" s="174">
        <f t="shared" si="9"/>
        <v>30</v>
      </c>
      <c r="AI27" s="174">
        <f t="shared" si="26"/>
        <v>85</v>
      </c>
      <c r="AJ27" s="175">
        <v>3</v>
      </c>
      <c r="AK27" s="175">
        <v>3</v>
      </c>
      <c r="AL27" s="182" t="str">
        <f t="shared" si="27"/>
        <v xml:space="preserve">FUERTE </v>
      </c>
      <c r="AM27" s="182">
        <f t="shared" si="28"/>
        <v>4</v>
      </c>
      <c r="AN27" s="182">
        <f t="shared" si="29"/>
        <v>9</v>
      </c>
      <c r="AO27" s="193">
        <f t="shared" si="30"/>
        <v>1</v>
      </c>
      <c r="AP27" s="182" t="str">
        <f t="shared" si="31"/>
        <v>BAJO</v>
      </c>
      <c r="AQ27" s="175" t="s">
        <v>52</v>
      </c>
      <c r="AR27" s="183">
        <f t="shared" si="65"/>
        <v>0</v>
      </c>
      <c r="AS27" s="175" t="s">
        <v>52</v>
      </c>
      <c r="AT27" s="183">
        <f t="shared" si="66"/>
        <v>0</v>
      </c>
      <c r="AU27" s="175" t="s">
        <v>52</v>
      </c>
      <c r="AV27" s="183">
        <f t="shared" si="67"/>
        <v>0</v>
      </c>
      <c r="AW27" s="175" t="s">
        <v>52</v>
      </c>
      <c r="AX27" s="183">
        <f t="shared" si="68"/>
        <v>0</v>
      </c>
      <c r="AY27" s="175" t="s">
        <v>52</v>
      </c>
      <c r="AZ27" s="183">
        <f t="shared" si="69"/>
        <v>0</v>
      </c>
      <c r="BA27" s="175" t="s">
        <v>52</v>
      </c>
      <c r="BB27" s="174">
        <v>1</v>
      </c>
      <c r="BC27" s="174">
        <v>4</v>
      </c>
      <c r="BD27" s="179" t="str">
        <f t="shared" si="37"/>
        <v xml:space="preserve"> BAJO</v>
      </c>
      <c r="BE27" s="180" t="str">
        <f t="shared" si="38"/>
        <v>0</v>
      </c>
      <c r="BF27" s="179" t="str">
        <f t="shared" si="39"/>
        <v xml:space="preserve"> BAJO</v>
      </c>
      <c r="BG27" s="174" t="str">
        <f t="shared" si="40"/>
        <v>Asumir el riesgo, Reducir el riesgo</v>
      </c>
      <c r="BH27" s="174" t="str">
        <f t="shared" si="41"/>
        <v>-</v>
      </c>
      <c r="BI27" s="174" t="str">
        <f t="shared" si="42"/>
        <v>Asumir el riesgo, Reducir el riesgo</v>
      </c>
      <c r="BJ27" s="184" t="s">
        <v>632</v>
      </c>
      <c r="BK27" s="181" t="s">
        <v>474</v>
      </c>
      <c r="BL27" s="181" t="s">
        <v>473</v>
      </c>
      <c r="BM27" s="174" t="s">
        <v>295</v>
      </c>
      <c r="BN27" s="178" t="s">
        <v>633</v>
      </c>
      <c r="BZ27" s="146"/>
      <c r="CA27" s="146"/>
      <c r="CB27" s="146"/>
    </row>
    <row r="28" spans="2:80" ht="77.5" x14ac:dyDescent="0.35">
      <c r="B28" s="175" t="s">
        <v>494</v>
      </c>
      <c r="C28" s="174" t="s">
        <v>53</v>
      </c>
      <c r="D28" s="175" t="s">
        <v>571</v>
      </c>
      <c r="E28" s="175" t="s">
        <v>495</v>
      </c>
      <c r="F28" s="191" t="s">
        <v>496</v>
      </c>
      <c r="G28" s="192" t="s">
        <v>497</v>
      </c>
      <c r="H28" s="174" t="s">
        <v>55</v>
      </c>
      <c r="I28" s="175" t="s">
        <v>479</v>
      </c>
      <c r="J28" s="192" t="s">
        <v>637</v>
      </c>
      <c r="K28" s="175">
        <v>1</v>
      </c>
      <c r="L28" s="175">
        <v>4</v>
      </c>
      <c r="M28" s="179" t="str">
        <f t="shared" si="62"/>
        <v xml:space="preserve"> BAJO</v>
      </c>
      <c r="N28" s="195" t="str">
        <f t="shared" si="63"/>
        <v>0</v>
      </c>
      <c r="O28" s="179" t="str">
        <f t="shared" si="64"/>
        <v xml:space="preserve"> BAJO</v>
      </c>
      <c r="P28" s="191" t="s">
        <v>498</v>
      </c>
      <c r="Q28" s="175" t="s">
        <v>499</v>
      </c>
      <c r="R28" s="204" t="s">
        <v>456</v>
      </c>
      <c r="S28" s="204" t="s">
        <v>500</v>
      </c>
      <c r="T28" s="174" t="s">
        <v>57</v>
      </c>
      <c r="U28" s="175" t="s">
        <v>250</v>
      </c>
      <c r="V28" s="174">
        <f t="shared" si="3"/>
        <v>15</v>
      </c>
      <c r="W28" s="175" t="s">
        <v>250</v>
      </c>
      <c r="X28" s="174">
        <f t="shared" si="4"/>
        <v>5</v>
      </c>
      <c r="Y28" s="175" t="s">
        <v>254</v>
      </c>
      <c r="Z28" s="174">
        <f t="shared" si="5"/>
        <v>0</v>
      </c>
      <c r="AA28" s="175" t="s">
        <v>250</v>
      </c>
      <c r="AB28" s="174">
        <f t="shared" si="6"/>
        <v>10</v>
      </c>
      <c r="AC28" s="175" t="s">
        <v>250</v>
      </c>
      <c r="AD28" s="174">
        <f t="shared" si="7"/>
        <v>15</v>
      </c>
      <c r="AE28" s="175" t="s">
        <v>250</v>
      </c>
      <c r="AF28" s="174">
        <f t="shared" si="8"/>
        <v>10</v>
      </c>
      <c r="AG28" s="175" t="s">
        <v>250</v>
      </c>
      <c r="AH28" s="174">
        <f t="shared" si="9"/>
        <v>30</v>
      </c>
      <c r="AI28" s="174">
        <f t="shared" si="26"/>
        <v>85</v>
      </c>
      <c r="AJ28" s="175">
        <v>3</v>
      </c>
      <c r="AK28" s="175">
        <v>3</v>
      </c>
      <c r="AL28" s="182" t="str">
        <f t="shared" si="27"/>
        <v xml:space="preserve">FUERTE </v>
      </c>
      <c r="AM28" s="182">
        <f t="shared" si="28"/>
        <v>4</v>
      </c>
      <c r="AN28" s="182">
        <f t="shared" si="29"/>
        <v>9</v>
      </c>
      <c r="AO28" s="193">
        <f t="shared" si="30"/>
        <v>1</v>
      </c>
      <c r="AP28" s="182" t="str">
        <f t="shared" si="31"/>
        <v>BAJO</v>
      </c>
      <c r="AQ28" s="175" t="s">
        <v>52</v>
      </c>
      <c r="AR28" s="183">
        <f t="shared" si="65"/>
        <v>0</v>
      </c>
      <c r="AS28" s="175" t="s">
        <v>52</v>
      </c>
      <c r="AT28" s="183">
        <f t="shared" si="66"/>
        <v>0</v>
      </c>
      <c r="AU28" s="175" t="s">
        <v>52</v>
      </c>
      <c r="AV28" s="183">
        <f t="shared" si="67"/>
        <v>0</v>
      </c>
      <c r="AW28" s="175" t="s">
        <v>52</v>
      </c>
      <c r="AX28" s="183">
        <f t="shared" si="68"/>
        <v>0</v>
      </c>
      <c r="AY28" s="175" t="s">
        <v>52</v>
      </c>
      <c r="AZ28" s="183">
        <f t="shared" si="69"/>
        <v>0</v>
      </c>
      <c r="BA28" s="175" t="s">
        <v>52</v>
      </c>
      <c r="BB28" s="174">
        <v>1</v>
      </c>
      <c r="BC28" s="174">
        <v>4</v>
      </c>
      <c r="BD28" s="179" t="str">
        <f t="shared" si="37"/>
        <v xml:space="preserve"> BAJO</v>
      </c>
      <c r="BE28" s="180" t="str">
        <f t="shared" si="38"/>
        <v>0</v>
      </c>
      <c r="BF28" s="179" t="str">
        <f t="shared" si="39"/>
        <v xml:space="preserve"> BAJO</v>
      </c>
      <c r="BG28" s="174" t="str">
        <f t="shared" si="40"/>
        <v>Asumir el riesgo, Reducir el riesgo</v>
      </c>
      <c r="BH28" s="174" t="str">
        <f t="shared" si="41"/>
        <v>-</v>
      </c>
      <c r="BI28" s="174" t="str">
        <f t="shared" si="42"/>
        <v>Asumir el riesgo, Reducir el riesgo</v>
      </c>
      <c r="BJ28" s="205" t="s">
        <v>501</v>
      </c>
      <c r="BK28" s="204" t="s">
        <v>474</v>
      </c>
      <c r="BL28" s="204" t="s">
        <v>456</v>
      </c>
      <c r="BM28" s="174" t="s">
        <v>295</v>
      </c>
      <c r="BN28" s="191" t="s">
        <v>502</v>
      </c>
      <c r="BZ28" s="146"/>
      <c r="CA28" s="146"/>
      <c r="CB28" s="146"/>
    </row>
    <row r="29" spans="2:80" ht="217" x14ac:dyDescent="0.35">
      <c r="B29" s="175" t="s">
        <v>512</v>
      </c>
      <c r="C29" s="175" t="s">
        <v>53</v>
      </c>
      <c r="D29" s="175" t="s">
        <v>486</v>
      </c>
      <c r="E29" s="175" t="s">
        <v>513</v>
      </c>
      <c r="F29" s="175" t="s">
        <v>514</v>
      </c>
      <c r="G29" s="194" t="s">
        <v>639</v>
      </c>
      <c r="H29" s="201" t="s">
        <v>236</v>
      </c>
      <c r="I29" s="175" t="s">
        <v>266</v>
      </c>
      <c r="J29" s="194" t="s">
        <v>515</v>
      </c>
      <c r="K29" s="175">
        <v>1</v>
      </c>
      <c r="L29" s="175">
        <v>4</v>
      </c>
      <c r="M29" s="179" t="str">
        <f t="shared" si="62"/>
        <v xml:space="preserve"> BAJO</v>
      </c>
      <c r="N29" s="180" t="str">
        <f t="shared" si="63"/>
        <v>0</v>
      </c>
      <c r="O29" s="179" t="str">
        <f t="shared" si="64"/>
        <v xml:space="preserve"> BAJO</v>
      </c>
      <c r="P29" s="178" t="s">
        <v>638</v>
      </c>
      <c r="Q29" s="181" t="s">
        <v>516</v>
      </c>
      <c r="R29" s="175" t="s">
        <v>517</v>
      </c>
      <c r="S29" s="175" t="s">
        <v>518</v>
      </c>
      <c r="T29" s="175" t="s">
        <v>57</v>
      </c>
      <c r="U29" s="175" t="s">
        <v>250</v>
      </c>
      <c r="V29" s="174">
        <f t="shared" si="3"/>
        <v>15</v>
      </c>
      <c r="W29" s="175" t="s">
        <v>250</v>
      </c>
      <c r="X29" s="174">
        <f t="shared" si="4"/>
        <v>5</v>
      </c>
      <c r="Y29" s="175" t="s">
        <v>254</v>
      </c>
      <c r="Z29" s="174">
        <f t="shared" si="5"/>
        <v>0</v>
      </c>
      <c r="AA29" s="175" t="s">
        <v>250</v>
      </c>
      <c r="AB29" s="174">
        <f t="shared" si="6"/>
        <v>10</v>
      </c>
      <c r="AC29" s="175" t="s">
        <v>250</v>
      </c>
      <c r="AD29" s="174">
        <f t="shared" si="7"/>
        <v>15</v>
      </c>
      <c r="AE29" s="175" t="s">
        <v>250</v>
      </c>
      <c r="AF29" s="174">
        <f t="shared" si="8"/>
        <v>10</v>
      </c>
      <c r="AG29" s="175" t="s">
        <v>250</v>
      </c>
      <c r="AH29" s="174">
        <f t="shared" si="9"/>
        <v>30</v>
      </c>
      <c r="AI29" s="174">
        <f t="shared" si="26"/>
        <v>85</v>
      </c>
      <c r="AJ29" s="175">
        <v>3</v>
      </c>
      <c r="AK29" s="175">
        <v>3</v>
      </c>
      <c r="AL29" s="182" t="str">
        <f t="shared" si="27"/>
        <v xml:space="preserve">FUERTE </v>
      </c>
      <c r="AM29" s="182">
        <f t="shared" si="28"/>
        <v>4</v>
      </c>
      <c r="AN29" s="182">
        <f t="shared" si="29"/>
        <v>9</v>
      </c>
      <c r="AO29" s="193">
        <f t="shared" si="30"/>
        <v>1</v>
      </c>
      <c r="AP29" s="182" t="str">
        <f t="shared" si="31"/>
        <v>BAJO</v>
      </c>
      <c r="AQ29" s="175" t="s">
        <v>52</v>
      </c>
      <c r="AR29" s="175" t="s">
        <v>52</v>
      </c>
      <c r="AS29" s="175" t="s">
        <v>52</v>
      </c>
      <c r="AT29" s="175" t="s">
        <v>52</v>
      </c>
      <c r="AU29" s="175" t="s">
        <v>52</v>
      </c>
      <c r="AV29" s="175" t="s">
        <v>52</v>
      </c>
      <c r="AW29" s="175" t="s">
        <v>52</v>
      </c>
      <c r="AX29" s="175" t="s">
        <v>52</v>
      </c>
      <c r="AY29" s="175" t="s">
        <v>52</v>
      </c>
      <c r="AZ29" s="175" t="s">
        <v>52</v>
      </c>
      <c r="BA29" s="175" t="s">
        <v>52</v>
      </c>
      <c r="BB29" s="174">
        <v>1</v>
      </c>
      <c r="BC29" s="174">
        <v>4</v>
      </c>
      <c r="BD29" s="179" t="str">
        <f t="shared" si="37"/>
        <v xml:space="preserve"> BAJO</v>
      </c>
      <c r="BE29" s="180" t="str">
        <f t="shared" si="38"/>
        <v>0</v>
      </c>
      <c r="BF29" s="179" t="str">
        <f t="shared" si="39"/>
        <v xml:space="preserve"> BAJO</v>
      </c>
      <c r="BG29" s="174" t="str">
        <f t="shared" si="40"/>
        <v>Asumir el riesgo, Reducir el riesgo</v>
      </c>
      <c r="BH29" s="174" t="str">
        <f t="shared" si="41"/>
        <v>-</v>
      </c>
      <c r="BI29" s="174" t="str">
        <f t="shared" si="42"/>
        <v>Asumir el riesgo, Reducir el riesgo</v>
      </c>
      <c r="BJ29" s="178" t="s">
        <v>519</v>
      </c>
      <c r="BK29" s="181" t="s">
        <v>520</v>
      </c>
      <c r="BL29" s="181" t="s">
        <v>521</v>
      </c>
      <c r="BM29" s="174" t="s">
        <v>295</v>
      </c>
      <c r="BN29" s="184" t="s">
        <v>522</v>
      </c>
      <c r="BZ29" s="146"/>
      <c r="CA29" s="146"/>
      <c r="CB29" s="146"/>
    </row>
    <row r="30" spans="2:80" ht="170.5" x14ac:dyDescent="0.35">
      <c r="B30" s="175" t="s">
        <v>538</v>
      </c>
      <c r="C30" s="175" t="s">
        <v>53</v>
      </c>
      <c r="D30" s="175" t="s">
        <v>447</v>
      </c>
      <c r="E30" s="175" t="s">
        <v>539</v>
      </c>
      <c r="F30" s="206" t="s">
        <v>540</v>
      </c>
      <c r="G30" s="194" t="s">
        <v>640</v>
      </c>
      <c r="H30" s="174" t="s">
        <v>55</v>
      </c>
      <c r="I30" s="175" t="s">
        <v>541</v>
      </c>
      <c r="J30" s="194" t="s">
        <v>641</v>
      </c>
      <c r="K30" s="175">
        <v>1</v>
      </c>
      <c r="L30" s="175">
        <v>3</v>
      </c>
      <c r="M30" s="179" t="str">
        <f t="shared" si="62"/>
        <v xml:space="preserve"> BAJO</v>
      </c>
      <c r="N30" s="195" t="str">
        <f t="shared" si="63"/>
        <v>0</v>
      </c>
      <c r="O30" s="179" t="str">
        <f t="shared" si="64"/>
        <v xml:space="preserve"> BAJO</v>
      </c>
      <c r="P30" s="178" t="s">
        <v>542</v>
      </c>
      <c r="Q30" s="175" t="s">
        <v>543</v>
      </c>
      <c r="R30" s="175" t="s">
        <v>544</v>
      </c>
      <c r="S30" s="175" t="s">
        <v>545</v>
      </c>
      <c r="T30" s="175" t="s">
        <v>57</v>
      </c>
      <c r="U30" s="175" t="s">
        <v>250</v>
      </c>
      <c r="V30" s="174">
        <f t="shared" si="3"/>
        <v>15</v>
      </c>
      <c r="W30" s="175" t="s">
        <v>250</v>
      </c>
      <c r="X30" s="174">
        <f t="shared" si="4"/>
        <v>5</v>
      </c>
      <c r="Y30" s="175" t="s">
        <v>254</v>
      </c>
      <c r="Z30" s="174">
        <f t="shared" si="5"/>
        <v>0</v>
      </c>
      <c r="AA30" s="175" t="s">
        <v>250</v>
      </c>
      <c r="AB30" s="174">
        <f t="shared" si="6"/>
        <v>10</v>
      </c>
      <c r="AC30" s="175" t="s">
        <v>250</v>
      </c>
      <c r="AD30" s="174">
        <f t="shared" si="7"/>
        <v>15</v>
      </c>
      <c r="AE30" s="175" t="s">
        <v>250</v>
      </c>
      <c r="AF30" s="174">
        <f t="shared" si="8"/>
        <v>10</v>
      </c>
      <c r="AG30" s="175" t="s">
        <v>250</v>
      </c>
      <c r="AH30" s="174">
        <f t="shared" si="9"/>
        <v>30</v>
      </c>
      <c r="AI30" s="174">
        <f t="shared" si="26"/>
        <v>85</v>
      </c>
      <c r="AJ30" s="175">
        <v>3</v>
      </c>
      <c r="AK30" s="175">
        <v>3</v>
      </c>
      <c r="AL30" s="182" t="str">
        <f t="shared" si="27"/>
        <v xml:space="preserve">FUERTE </v>
      </c>
      <c r="AM30" s="182">
        <f t="shared" si="28"/>
        <v>3</v>
      </c>
      <c r="AN30" s="182">
        <f t="shared" si="29"/>
        <v>9</v>
      </c>
      <c r="AO30" s="193">
        <f t="shared" si="30"/>
        <v>1</v>
      </c>
      <c r="AP30" s="182" t="str">
        <f t="shared" si="31"/>
        <v>BAJO</v>
      </c>
      <c r="AQ30" s="175" t="s">
        <v>52</v>
      </c>
      <c r="AR30" s="183">
        <f>IF(AQ30="Si ",20, 0)</f>
        <v>0</v>
      </c>
      <c r="AS30" s="175" t="s">
        <v>52</v>
      </c>
      <c r="AT30" s="183">
        <f>IF(AS30="Si ",10, 0)</f>
        <v>0</v>
      </c>
      <c r="AU30" s="175" t="s">
        <v>52</v>
      </c>
      <c r="AV30" s="183">
        <f>IF(AU30="Si ",20, 0)</f>
        <v>0</v>
      </c>
      <c r="AW30" s="175" t="s">
        <v>52</v>
      </c>
      <c r="AX30" s="183">
        <f>IF(AW30="Si ",25, 0)</f>
        <v>0</v>
      </c>
      <c r="AY30" s="175" t="s">
        <v>52</v>
      </c>
      <c r="AZ30" s="183">
        <f>IF(AY30="Si ",25, 0)</f>
        <v>0</v>
      </c>
      <c r="BA30" s="183" t="s">
        <v>52</v>
      </c>
      <c r="BB30" s="174">
        <v>1</v>
      </c>
      <c r="BC30" s="174">
        <v>3</v>
      </c>
      <c r="BD30" s="179" t="str">
        <f t="shared" si="37"/>
        <v xml:space="preserve"> BAJO</v>
      </c>
      <c r="BE30" s="180" t="str">
        <f t="shared" si="38"/>
        <v>0</v>
      </c>
      <c r="BF30" s="179" t="str">
        <f t="shared" si="39"/>
        <v xml:space="preserve"> BAJO</v>
      </c>
      <c r="BG30" s="174" t="str">
        <f t="shared" si="40"/>
        <v>Asumir el riesgo, Reducir el riesgo</v>
      </c>
      <c r="BH30" s="174" t="str">
        <f t="shared" si="41"/>
        <v>-</v>
      </c>
      <c r="BI30" s="174" t="str">
        <f t="shared" si="42"/>
        <v>Asumir el riesgo, Reducir el riesgo</v>
      </c>
      <c r="BJ30" s="207" t="s">
        <v>546</v>
      </c>
      <c r="BK30" s="181" t="s">
        <v>547</v>
      </c>
      <c r="BL30" s="181" t="s">
        <v>548</v>
      </c>
      <c r="BM30" s="174" t="s">
        <v>295</v>
      </c>
      <c r="BN30" s="178" t="s">
        <v>549</v>
      </c>
      <c r="BZ30" s="146"/>
      <c r="CA30" s="146"/>
      <c r="CB30" s="146"/>
    </row>
    <row r="31" spans="2:80" ht="130" customHeight="1" x14ac:dyDescent="0.35">
      <c r="B31" s="175" t="s">
        <v>538</v>
      </c>
      <c r="C31" s="175" t="s">
        <v>53</v>
      </c>
      <c r="D31" s="175" t="s">
        <v>458</v>
      </c>
      <c r="E31" s="175" t="s">
        <v>550</v>
      </c>
      <c r="F31" s="178" t="s">
        <v>551</v>
      </c>
      <c r="G31" s="194" t="s">
        <v>552</v>
      </c>
      <c r="H31" s="174" t="s">
        <v>55</v>
      </c>
      <c r="I31" s="175" t="s">
        <v>553</v>
      </c>
      <c r="J31" s="194" t="s">
        <v>642</v>
      </c>
      <c r="K31" s="175">
        <v>1</v>
      </c>
      <c r="L31" s="175">
        <v>4</v>
      </c>
      <c r="M31" s="179" t="str">
        <f t="shared" si="62"/>
        <v xml:space="preserve"> BAJO</v>
      </c>
      <c r="N31" s="195" t="str">
        <f t="shared" si="63"/>
        <v>0</v>
      </c>
      <c r="O31" s="179" t="str">
        <f t="shared" si="64"/>
        <v xml:space="preserve"> BAJO</v>
      </c>
      <c r="P31" s="178" t="s">
        <v>643</v>
      </c>
      <c r="Q31" s="175" t="s">
        <v>339</v>
      </c>
      <c r="R31" s="175" t="s">
        <v>397</v>
      </c>
      <c r="S31" s="175" t="s">
        <v>554</v>
      </c>
      <c r="T31" s="175" t="s">
        <v>336</v>
      </c>
      <c r="U31" s="175" t="s">
        <v>250</v>
      </c>
      <c r="V31" s="174">
        <f t="shared" si="3"/>
        <v>15</v>
      </c>
      <c r="W31" s="175" t="s">
        <v>250</v>
      </c>
      <c r="X31" s="174">
        <f t="shared" si="4"/>
        <v>5</v>
      </c>
      <c r="Y31" s="175" t="s">
        <v>254</v>
      </c>
      <c r="Z31" s="174">
        <f t="shared" si="5"/>
        <v>0</v>
      </c>
      <c r="AA31" s="175" t="s">
        <v>250</v>
      </c>
      <c r="AB31" s="174">
        <f t="shared" si="6"/>
        <v>10</v>
      </c>
      <c r="AC31" s="175" t="s">
        <v>250</v>
      </c>
      <c r="AD31" s="174">
        <f t="shared" si="7"/>
        <v>15</v>
      </c>
      <c r="AE31" s="175" t="s">
        <v>250</v>
      </c>
      <c r="AF31" s="174">
        <f t="shared" si="8"/>
        <v>10</v>
      </c>
      <c r="AG31" s="175" t="s">
        <v>250</v>
      </c>
      <c r="AH31" s="174">
        <f t="shared" si="9"/>
        <v>30</v>
      </c>
      <c r="AI31" s="174">
        <f t="shared" si="26"/>
        <v>85</v>
      </c>
      <c r="AJ31" s="175">
        <v>3</v>
      </c>
      <c r="AK31" s="175">
        <v>3</v>
      </c>
      <c r="AL31" s="182" t="str">
        <f t="shared" si="27"/>
        <v xml:space="preserve">FUERTE </v>
      </c>
      <c r="AM31" s="182">
        <f t="shared" si="28"/>
        <v>4</v>
      </c>
      <c r="AN31" s="182">
        <f t="shared" si="29"/>
        <v>9</v>
      </c>
      <c r="AO31" s="193">
        <f t="shared" si="30"/>
        <v>1</v>
      </c>
      <c r="AP31" s="182" t="str">
        <f t="shared" si="31"/>
        <v>BAJO</v>
      </c>
      <c r="AQ31" s="175" t="s">
        <v>52</v>
      </c>
      <c r="AR31" s="183">
        <f t="shared" ref="AR31:AR32" si="70">IF(AQ31="Si ",20, 0)</f>
        <v>0</v>
      </c>
      <c r="AS31" s="175" t="s">
        <v>52</v>
      </c>
      <c r="AT31" s="183">
        <f t="shared" ref="AT31:AT32" si="71">IF(AS31="Si ",10, 0)</f>
        <v>0</v>
      </c>
      <c r="AU31" s="175" t="s">
        <v>52</v>
      </c>
      <c r="AV31" s="183">
        <f t="shared" ref="AV31:AV32" si="72">IF(AU31="Si ",20, 0)</f>
        <v>0</v>
      </c>
      <c r="AW31" s="175" t="s">
        <v>52</v>
      </c>
      <c r="AX31" s="183">
        <f t="shared" ref="AX31:AX32" si="73">IF(AW31="Si ",25, 0)</f>
        <v>0</v>
      </c>
      <c r="AY31" s="175" t="s">
        <v>52</v>
      </c>
      <c r="AZ31" s="183">
        <f t="shared" ref="AZ31:AZ32" si="74">IF(AY31="Si ",25, 0)</f>
        <v>0</v>
      </c>
      <c r="BA31" s="175" t="s">
        <v>52</v>
      </c>
      <c r="BB31" s="174">
        <v>1</v>
      </c>
      <c r="BC31" s="174">
        <v>4</v>
      </c>
      <c r="BD31" s="179" t="str">
        <f t="shared" si="37"/>
        <v xml:space="preserve"> BAJO</v>
      </c>
      <c r="BE31" s="180" t="str">
        <f t="shared" si="38"/>
        <v>0</v>
      </c>
      <c r="BF31" s="179" t="str">
        <f t="shared" si="39"/>
        <v xml:space="preserve"> BAJO</v>
      </c>
      <c r="BG31" s="174" t="str">
        <f t="shared" si="40"/>
        <v>Asumir el riesgo, Reducir el riesgo</v>
      </c>
      <c r="BH31" s="174" t="str">
        <f t="shared" si="41"/>
        <v>-</v>
      </c>
      <c r="BI31" s="174" t="str">
        <f t="shared" si="42"/>
        <v>Asumir el riesgo, Reducir el riesgo</v>
      </c>
      <c r="BJ31" s="184" t="s">
        <v>555</v>
      </c>
      <c r="BK31" s="175" t="s">
        <v>339</v>
      </c>
      <c r="BL31" s="181" t="s">
        <v>397</v>
      </c>
      <c r="BM31" s="174" t="s">
        <v>295</v>
      </c>
      <c r="BN31" s="178" t="s">
        <v>644</v>
      </c>
      <c r="BZ31" s="146"/>
      <c r="CA31" s="146"/>
      <c r="CB31" s="146"/>
    </row>
    <row r="32" spans="2:80" ht="186" x14ac:dyDescent="0.35">
      <c r="B32" s="175" t="s">
        <v>538</v>
      </c>
      <c r="C32" s="175" t="s">
        <v>53</v>
      </c>
      <c r="D32" s="175" t="s">
        <v>491</v>
      </c>
      <c r="E32" s="175" t="s">
        <v>556</v>
      </c>
      <c r="F32" s="178" t="s">
        <v>557</v>
      </c>
      <c r="G32" s="194" t="s">
        <v>558</v>
      </c>
      <c r="H32" s="175" t="s">
        <v>320</v>
      </c>
      <c r="I32" s="175" t="s">
        <v>559</v>
      </c>
      <c r="J32" s="194" t="s">
        <v>645</v>
      </c>
      <c r="K32" s="175">
        <v>1</v>
      </c>
      <c r="L32" s="175">
        <v>4</v>
      </c>
      <c r="M32" s="179" t="str">
        <f t="shared" si="62"/>
        <v xml:space="preserve"> BAJO</v>
      </c>
      <c r="N32" s="195" t="str">
        <f t="shared" si="63"/>
        <v>0</v>
      </c>
      <c r="O32" s="179" t="str">
        <f t="shared" si="64"/>
        <v xml:space="preserve"> BAJO</v>
      </c>
      <c r="P32" s="178" t="s">
        <v>560</v>
      </c>
      <c r="Q32" s="175" t="s">
        <v>561</v>
      </c>
      <c r="R32" s="175" t="s">
        <v>456</v>
      </c>
      <c r="S32" s="175" t="s">
        <v>562</v>
      </c>
      <c r="T32" s="175" t="s">
        <v>57</v>
      </c>
      <c r="U32" s="175" t="s">
        <v>250</v>
      </c>
      <c r="V32" s="174">
        <f t="shared" si="3"/>
        <v>15</v>
      </c>
      <c r="W32" s="175" t="s">
        <v>250</v>
      </c>
      <c r="X32" s="174">
        <f t="shared" si="4"/>
        <v>5</v>
      </c>
      <c r="Y32" s="175" t="s">
        <v>254</v>
      </c>
      <c r="Z32" s="174">
        <f t="shared" si="5"/>
        <v>0</v>
      </c>
      <c r="AA32" s="175" t="s">
        <v>250</v>
      </c>
      <c r="AB32" s="174">
        <f t="shared" si="6"/>
        <v>10</v>
      </c>
      <c r="AC32" s="175" t="s">
        <v>250</v>
      </c>
      <c r="AD32" s="174">
        <f t="shared" si="7"/>
        <v>15</v>
      </c>
      <c r="AE32" s="175" t="s">
        <v>250</v>
      </c>
      <c r="AF32" s="174">
        <f t="shared" si="8"/>
        <v>10</v>
      </c>
      <c r="AG32" s="175" t="s">
        <v>250</v>
      </c>
      <c r="AH32" s="174">
        <f t="shared" si="9"/>
        <v>30</v>
      </c>
      <c r="AI32" s="174">
        <f t="shared" si="26"/>
        <v>85</v>
      </c>
      <c r="AJ32" s="175">
        <v>3</v>
      </c>
      <c r="AK32" s="175">
        <v>3</v>
      </c>
      <c r="AL32" s="182" t="str">
        <f t="shared" si="27"/>
        <v xml:space="preserve">FUERTE </v>
      </c>
      <c r="AM32" s="182">
        <f t="shared" si="28"/>
        <v>4</v>
      </c>
      <c r="AN32" s="182">
        <f t="shared" si="29"/>
        <v>9</v>
      </c>
      <c r="AO32" s="193">
        <f t="shared" si="30"/>
        <v>1</v>
      </c>
      <c r="AP32" s="182" t="str">
        <f t="shared" si="31"/>
        <v>BAJO</v>
      </c>
      <c r="AQ32" s="175" t="s">
        <v>52</v>
      </c>
      <c r="AR32" s="183">
        <f t="shared" si="70"/>
        <v>0</v>
      </c>
      <c r="AS32" s="175" t="s">
        <v>52</v>
      </c>
      <c r="AT32" s="183">
        <f t="shared" si="71"/>
        <v>0</v>
      </c>
      <c r="AU32" s="175" t="s">
        <v>52</v>
      </c>
      <c r="AV32" s="183">
        <f t="shared" si="72"/>
        <v>0</v>
      </c>
      <c r="AW32" s="175" t="s">
        <v>52</v>
      </c>
      <c r="AX32" s="183">
        <f t="shared" si="73"/>
        <v>0</v>
      </c>
      <c r="AY32" s="175" t="s">
        <v>52</v>
      </c>
      <c r="AZ32" s="183">
        <f t="shared" si="74"/>
        <v>0</v>
      </c>
      <c r="BA32" s="183" t="s">
        <v>52</v>
      </c>
      <c r="BB32" s="174">
        <v>1</v>
      </c>
      <c r="BC32" s="174">
        <v>4</v>
      </c>
      <c r="BD32" s="179" t="str">
        <f t="shared" si="37"/>
        <v xml:space="preserve"> BAJO</v>
      </c>
      <c r="BE32" s="180" t="str">
        <f t="shared" si="38"/>
        <v>0</v>
      </c>
      <c r="BF32" s="179" t="str">
        <f t="shared" si="39"/>
        <v xml:space="preserve"> BAJO</v>
      </c>
      <c r="BG32" s="174" t="str">
        <f t="shared" si="40"/>
        <v>Asumir el riesgo, Reducir el riesgo</v>
      </c>
      <c r="BH32" s="174" t="str">
        <f t="shared" si="41"/>
        <v>-</v>
      </c>
      <c r="BI32" s="174" t="str">
        <f t="shared" si="42"/>
        <v>Asumir el riesgo, Reducir el riesgo</v>
      </c>
      <c r="BJ32" s="184" t="s">
        <v>646</v>
      </c>
      <c r="BK32" s="181" t="s">
        <v>563</v>
      </c>
      <c r="BL32" s="181" t="s">
        <v>548</v>
      </c>
      <c r="BM32" s="174" t="s">
        <v>295</v>
      </c>
      <c r="BN32" s="178" t="s">
        <v>564</v>
      </c>
      <c r="BZ32" s="146"/>
      <c r="CA32" s="146"/>
      <c r="CB32" s="146"/>
    </row>
    <row r="33" spans="78:80" x14ac:dyDescent="0.35">
      <c r="BZ33" s="146"/>
      <c r="CA33" s="146"/>
      <c r="CB33" s="146"/>
    </row>
    <row r="34" spans="78:80" x14ac:dyDescent="0.35">
      <c r="BZ34" s="146"/>
      <c r="CA34" s="146"/>
      <c r="CB34" s="146"/>
    </row>
    <row r="35" spans="78:80" x14ac:dyDescent="0.35">
      <c r="BZ35" s="146"/>
      <c r="CA35" s="146"/>
      <c r="CB35" s="146"/>
    </row>
    <row r="36" spans="78:80" x14ac:dyDescent="0.35">
      <c r="BZ36" s="146"/>
      <c r="CA36" s="146"/>
      <c r="CB36" s="146"/>
    </row>
    <row r="37" spans="78:80" x14ac:dyDescent="0.35">
      <c r="BZ37" s="146"/>
      <c r="CA37" s="146"/>
      <c r="CB37" s="146"/>
    </row>
    <row r="38" spans="78:80" x14ac:dyDescent="0.35">
      <c r="BZ38" s="146"/>
      <c r="CA38" s="146"/>
      <c r="CB38" s="146"/>
    </row>
    <row r="39" spans="78:80" x14ac:dyDescent="0.35">
      <c r="BZ39" s="146"/>
      <c r="CA39" s="146"/>
      <c r="CB39" s="146"/>
    </row>
    <row r="40" spans="78:80" x14ac:dyDescent="0.35">
      <c r="BZ40" s="146"/>
      <c r="CA40" s="146"/>
      <c r="CB40" s="146"/>
    </row>
    <row r="41" spans="78:80" x14ac:dyDescent="0.35">
      <c r="BZ41" s="146"/>
      <c r="CA41" s="146"/>
      <c r="CB41" s="146"/>
    </row>
    <row r="42" spans="78:80" x14ac:dyDescent="0.35">
      <c r="BZ42" s="146"/>
      <c r="CA42" s="146"/>
      <c r="CB42" s="146"/>
    </row>
  </sheetData>
  <sheetProtection algorithmName="SHA-512" hashValue="OvD/inhTz9xvq0Bvv+Gz0DwjG9wx7IqzWau/GhvQFyRN65+Iaq34sSv8irWLcqh31xU4unKVICdVwGWewcSGLw==" saltValue="47I58nMKr2LCwI7i5J+o4w==" spinCount="100000" sheet="1" objects="1" scenarios="1" selectLockedCells="1" selectUnlockedCells="1"/>
  <mergeCells count="22">
    <mergeCell ref="A1:C1"/>
    <mergeCell ref="I9:I10"/>
    <mergeCell ref="T9:AP9"/>
    <mergeCell ref="D9:D10"/>
    <mergeCell ref="E9:E10"/>
    <mergeCell ref="B9:B10"/>
    <mergeCell ref="C9:C10"/>
    <mergeCell ref="F9:F10"/>
    <mergeCell ref="G9:G10"/>
    <mergeCell ref="H9:H10"/>
    <mergeCell ref="P9:P10"/>
    <mergeCell ref="BJ9:BL9"/>
    <mergeCell ref="AQ9:BA9"/>
    <mergeCell ref="BH9:BH10"/>
    <mergeCell ref="BI9:BI10"/>
    <mergeCell ref="J9:J10"/>
    <mergeCell ref="BG9:BG10"/>
    <mergeCell ref="BB9:BF9"/>
    <mergeCell ref="K9:O9"/>
    <mergeCell ref="Q9:Q10"/>
    <mergeCell ref="R9:R10"/>
    <mergeCell ref="S9:S10"/>
  </mergeCells>
  <phoneticPr fontId="21" type="noConversion"/>
  <conditionalFormatting sqref="M11:M32 BD11:BD32">
    <cfRule type="cellIs" dxfId="57" priority="1" operator="equal">
      <formula>IF(C11="Oportunidad ","0",IF(OR(AND(K11=1,L11=1),AND(K11=1,L11=2),AND(K11=1,L11=3),AND(K11=1,L11=4),AND(K11=2,L11=1),AND(K11=2,L11=2), AND(K11=3,L11=1),AND(K11=4,L11=1))," BAJO"))</formula>
    </cfRule>
    <cfRule type="cellIs" dxfId="56" priority="2" operator="equal">
      <formula>IF(C11="Oportunidad ","0",IF(OR(AND(K11=5,L11=3),AND(K11=5,L11=4),AND(K11=5,L11=5),AND(K11=4,L11=4),AND(K11=4,L11=5),AND(K11=3,L11=5))," EXTREMO"))</formula>
    </cfRule>
    <cfRule type="cellIs" dxfId="55" priority="3" operator="equal">
      <formula>IF(C11="Oportunidad ","0", IF(OR(AND(K11=5,L11=1),AND(K11=4,L11=2),AND(K11=3,L11=2),AND(K11=2,L11=3),AND(K11=2,L11=4),AND(K11=1,L11=5)),"MODERADO"))</formula>
    </cfRule>
    <cfRule type="cellIs" dxfId="54" priority="4" operator="equal">
      <formula>IF(C11="Oportunidad ","0",IF(OR(AND(K11=5,L11=2),AND(K11=4,L11=3),AND(K11=3,L11=3),AND(K11=3,L11=4),AND(K11=2,L11=5))," ALTO"))</formula>
    </cfRule>
  </conditionalFormatting>
  <conditionalFormatting sqref="N11:N32 BE11:BE32">
    <cfRule type="cellIs" dxfId="53" priority="16" operator="equal">
      <formula>IF(C11="Riesgo","0",IF(OR(AND(K11=5,L11=3),AND(K11=5,L11=4),AND(K11=5,L11=5),AND(K11=4,L11=4),AND(K11=4,L11=5),AND(K11=3,L11=5))," EXTREMA"))</formula>
    </cfRule>
    <cfRule type="cellIs" dxfId="52" priority="17" operator="equal">
      <formula>IF(C11="Riesgo","0",IF(OR(AND(K11=5,L11=2),AND(K11=4,L11=3),AND(K11=3,L11=3),AND(K11=3,L11=4),AND(K11=2,L11=5))," ALTA"))</formula>
    </cfRule>
    <cfRule type="cellIs" dxfId="51" priority="18" operator="equal">
      <formula>IF(C11="Riesgo","0",IF(OR(AND(K11=5,L11=1),AND(K11=4,L11=2),AND(K11=3,L11=2),AND(K11=2,L11=3),AND(K11=2,L11=4),AND(K11=1,L11=5)),"MODERADA"))</formula>
    </cfRule>
    <cfRule type="cellIs" dxfId="50" priority="19" operator="equal">
      <formula>IF(C11="Riesgo","0",IF(OR(AND(K11=1,L11=1),AND(K11=1,L11=2),AND(K11=1,L11=3),AND(K11=1,L11=4),AND(K11=2,L11=1),AND(K11=2,L11=2), AND(K11=3,L11=1),AND(K11=4,L11=1))," BAJA"))</formula>
    </cfRule>
  </conditionalFormatting>
  <conditionalFormatting sqref="O11">
    <cfRule type="cellIs" dxfId="49" priority="1980" operator="equal">
      <formula>IF(C11="Oportunidad ","0",IF(OR(AND(K11=1,L11=1),AND(K11=1,L11=2),AND(K11=1,L11=3),AND(K11=2,L11=4),AND(K11=2,L88),AND(K11=2,L11=2), AND(K11=3,L11=1),AND(K11=4,L11=1))," BAJO"))</formula>
    </cfRule>
  </conditionalFormatting>
  <conditionalFormatting sqref="O11:O15">
    <cfRule type="cellIs" dxfId="48" priority="379" operator="equal">
      <formula>IF(C11="Oportunidad ","0",IF(OR(AND(K11=5,L11=1),AND(K11=4,L11=2),AND(K11=3,L11=2),AND(K11=2,L11=3),AND(K11=2,L11=4),AND(K11=1,L11=5)),"MODERADO"))</formula>
    </cfRule>
  </conditionalFormatting>
  <conditionalFormatting sqref="O11:O17">
    <cfRule type="cellIs" dxfId="47" priority="326" operator="equal">
      <formula>IF(C11="Oportunidad ","0",IF(OR(AND(K11=5,L11=2),AND(K11=4,L11=3),AND(K11=3,L11=3),AND(K11=3,L11=4),AND(K11=2,L11=5))," ALTO"))</formula>
    </cfRule>
  </conditionalFormatting>
  <conditionalFormatting sqref="O11:O18">
    <cfRule type="cellIs" dxfId="46" priority="348" operator="equal">
      <formula>IF(C11="Oportunidad ","0",IF(OR(AND(K11=1,L11=1),AND(K11=1,L11=2),AND(K11=1,L11=3),AND(K11=1,L11=4),AND(K11=2,L11=1),AND(K11=2,L11=2), AND(K11=3,L11=1),AND(K11=4,L11=1))," BAJO"))</formula>
    </cfRule>
    <cfRule type="cellIs" dxfId="45" priority="347" operator="equal">
      <formula>IF(C11="Oportunidad ","0", IF(OR(AND(K11=5,L11=1),AND(K11=4,L11=2),AND(K11=3,L11=2),AND(K11=2,L11=3),AND(K11=2,L11=4),AND(K11=1,L11=5)),"MODERADO"))</formula>
    </cfRule>
  </conditionalFormatting>
  <conditionalFormatting sqref="O11:O32">
    <cfRule type="cellIs" dxfId="44" priority="276" operator="equal">
      <formula>IF(C11="Riesgo","0",IF(OR(AND(K11=5,L11=3),AND(K11=5,L11=4),AND(K11=5,L11=5),AND(K11=4,L11=4),AND(K11=4,L11=5),AND(K11=3,L11=5))," EXTREMA"))</formula>
    </cfRule>
    <cfRule type="cellIs" dxfId="43" priority="277" operator="equal">
      <formula>IF(C11="Riesgo","0",IF(OR(AND(K11=5,L11=2),AND(K11=4,L11=3),AND(K11=3,L11=3),AND(K11=3,L11=4),AND(K11=2,L11=5))," ALTA"))</formula>
    </cfRule>
    <cfRule type="cellIs" dxfId="42" priority="279" operator="equal">
      <formula>IF(C11="Riesgo","0",IF(OR(AND(K11=1,L11=1),AND(K11=1,L11=2),AND(K11=1,L11=3),AND(K11=1,L11=4),AND(K11=2,L11=1),AND(K11=2,L11=2), AND(K11=3,L11=1),AND(K11=4,L11=1))," BAJA"))</formula>
    </cfRule>
    <cfRule type="cellIs" dxfId="41" priority="280" operator="equal">
      <formula>IF(C11="Oportunidad ","0",IF(OR(AND(K11=5,L11=3),AND(K11=5,L11=4),AND(K11=5,L11=5),AND(K11=4,L11=4),AND(K11=4,L11=5),AND(K11=3,L11=5))," EXTREMO"))</formula>
    </cfRule>
    <cfRule type="cellIs" dxfId="40" priority="278" operator="equal">
      <formula>IF(C11="Riesgo","0",IF(OR(AND(K11=5,L11=1),AND(K11=4,L11=2),AND(K11=3,L11=2),AND(K11=2,L11=3),AND(K11=2,L11=4),AND(K11=1,L11=5)),"MODERADA"))</formula>
    </cfRule>
  </conditionalFormatting>
  <conditionalFormatting sqref="O12">
    <cfRule type="cellIs" dxfId="39" priority="1971" operator="equal">
      <formula>IF(C12="Oportunidad ","0",IF(OR(AND(K12=1,L12=1),AND(K12=1,L12=2),AND(K12=1,L12=3),AND(K12=2,L12=4),AND(K12=2,L90),AND(K12=2,L12=2), AND(K12=3,L12=1),AND(K12=4,L12=1))," BAJO"))</formula>
    </cfRule>
  </conditionalFormatting>
  <conditionalFormatting sqref="O13">
    <cfRule type="cellIs" dxfId="38" priority="2022" operator="equal">
      <formula>IF(C13="Oportunidad ","0",IF(OR(AND(K13=1,L13=1),AND(K13=1,L13=2),AND(K13=1,L13=3),AND(K13=2,L13=4),AND(K13=2,L49),AND(K13=2,L13=2), AND(K13=3,L13=1),AND(K13=4,L13=1))," BAJO"))</formula>
    </cfRule>
  </conditionalFormatting>
  <conditionalFormatting sqref="O14">
    <cfRule type="cellIs" dxfId="37" priority="2023" operator="equal">
      <formula>IF(C14="Oportunidad ","0",IF(OR(AND(K14=1,L14=1),AND(K14=1,L14=2),AND(K14=1,L14=3),AND(K14=2,L14=4),AND(K14=2,L90),AND(K14=2,L14=2), AND(K14=3,L14=1),AND(K14=4,L14=1))," BAJO"))</formula>
    </cfRule>
  </conditionalFormatting>
  <conditionalFormatting sqref="O15">
    <cfRule type="cellIs" dxfId="36" priority="2024" operator="equal">
      <formula>IF(C15="Oportunidad ","0",IF(OR(AND(K15=1,L15=1),AND(K15=1,L15=2),AND(K15=1,L15=3),AND(K15=2,L15=4),AND(K15=2,L62),AND(K15=2,L15=2), AND(K15=3,L15=1),AND(K15=4,L15=1))," BAJO"))</formula>
    </cfRule>
  </conditionalFormatting>
  <conditionalFormatting sqref="O17">
    <cfRule type="cellIs" dxfId="35" priority="2029" operator="equal">
      <formula>IF(C17="Oportunidad ","0",IF(OR(AND(K17=1,L17=1),AND(K17=1,L17=2),AND(K17=1,L17=3),AND(K17=2,L17=4),AND(K17=2,L38),AND(K17=2,L17=2), AND(K17=3,L17=1),AND(K17=4,L17=1))," BAJO"))</formula>
    </cfRule>
  </conditionalFormatting>
  <conditionalFormatting sqref="O17:O18">
    <cfRule type="cellIs" dxfId="34" priority="2028" operator="equal">
      <formula>IF(C17="Oportunidad ","0",IF(OR(AND(K17=5,L17=1),AND(K17=4,L17=2),AND(K17=3,L17=2),AND(K17=2,L17=3),AND(K17=2,L17=4),AND(K17=1,L17=5)),"MODERADO"))</formula>
    </cfRule>
  </conditionalFormatting>
  <conditionalFormatting sqref="O18">
    <cfRule type="cellIs" dxfId="33" priority="2033" operator="equal">
      <formula>IF(C18="Oportunidad ","0",IF(OR(AND(K18=1,L18=1),AND(K18=1,L18=2),AND(K18=1,L18=3),AND(K18=2,L18=4),AND(K18=2,L92),AND(K18=2,L18=2), AND(K18=3,L18=1),AND(K18=4,L18=1))," BAJO"))</formula>
    </cfRule>
  </conditionalFormatting>
  <conditionalFormatting sqref="O18:O20">
    <cfRule type="cellIs" dxfId="32" priority="220" operator="equal">
      <formula>IF(C18="Oportunidad ","0",IF(OR(AND(K18=5,L18=2),AND(K18=4,L18=3),AND(K18=3,L18=3),AND(K18=3,L18=4),AND(K18=2,L18=5))," ALTO"))</formula>
    </cfRule>
  </conditionalFormatting>
  <conditionalFormatting sqref="O19">
    <cfRule type="cellIs" dxfId="31" priority="247" operator="equal">
      <formula>IF(C19="Oportunidad ","0",IF(OR(AND(K19=1,L19=1),AND(K19=1,L19=2),AND(K19=1,L19=3),AND(K19=1,L19=4),AND(K19=2,L19=1),AND(K19=2,L19=2), AND(K19=3,L19=1),AND(K19=4,L19=1))," BAJO"))</formula>
    </cfRule>
    <cfRule type="cellIs" dxfId="30" priority="246" operator="equal">
      <formula>IF(C19="Oportunidad ","0", IF(OR(AND(K19=5,L19=1),AND(K19=4,L19=2),AND(K19=3,L19=2),AND(K19=2,L19=3),AND(K19=2,L19=4),AND(K19=1,L19=5)),"MODERADO"))</formula>
    </cfRule>
  </conditionalFormatting>
  <conditionalFormatting sqref="O20">
    <cfRule type="cellIs" dxfId="29" priority="2045" operator="equal">
      <formula>IF(C20="Oportunidad ","0",IF(OR(AND(K20=1,L20=1),AND(K20=1,L20=2),AND(K20=1,L20=3),AND(K20=2,L20=4),AND(K20=2,L93),AND(K20=2,L20=2), AND(K20=3,L20=1),AND(K20=4,L20=1))," BAJO"))</formula>
    </cfRule>
    <cfRule type="cellIs" dxfId="28" priority="2044" operator="equal">
      <formula>IF(C20="Oportunidad ","0",IF(OR(AND(K20=5,L20=1),AND(K20=4,L20=2),AND(K20=3,L20=2),AND(K20=2,L20=3),AND(K20=2,L20=4),AND(K20=1,L20=5)),"MODERADO"))</formula>
    </cfRule>
  </conditionalFormatting>
  <conditionalFormatting sqref="O20:O32">
    <cfRule type="cellIs" dxfId="27" priority="21" operator="equal">
      <formula>IF(C20="Oportunidad ","0",IF(OR(AND(K20=5,L20=2),AND(K20=4,L20=3),AND(K20=3,L20=3),AND(K20=3,L20=4),AND(K20=2,L20=5))," ALTO"))</formula>
    </cfRule>
    <cfRule type="cellIs" dxfId="26" priority="22" operator="equal">
      <formula>IF(C20="Oportunidad ","0", IF(OR(AND(K20=5,L20=1),AND(K20=4,L20=2),AND(K20=3,L20=2),AND(K20=2,L20=3),AND(K20=2,L20=4),AND(K20=1,L20=5)),"MODERADO"))</formula>
    </cfRule>
    <cfRule type="cellIs" dxfId="25" priority="23" operator="equal">
      <formula>IF(C20="Oportunidad ","0",IF(OR(AND(K20=1,L20=1),AND(K20=1,L20=2),AND(K20=1,L20=3),AND(K20=1,L20=4),AND(K20=2,L20=1),AND(K20=2,L20=2), AND(K20=3,L20=1),AND(K20=4,L20=1))," BAJO"))</formula>
    </cfRule>
  </conditionalFormatting>
  <conditionalFormatting sqref="O21:O28">
    <cfRule type="cellIs" dxfId="24" priority="1978" operator="equal">
      <formula>IF(C21="Oportunidad ","0",IF(OR(AND(K21=1,L21=1),AND(K21=1,L21=2),AND(K21=1,L21=3),AND(K21=2,L21=4),AND(K21=2,M65),AND(K21=2,L21=2), AND(K21=3,L21=1),AND(K21=4,L21=1))," BAJO"))</formula>
    </cfRule>
    <cfRule type="cellIs" dxfId="23" priority="193" operator="equal">
      <formula>IF(C21="Oportunidad ","0",IF(OR(AND(K21=5,L21=1),AND(K21=4,L21=2),AND(K21=3,L21=2),AND(K21=2,L21=3),AND(K21=2,L21=4),AND(K21=1,L21=5)),"MODERADO"))</formula>
    </cfRule>
  </conditionalFormatting>
  <conditionalFormatting sqref="AL11:AL32">
    <cfRule type="cellIs" dxfId="22" priority="502" operator="equal">
      <formula>IF(OR(AND(AJ11=3,AK11=2),AND(AJ11=2,AK11=3),AND(AJ11=3,AK11=3)),"FUERTE ")</formula>
    </cfRule>
    <cfRule type="cellIs" dxfId="21" priority="503" operator="equal">
      <formula>IF(OR(AND(AJ11=2,AK11=2)),"MODERADO")</formula>
    </cfRule>
    <cfRule type="cellIs" dxfId="20" priority="504" operator="equal">
      <formula>IF(OR(AND(AJ11=1,AK11=1),AND(AJ11=1,AK11=2),AND(AJ11=1,AK11=3),AND(AJ11=2,AK11=1),AND(AJ11=3,AK11=1)),"DÉBIL")</formula>
    </cfRule>
  </conditionalFormatting>
  <conditionalFormatting sqref="AP11:AP32">
    <cfRule type="cellIs" dxfId="19" priority="498" operator="equal">
      <formula>IF(OR(AND(AM11=9,AO11=1),AND(AM11=10,AO11=1),AND(AM11=12,AO11=1),AND(AM11=15,AO11=1),AND(AM11=5,AO11=2),AND(AM11=6,AO11=2),AND(AM11=8,AO11=2),AND(AM11=3,AO11=3),AND(AM11=4,AO11=3),AND(AM11=5,AO11=3)),"MODERADO")</formula>
    </cfRule>
    <cfRule type="cellIs" dxfId="18" priority="499" operator="equal">
      <formula>IF(OR(AND(AM11=12,AO11=3),AND(AM11=15,AO11=3),AND(AM11=16,AO11=3),AND(AM11=16,AO11=2),AND(AM11=20,AO11=3),AND(AM11=20,AO11=2),AND(AM11=25,AO11=2),AND(AM11=25,AO11=3)),"EXTREMO")</formula>
    </cfRule>
    <cfRule type="cellIs" dxfId="17" priority="500" operator="equal">
      <formula>IF(OR(AND(AM11=16,AO11=1),AND(AM11=20,AO11=1),AND(AM11=25,AO11=1),AND(AM11=9,AO11=2),AND(AM11=10,AO11=2),AND(AM11=12,AO11=2),AND(AM11=15,AO11=2),AND(AM11=6,AO11=3),AND(AM11=8,AO11=3),AND(AM11=9,AO11=3),AND(AM11=10,AO11=3)),"ALTO")</formula>
    </cfRule>
    <cfRule type="cellIs" dxfId="16" priority="501" operator="equal">
      <formula>IF(OR(AND(AM11=1,AO11=1),AND(AM11=2,AO11=1),AND(AM11=3,AO11=1),AND(AM11=4,AO11=1),AND(AM11=5,AO11=1),AND(AM11=6,AO11=1),AND(AM11=8,AO11=1),AND(AM11=1,AO11=2),AND(AM11=2,AO11=2),AND(AM11=3,AO11=2),AND(AM11=4,AO11=2),AND(AM11=1,AO11=3),AND(AM11=2,AO11=3)),"BAJO")</formula>
    </cfRule>
  </conditionalFormatting>
  <conditionalFormatting sqref="BF11:BF32">
    <cfRule type="cellIs" dxfId="15" priority="505" operator="equal">
      <formula>IF(AT11="Riesgo","0",IF(OR(AND(BB11=5,BC11=3),AND(BB11=5,BC11=4),AND(BB11=5,BC11=5),AND(BB11=4,BC11=4),AND(BB11=4,BC11=5),AND(BB11=3,BC11=5))," EXTREMA"))</formula>
    </cfRule>
    <cfRule type="cellIs" dxfId="14" priority="506" operator="equal">
      <formula>IF(AT11="Riesgo","0",IF(OR(AND(BB11=5,BC11=2),AND(BB11=4,BC11=3),AND(BB11=3,BC11=3),AND(BB11=3,BC11=4),AND(BB11=2,BC11=5))," ALTA"))</formula>
    </cfRule>
    <cfRule type="cellIs" dxfId="13" priority="507" operator="equal">
      <formula>IF(AT11="Riesgo","0",IF(OR(AND(BB11=5,BC11=1),AND(BB11=4,BC11=2),AND(BB11=3,BC11=2),AND(BB11=2,BC11=3),AND(BB11=2,BC11=4),AND(BB11=1,BC11=5)),"MODERADA"))</formula>
    </cfRule>
    <cfRule type="cellIs" dxfId="12" priority="508" operator="equal">
      <formula>IF(AT11="Riesgo","0",IF(OR(AND(BB11=1,BC11=1),AND(BB11=1,BC11=2),AND(BB11=1,BC11=3),AND(BB11=1,BC11=4),AND(BB11=2,BC11=1),AND(BB11=2,BC11=2), AND(BB11=3,BC11=1),AND(BB11=4,BC11=1))," BAJA"))</formula>
    </cfRule>
    <cfRule type="cellIs" dxfId="11" priority="513" operator="equal">
      <formula>IF(AT11="Oportunidad ","0",IF(OR(AND(BB11=5,BC11=3),AND(BB11=5,BC11=4),AND(BB11=5,BC11=5),AND(BB11=4,BC11=4),AND(BB11=4,BC11=5),AND(BB11=3,BC11=5))," EXTREMO"))</formula>
    </cfRule>
    <cfRule type="cellIs" dxfId="10" priority="514" operator="equal">
      <formula>IF(AT11="Oportunidad ","0",IF(OR(AND(BB11=5,BC11=2),AND(BB11=4,BC11=3),AND(BB11=3,BC11=3),AND(BB11=3,BC11=4),AND(BB11=2,BC11=5))," ALTO"))</formula>
    </cfRule>
    <cfRule type="cellIs" dxfId="9" priority="516" operator="equal">
      <formula>IF(AT11="Oportunidad ","0",IF(OR(AND(BB11=1,BC11=1),AND(BB11=1,BC11=2),AND(BB11=1,BC11=3),AND(BB11=1,BC11=4),AND(BB11=2,BC11=1),AND(BB11=2,BC11=2), AND(BB11=3,BC11=1),AND(BB11=4,BC11=1))," BAJO"))</formula>
    </cfRule>
    <cfRule type="cellIs" dxfId="8" priority="515" operator="equal">
      <formula>IF(AT11="Oportunidad ","0", IF(OR(AND(BB11=5,BC11=1),AND(BB11=4,BC11=2),AND(BB11=3,BC11=2),AND(BB11=2,BC11=3),AND(BB11=2,BC11=4),AND(BB11=1,BC11=5)),"MODERADO"))</formula>
    </cfRule>
  </conditionalFormatting>
  <conditionalFormatting sqref="BJ30">
    <cfRule type="containsText" dxfId="7" priority="58" operator="containsText" text="BAJO">
      <formula>NOT(ISERROR(SEARCH("BAJO",BJ30)))</formula>
    </cfRule>
    <cfRule type="containsText" dxfId="6" priority="57" operator="containsText" text="MODERADO">
      <formula>NOT(ISERROR(SEARCH("MODERADO",BJ30)))</formula>
    </cfRule>
    <cfRule type="containsText" dxfId="5" priority="56" operator="containsText" text="ALTO">
      <formula>NOT(ISERROR(SEARCH("ALTO",BJ30)))</formula>
    </cfRule>
    <cfRule type="containsText" dxfId="4" priority="55" operator="containsText" text="EXTREMO">
      <formula>NOT(ISERROR(SEARCH("EXTREMO",BJ30)))</formula>
    </cfRule>
  </conditionalFormatting>
  <dataValidations count="1">
    <dataValidation showInputMessage="1" showErrorMessage="1" sqref="BB12 BA11:BA12 BA14:BA16 BA19:BA20 BA30 BA32" xr:uid="{6D0CC42E-1D62-437D-9ED7-5FB241FCE4C0}"/>
  </dataValidations>
  <pageMargins left="0.70866141732283472" right="0.70866141732283472" top="0.74803149606299213" bottom="0.74803149606299213" header="0.31496062992125984" footer="0.31496062992125984"/>
  <pageSetup paperSize="9" scale="21" fitToHeight="0" orientation="landscape" r:id="rId1"/>
  <headerFooter>
    <oddFooter>&amp;RFOR-GI-01-01
VERSION:02
VIG DESDE: 03/12/2019</oddFooter>
  </headerFooter>
  <ignoredErrors>
    <ignoredError sqref="BG11 BI25:BI32 AI25:AI32 AI11:AI24 BI11:BI24"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9AED83D-57C2-4715-9AAB-2772C957B19B}">
          <x14:formula1>
            <xm:f>'TABLAS DE VALORACIÓN'!$C$87:$C$97</xm:f>
          </x14:formula1>
          <xm:sqref>B11:B12</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206C-5D21-47AB-BB5F-2498D7D7A42F}">
  <sheetPr>
    <tabColor theme="9"/>
  </sheetPr>
  <dimension ref="A1:B3"/>
  <sheetViews>
    <sheetView workbookViewId="0">
      <selection activeCell="B9" sqref="B9"/>
    </sheetView>
  </sheetViews>
  <sheetFormatPr baseColWidth="10" defaultRowHeight="14.5" x14ac:dyDescent="0.35"/>
  <cols>
    <col min="1" max="1" width="16.08984375" style="169" customWidth="1"/>
    <col min="2" max="2" width="120" customWidth="1"/>
  </cols>
  <sheetData>
    <row r="1" spans="1:2" x14ac:dyDescent="0.35">
      <c r="A1" s="260" t="s">
        <v>58</v>
      </c>
      <c r="B1" s="261"/>
    </row>
    <row r="2" spans="1:2" x14ac:dyDescent="0.35">
      <c r="A2" s="171" t="s">
        <v>293</v>
      </c>
      <c r="B2" s="171" t="s">
        <v>324</v>
      </c>
    </row>
    <row r="3" spans="1:2" x14ac:dyDescent="0.35">
      <c r="A3" s="172">
        <v>45797</v>
      </c>
      <c r="B3" s="173" t="s">
        <v>325</v>
      </c>
    </row>
  </sheetData>
  <sheetProtection algorithmName="SHA-512" hashValue="+PLncRG9QGjqbGRBFajcFEilNU/HTn2QtD05S6++2KY1TEpJGj9pnIiNAl61ZkU6fse3CDib3lvo/Zbk+d9noA==" saltValue="EukePRCuTOb5uwBdU4nGLg==" spinCount="100000" sheet="1" objects="1" scenarios="1" selectLockedCells="1" selectUnlockedCells="1"/>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3"/>
  <sheetViews>
    <sheetView topLeftCell="D1" zoomScale="70" zoomScaleNormal="70" workbookViewId="0">
      <selection activeCell="G11" sqref="G11:I11"/>
    </sheetView>
  </sheetViews>
  <sheetFormatPr baseColWidth="10" defaultColWidth="10.81640625" defaultRowHeight="14" x14ac:dyDescent="0.3"/>
  <cols>
    <col min="1" max="1" width="6.453125" style="1" customWidth="1"/>
    <col min="2" max="2" width="42.54296875" style="1" customWidth="1"/>
    <col min="3" max="3" width="49.81640625" style="1" customWidth="1"/>
    <col min="4" max="4" width="54" style="1" customWidth="1"/>
    <col min="5" max="5" width="27.26953125" style="1" customWidth="1"/>
    <col min="6" max="6" width="21.453125" style="1" customWidth="1"/>
    <col min="7" max="7" width="24.7265625" style="1" customWidth="1"/>
    <col min="8" max="8" width="25.453125" style="1" customWidth="1"/>
    <col min="9" max="9" width="87.7265625" style="1" customWidth="1"/>
    <col min="10" max="10" width="28.26953125" style="1" customWidth="1"/>
    <col min="11" max="11" width="36.1796875" style="1" customWidth="1"/>
    <col min="12" max="12" width="26.54296875" style="1" customWidth="1"/>
    <col min="13" max="13" width="28" style="1" customWidth="1"/>
    <col min="14" max="14" width="24" style="1" customWidth="1"/>
    <col min="15" max="15" width="19.7265625" style="1" customWidth="1"/>
    <col min="16" max="16" width="37.26953125" style="1" customWidth="1"/>
    <col min="17" max="17" width="10.81640625" style="1"/>
    <col min="18" max="18" width="42.26953125" style="1" customWidth="1"/>
    <col min="19" max="19" width="45.1796875" style="1" customWidth="1"/>
    <col min="20" max="16384" width="10.81640625" style="1"/>
  </cols>
  <sheetData>
    <row r="1" spans="2:19" ht="14.5" thickBot="1" x14ac:dyDescent="0.35"/>
    <row r="2" spans="2:19" ht="15" customHeight="1" x14ac:dyDescent="0.3">
      <c r="B2" s="295" t="s">
        <v>59</v>
      </c>
      <c r="C2" s="296"/>
      <c r="D2" s="296"/>
      <c r="E2" s="296"/>
      <c r="F2" s="296"/>
      <c r="G2" s="296"/>
      <c r="H2" s="296"/>
      <c r="I2" s="296"/>
      <c r="J2" s="296"/>
      <c r="K2" s="296"/>
      <c r="L2" s="296"/>
      <c r="M2" s="296"/>
      <c r="N2" s="296"/>
      <c r="O2" s="296"/>
      <c r="P2" s="296"/>
      <c r="Q2" s="296"/>
      <c r="R2" s="296"/>
      <c r="S2" s="297"/>
    </row>
    <row r="3" spans="2:19" ht="15.75" customHeight="1" thickBot="1" x14ac:dyDescent="0.35">
      <c r="B3" s="298"/>
      <c r="C3" s="299"/>
      <c r="D3" s="299"/>
      <c r="E3" s="299"/>
      <c r="F3" s="299"/>
      <c r="G3" s="299"/>
      <c r="H3" s="299"/>
      <c r="I3" s="299"/>
      <c r="J3" s="299"/>
      <c r="K3" s="299"/>
      <c r="L3" s="299"/>
      <c r="M3" s="299"/>
      <c r="N3" s="299"/>
      <c r="O3" s="299"/>
      <c r="P3" s="299"/>
      <c r="Q3" s="299"/>
      <c r="R3" s="299"/>
      <c r="S3" s="300"/>
    </row>
    <row r="4" spans="2:19" ht="14.5" thickBot="1" x14ac:dyDescent="0.35"/>
    <row r="5" spans="2:19" ht="16.5" customHeight="1" thickBot="1" x14ac:dyDescent="0.35">
      <c r="K5" s="14"/>
      <c r="L5" s="302" t="s">
        <v>2</v>
      </c>
      <c r="M5" s="303"/>
      <c r="N5" s="303"/>
      <c r="O5" s="303"/>
      <c r="P5" s="304"/>
    </row>
    <row r="6" spans="2:19" ht="16" thickBot="1" x14ac:dyDescent="0.4">
      <c r="B6" s="302" t="s">
        <v>60</v>
      </c>
      <c r="C6" s="303"/>
      <c r="D6" s="303"/>
      <c r="E6" s="304"/>
      <c r="F6" s="3"/>
      <c r="G6" s="265" t="s">
        <v>61</v>
      </c>
      <c r="H6" s="266"/>
      <c r="I6" s="267"/>
      <c r="K6" s="15" t="s">
        <v>1</v>
      </c>
      <c r="L6" s="272" t="s">
        <v>62</v>
      </c>
      <c r="M6" s="272" t="s">
        <v>63</v>
      </c>
      <c r="N6" s="272" t="s">
        <v>64</v>
      </c>
      <c r="O6" s="272" t="s">
        <v>65</v>
      </c>
      <c r="P6" s="272" t="s">
        <v>66</v>
      </c>
      <c r="R6" s="41" t="s">
        <v>67</v>
      </c>
      <c r="S6" s="42" t="s">
        <v>68</v>
      </c>
    </row>
    <row r="7" spans="2:19" ht="22.5" customHeight="1" thickBot="1" x14ac:dyDescent="0.4">
      <c r="B7" s="20" t="s">
        <v>69</v>
      </c>
      <c r="C7" s="21" t="s">
        <v>70</v>
      </c>
      <c r="D7" s="21" t="s">
        <v>71</v>
      </c>
      <c r="E7" s="21" t="s">
        <v>72</v>
      </c>
      <c r="F7" s="3"/>
      <c r="G7" s="25" t="s">
        <v>69</v>
      </c>
      <c r="H7" s="26" t="s">
        <v>70</v>
      </c>
      <c r="I7" s="26" t="s">
        <v>71</v>
      </c>
      <c r="K7" s="16"/>
      <c r="L7" s="273"/>
      <c r="M7" s="273"/>
      <c r="N7" s="273"/>
      <c r="O7" s="273"/>
      <c r="P7" s="273"/>
      <c r="R7" s="43" t="s">
        <v>73</v>
      </c>
      <c r="S7" s="44" t="s">
        <v>74</v>
      </c>
    </row>
    <row r="8" spans="2:19" ht="31.5" thickBot="1" x14ac:dyDescent="0.4">
      <c r="B8" s="22">
        <v>1</v>
      </c>
      <c r="C8" s="23" t="s">
        <v>297</v>
      </c>
      <c r="D8" s="24" t="s">
        <v>76</v>
      </c>
      <c r="E8" s="24" t="s">
        <v>77</v>
      </c>
      <c r="F8" s="3"/>
      <c r="G8" s="27">
        <v>1</v>
      </c>
      <c r="H8" s="34" t="s">
        <v>78</v>
      </c>
      <c r="I8" s="28" t="s">
        <v>79</v>
      </c>
      <c r="K8" s="17" t="s">
        <v>80</v>
      </c>
      <c r="L8" s="18" t="s">
        <v>81</v>
      </c>
      <c r="M8" s="18" t="s">
        <v>82</v>
      </c>
      <c r="N8" s="18" t="s">
        <v>83</v>
      </c>
      <c r="O8" s="18" t="s">
        <v>84</v>
      </c>
      <c r="P8" s="19" t="s">
        <v>85</v>
      </c>
      <c r="R8" s="45" t="s">
        <v>86</v>
      </c>
      <c r="S8" s="44" t="s">
        <v>74</v>
      </c>
    </row>
    <row r="9" spans="2:19" ht="31.5" thickBot="1" x14ac:dyDescent="0.4">
      <c r="B9" s="22">
        <v>2</v>
      </c>
      <c r="C9" s="23" t="s">
        <v>87</v>
      </c>
      <c r="D9" s="24" t="s">
        <v>88</v>
      </c>
      <c r="E9" s="24" t="s">
        <v>89</v>
      </c>
      <c r="F9" s="3"/>
      <c r="G9" s="27">
        <v>2</v>
      </c>
      <c r="H9" s="34" t="s">
        <v>90</v>
      </c>
      <c r="I9" s="28" t="s">
        <v>91</v>
      </c>
      <c r="K9" s="17" t="s">
        <v>92</v>
      </c>
      <c r="L9" s="18" t="s">
        <v>82</v>
      </c>
      <c r="M9" s="18" t="s">
        <v>84</v>
      </c>
      <c r="N9" s="19" t="s">
        <v>93</v>
      </c>
      <c r="O9" s="19" t="s">
        <v>94</v>
      </c>
      <c r="P9" s="46" t="s">
        <v>95</v>
      </c>
      <c r="R9" s="46" t="s">
        <v>96</v>
      </c>
      <c r="S9" s="44" t="s">
        <v>97</v>
      </c>
    </row>
    <row r="10" spans="2:19" ht="31.5" thickBot="1" x14ac:dyDescent="0.4">
      <c r="B10" s="22">
        <v>3</v>
      </c>
      <c r="C10" s="23" t="s">
        <v>98</v>
      </c>
      <c r="D10" s="24" t="s">
        <v>99</v>
      </c>
      <c r="E10" s="24" t="s">
        <v>100</v>
      </c>
      <c r="F10" s="3"/>
      <c r="G10" s="27">
        <v>3</v>
      </c>
      <c r="H10" s="34" t="s">
        <v>101</v>
      </c>
      <c r="I10" s="28" t="s">
        <v>102</v>
      </c>
      <c r="K10" s="17" t="s">
        <v>103</v>
      </c>
      <c r="L10" s="18" t="s">
        <v>83</v>
      </c>
      <c r="M10" s="19" t="s">
        <v>93</v>
      </c>
      <c r="N10" s="46" t="s">
        <v>104</v>
      </c>
      <c r="O10" s="46" t="s">
        <v>105</v>
      </c>
      <c r="P10" s="47" t="s">
        <v>106</v>
      </c>
      <c r="R10" s="47" t="s">
        <v>107</v>
      </c>
      <c r="S10" s="44" t="s">
        <v>97</v>
      </c>
    </row>
    <row r="11" spans="2:19" ht="31.5" thickBot="1" x14ac:dyDescent="0.4">
      <c r="B11" s="22">
        <v>4</v>
      </c>
      <c r="C11" s="23" t="s">
        <v>108</v>
      </c>
      <c r="D11" s="24" t="s">
        <v>109</v>
      </c>
      <c r="E11" s="24" t="s">
        <v>110</v>
      </c>
      <c r="F11" s="3"/>
      <c r="G11" s="27">
        <v>4</v>
      </c>
      <c r="H11" s="34" t="s">
        <v>111</v>
      </c>
      <c r="I11" s="28" t="s">
        <v>112</v>
      </c>
      <c r="K11" s="17" t="s">
        <v>113</v>
      </c>
      <c r="L11" s="18" t="s">
        <v>84</v>
      </c>
      <c r="M11" s="19" t="s">
        <v>94</v>
      </c>
      <c r="N11" s="46" t="s">
        <v>105</v>
      </c>
      <c r="O11" s="72" t="s">
        <v>114</v>
      </c>
      <c r="P11" s="72" t="s">
        <v>115</v>
      </c>
    </row>
    <row r="12" spans="2:19" ht="31.5" thickBot="1" x14ac:dyDescent="0.4">
      <c r="B12" s="22">
        <v>5</v>
      </c>
      <c r="C12" s="23" t="s">
        <v>116</v>
      </c>
      <c r="D12" s="24" t="s">
        <v>117</v>
      </c>
      <c r="E12" s="24" t="s">
        <v>118</v>
      </c>
      <c r="F12" s="3"/>
      <c r="G12" s="27">
        <v>5</v>
      </c>
      <c r="H12" s="34" t="s">
        <v>119</v>
      </c>
      <c r="I12" s="28" t="s">
        <v>120</v>
      </c>
      <c r="K12" s="17" t="s">
        <v>121</v>
      </c>
      <c r="L12" s="19" t="s">
        <v>122</v>
      </c>
      <c r="M12" s="46" t="s">
        <v>95</v>
      </c>
      <c r="N12" s="47" t="s">
        <v>106</v>
      </c>
      <c r="O12" s="72" t="s">
        <v>115</v>
      </c>
      <c r="P12" s="72" t="s">
        <v>123</v>
      </c>
    </row>
    <row r="13" spans="2:19" ht="14.5" x14ac:dyDescent="0.35">
      <c r="B13" s="3"/>
      <c r="C13" s="3"/>
      <c r="D13" s="3"/>
      <c r="E13" s="5">
        <v>0</v>
      </c>
      <c r="F13" s="3"/>
      <c r="G13" s="3"/>
      <c r="H13" s="3"/>
      <c r="I13" s="5">
        <v>0</v>
      </c>
    </row>
    <row r="14" spans="2:19" ht="14.5" thickBot="1" x14ac:dyDescent="0.35"/>
    <row r="15" spans="2:19" ht="15" customHeight="1" x14ac:dyDescent="0.3">
      <c r="B15" s="274" t="s">
        <v>124</v>
      </c>
      <c r="C15" s="275"/>
      <c r="D15" s="275"/>
      <c r="E15" s="275"/>
      <c r="F15" s="275"/>
      <c r="G15" s="275"/>
      <c r="H15" s="275"/>
      <c r="I15" s="275"/>
      <c r="J15" s="275"/>
      <c r="K15" s="275"/>
      <c r="L15" s="275"/>
      <c r="M15" s="275"/>
      <c r="N15" s="275"/>
      <c r="O15" s="275"/>
      <c r="P15" s="275"/>
      <c r="Q15" s="275"/>
      <c r="R15" s="275"/>
      <c r="S15" s="276"/>
    </row>
    <row r="16" spans="2:19" ht="15" customHeight="1" x14ac:dyDescent="0.3">
      <c r="B16" s="277"/>
      <c r="C16" s="278"/>
      <c r="D16" s="278"/>
      <c r="E16" s="278"/>
      <c r="F16" s="278"/>
      <c r="G16" s="278"/>
      <c r="H16" s="278"/>
      <c r="I16" s="278"/>
      <c r="J16" s="278"/>
      <c r="K16" s="278"/>
      <c r="L16" s="278"/>
      <c r="M16" s="278"/>
      <c r="N16" s="278"/>
      <c r="O16" s="278"/>
      <c r="P16" s="278"/>
      <c r="Q16" s="278"/>
      <c r="R16" s="278"/>
      <c r="S16" s="279"/>
    </row>
    <row r="17" spans="2:22" ht="15.75" customHeight="1" thickBot="1" x14ac:dyDescent="0.35">
      <c r="B17" s="280"/>
      <c r="C17" s="281"/>
      <c r="D17" s="281"/>
      <c r="E17" s="281"/>
      <c r="F17" s="281"/>
      <c r="G17" s="281"/>
      <c r="H17" s="281"/>
      <c r="I17" s="281"/>
      <c r="J17" s="281"/>
      <c r="K17" s="281"/>
      <c r="L17" s="281"/>
      <c r="M17" s="281"/>
      <c r="N17" s="281"/>
      <c r="O17" s="281"/>
      <c r="P17" s="281"/>
      <c r="Q17" s="281"/>
      <c r="R17" s="281"/>
      <c r="S17" s="282"/>
      <c r="U17" s="69"/>
      <c r="V17" s="33"/>
    </row>
    <row r="18" spans="2:22" ht="15.5" x14ac:dyDescent="0.3">
      <c r="U18" s="69"/>
      <c r="V18" s="33"/>
    </row>
    <row r="19" spans="2:22" ht="15" customHeight="1" x14ac:dyDescent="0.3"/>
    <row r="20" spans="2:22" ht="14.5" thickBot="1" x14ac:dyDescent="0.35"/>
    <row r="21" spans="2:22" ht="25.5" customHeight="1" thickBot="1" x14ac:dyDescent="0.35">
      <c r="B21" s="302" t="s">
        <v>60</v>
      </c>
      <c r="C21" s="303"/>
      <c r="D21" s="303"/>
      <c r="E21" s="304"/>
      <c r="F21" s="37"/>
      <c r="G21" s="265" t="s">
        <v>61</v>
      </c>
      <c r="H21" s="266"/>
      <c r="I21" s="267"/>
      <c r="K21" s="14"/>
      <c r="L21" s="302" t="s">
        <v>2</v>
      </c>
      <c r="M21" s="303"/>
      <c r="N21" s="303"/>
      <c r="O21" s="303"/>
      <c r="P21" s="304"/>
    </row>
    <row r="22" spans="2:22" ht="16" thickBot="1" x14ac:dyDescent="0.4">
      <c r="B22" s="20" t="s">
        <v>69</v>
      </c>
      <c r="C22" s="21" t="s">
        <v>70</v>
      </c>
      <c r="D22" s="21" t="s">
        <v>71</v>
      </c>
      <c r="E22" s="21" t="s">
        <v>72</v>
      </c>
      <c r="F22" s="37"/>
      <c r="G22" s="39" t="s">
        <v>69</v>
      </c>
      <c r="H22" s="40" t="s">
        <v>70</v>
      </c>
      <c r="I22" s="40" t="s">
        <v>71</v>
      </c>
      <c r="K22" s="15" t="s">
        <v>1</v>
      </c>
      <c r="L22" s="272" t="s">
        <v>62</v>
      </c>
      <c r="M22" s="272" t="s">
        <v>63</v>
      </c>
      <c r="N22" s="272" t="s">
        <v>125</v>
      </c>
      <c r="O22" s="272" t="s">
        <v>65</v>
      </c>
      <c r="P22" s="272" t="s">
        <v>126</v>
      </c>
      <c r="R22" s="41" t="s">
        <v>127</v>
      </c>
      <c r="S22" s="42" t="s">
        <v>128</v>
      </c>
    </row>
    <row r="23" spans="2:22" ht="31.5" thickBot="1" x14ac:dyDescent="0.4">
      <c r="B23" s="22">
        <v>1</v>
      </c>
      <c r="C23" s="23" t="s">
        <v>75</v>
      </c>
      <c r="D23" s="34" t="s">
        <v>129</v>
      </c>
      <c r="E23" s="34" t="s">
        <v>130</v>
      </c>
      <c r="F23" s="33"/>
      <c r="G23" s="22">
        <v>1</v>
      </c>
      <c r="H23" s="34" t="s">
        <v>78</v>
      </c>
      <c r="I23" s="34" t="s">
        <v>131</v>
      </c>
      <c r="K23" s="16"/>
      <c r="L23" s="273"/>
      <c r="M23" s="273"/>
      <c r="N23" s="273"/>
      <c r="O23" s="273"/>
      <c r="P23" s="273"/>
      <c r="R23" s="50" t="s">
        <v>132</v>
      </c>
      <c r="S23" s="44" t="s">
        <v>133</v>
      </c>
    </row>
    <row r="24" spans="2:22" ht="31.5" thickBot="1" x14ac:dyDescent="0.4">
      <c r="B24" s="22">
        <v>2</v>
      </c>
      <c r="C24" s="23" t="s">
        <v>87</v>
      </c>
      <c r="D24" s="34" t="s">
        <v>134</v>
      </c>
      <c r="E24" s="34" t="s">
        <v>135</v>
      </c>
      <c r="F24" s="33"/>
      <c r="G24" s="22">
        <v>2</v>
      </c>
      <c r="H24" s="34" t="s">
        <v>90</v>
      </c>
      <c r="I24" s="34" t="s">
        <v>136</v>
      </c>
      <c r="K24" s="17" t="s">
        <v>137</v>
      </c>
      <c r="L24" s="49" t="s">
        <v>138</v>
      </c>
      <c r="M24" s="45" t="s">
        <v>139</v>
      </c>
      <c r="N24" s="48" t="s">
        <v>140</v>
      </c>
      <c r="O24" s="48" t="s">
        <v>141</v>
      </c>
      <c r="P24" s="48" t="s">
        <v>142</v>
      </c>
      <c r="R24" s="49" t="s">
        <v>143</v>
      </c>
      <c r="S24" s="44" t="s">
        <v>144</v>
      </c>
    </row>
    <row r="25" spans="2:22" ht="31.5" thickBot="1" x14ac:dyDescent="0.4">
      <c r="B25" s="22">
        <v>3</v>
      </c>
      <c r="C25" s="23" t="s">
        <v>98</v>
      </c>
      <c r="D25" s="34" t="s">
        <v>134</v>
      </c>
      <c r="E25" s="34" t="s">
        <v>145</v>
      </c>
      <c r="F25" s="33"/>
      <c r="G25" s="22">
        <v>3</v>
      </c>
      <c r="H25" s="34" t="s">
        <v>101</v>
      </c>
      <c r="I25" s="34" t="s">
        <v>146</v>
      </c>
      <c r="K25" s="17" t="s">
        <v>113</v>
      </c>
      <c r="L25" s="50" t="s">
        <v>147</v>
      </c>
      <c r="M25" s="49" t="s">
        <v>148</v>
      </c>
      <c r="N25" s="19" t="s">
        <v>149</v>
      </c>
      <c r="O25" s="48" t="s">
        <v>150</v>
      </c>
      <c r="P25" s="48" t="s">
        <v>151</v>
      </c>
      <c r="R25" s="45" t="s">
        <v>152</v>
      </c>
      <c r="S25" s="44" t="s">
        <v>153</v>
      </c>
    </row>
    <row r="26" spans="2:22" ht="31.5" thickBot="1" x14ac:dyDescent="0.4">
      <c r="B26" s="22">
        <v>4</v>
      </c>
      <c r="C26" s="23" t="s">
        <v>108</v>
      </c>
      <c r="D26" s="34" t="s">
        <v>154</v>
      </c>
      <c r="E26" s="35" t="s">
        <v>155</v>
      </c>
      <c r="F26" s="38"/>
      <c r="G26" s="22">
        <v>4</v>
      </c>
      <c r="H26" s="34" t="s">
        <v>111</v>
      </c>
      <c r="I26" s="34" t="s">
        <v>156</v>
      </c>
      <c r="K26" s="17" t="s">
        <v>103</v>
      </c>
      <c r="L26" s="50" t="s">
        <v>157</v>
      </c>
      <c r="M26" s="49" t="s">
        <v>158</v>
      </c>
      <c r="N26" s="19" t="s">
        <v>159</v>
      </c>
      <c r="O26" s="19" t="s">
        <v>149</v>
      </c>
      <c r="P26" s="48" t="s">
        <v>160</v>
      </c>
      <c r="R26" s="48" t="s">
        <v>161</v>
      </c>
      <c r="S26" s="44" t="s">
        <v>162</v>
      </c>
    </row>
    <row r="27" spans="2:22" ht="31.5" thickBot="1" x14ac:dyDescent="0.4">
      <c r="B27" s="22">
        <v>5</v>
      </c>
      <c r="C27" s="23" t="s">
        <v>116</v>
      </c>
      <c r="D27" s="34" t="s">
        <v>163</v>
      </c>
      <c r="E27" s="34" t="s">
        <v>164</v>
      </c>
      <c r="F27" s="33"/>
      <c r="G27" s="22">
        <v>5</v>
      </c>
      <c r="H27" s="34" t="s">
        <v>165</v>
      </c>
      <c r="I27" s="34" t="s">
        <v>166</v>
      </c>
      <c r="K27" s="17" t="s">
        <v>92</v>
      </c>
      <c r="L27" s="50" t="s">
        <v>167</v>
      </c>
      <c r="M27" s="50" t="s">
        <v>147</v>
      </c>
      <c r="N27" s="49" t="s">
        <v>158</v>
      </c>
      <c r="O27" s="49" t="s">
        <v>148</v>
      </c>
      <c r="P27" s="19" t="s">
        <v>168</v>
      </c>
    </row>
    <row r="28" spans="2:22" ht="16" thickBot="1" x14ac:dyDescent="0.35">
      <c r="B28" s="38"/>
      <c r="C28" s="38"/>
      <c r="D28" s="33"/>
      <c r="E28" s="33"/>
      <c r="F28" s="33"/>
      <c r="K28" s="17" t="s">
        <v>169</v>
      </c>
      <c r="L28" s="50" t="s">
        <v>170</v>
      </c>
      <c r="M28" s="50" t="s">
        <v>167</v>
      </c>
      <c r="N28" s="50" t="s">
        <v>157</v>
      </c>
      <c r="O28" s="50" t="s">
        <v>147</v>
      </c>
      <c r="P28" s="49" t="s">
        <v>138</v>
      </c>
    </row>
    <row r="29" spans="2:22" ht="14.5" x14ac:dyDescent="0.3">
      <c r="B29" s="38"/>
      <c r="C29" s="38"/>
      <c r="D29" s="33"/>
      <c r="E29" s="33"/>
      <c r="F29" s="33"/>
    </row>
    <row r="30" spans="2:22" ht="15" customHeight="1" x14ac:dyDescent="0.3">
      <c r="B30" s="284" t="s">
        <v>171</v>
      </c>
      <c r="C30" s="284"/>
      <c r="D30" s="284"/>
      <c r="E30" s="284"/>
      <c r="F30" s="284"/>
      <c r="G30" s="284"/>
      <c r="H30" s="284"/>
      <c r="I30" s="284"/>
    </row>
    <row r="31" spans="2:22" x14ac:dyDescent="0.3">
      <c r="B31" s="284"/>
      <c r="C31" s="284"/>
      <c r="D31" s="284"/>
      <c r="E31" s="284"/>
      <c r="F31" s="284"/>
      <c r="G31" s="284"/>
      <c r="H31" s="284"/>
      <c r="I31" s="284"/>
    </row>
    <row r="32" spans="2:22" x14ac:dyDescent="0.3">
      <c r="B32" s="284"/>
      <c r="C32" s="284"/>
      <c r="D32" s="284"/>
      <c r="E32" s="284"/>
      <c r="F32" s="284"/>
      <c r="G32" s="284"/>
      <c r="H32" s="284"/>
      <c r="I32" s="284"/>
    </row>
    <row r="33" spans="1:9" ht="14.5" x14ac:dyDescent="0.3">
      <c r="A33" s="116"/>
      <c r="B33" s="114"/>
      <c r="C33" s="114"/>
      <c r="D33" s="115"/>
      <c r="E33" s="115"/>
      <c r="F33" s="115"/>
      <c r="G33" s="116"/>
      <c r="H33" s="116"/>
      <c r="I33" s="116"/>
    </row>
    <row r="34" spans="1:9" ht="14.5" x14ac:dyDescent="0.3">
      <c r="A34" s="116"/>
      <c r="B34" s="114"/>
      <c r="C34" s="114"/>
      <c r="D34" s="115"/>
      <c r="E34" s="115"/>
      <c r="F34" s="115"/>
      <c r="G34" s="116"/>
      <c r="H34" s="116"/>
      <c r="I34" s="116"/>
    </row>
    <row r="35" spans="1:9" ht="14.5" x14ac:dyDescent="0.3">
      <c r="A35" s="116"/>
      <c r="B35" s="114"/>
      <c r="C35" s="114"/>
      <c r="D35" s="115"/>
      <c r="E35" s="115"/>
      <c r="F35" s="115"/>
      <c r="G35" s="116"/>
      <c r="H35" s="116"/>
      <c r="I35" s="116"/>
    </row>
    <row r="36" spans="1:9" ht="55.5" customHeight="1" x14ac:dyDescent="0.35">
      <c r="A36" s="116"/>
      <c r="B36" s="301" t="s">
        <v>38</v>
      </c>
      <c r="C36" s="56">
        <v>3</v>
      </c>
      <c r="D36" s="36" t="s">
        <v>172</v>
      </c>
      <c r="E36" s="115"/>
      <c r="F36" s="54" t="s">
        <v>173</v>
      </c>
      <c r="G36" s="53" t="s">
        <v>174</v>
      </c>
      <c r="H36" s="53" t="s">
        <v>175</v>
      </c>
      <c r="I36" s="116"/>
    </row>
    <row r="37" spans="1:9" ht="77.25" customHeight="1" x14ac:dyDescent="0.35">
      <c r="A37" s="116"/>
      <c r="B37" s="301"/>
      <c r="C37" s="56">
        <v>2</v>
      </c>
      <c r="D37" s="36" t="s">
        <v>176</v>
      </c>
      <c r="E37" s="115"/>
      <c r="F37" s="54" t="s">
        <v>177</v>
      </c>
      <c r="G37" s="52" t="s">
        <v>178</v>
      </c>
      <c r="H37" s="53" t="s">
        <v>179</v>
      </c>
      <c r="I37" s="116"/>
    </row>
    <row r="38" spans="1:9" ht="78" customHeight="1" x14ac:dyDescent="0.35">
      <c r="A38" s="116"/>
      <c r="B38" s="301"/>
      <c r="C38" s="56">
        <v>1</v>
      </c>
      <c r="D38" s="36" t="s">
        <v>180</v>
      </c>
      <c r="E38" s="115"/>
      <c r="F38" s="54" t="s">
        <v>181</v>
      </c>
      <c r="G38" s="54" t="s">
        <v>182</v>
      </c>
      <c r="H38" s="54" t="s">
        <v>173</v>
      </c>
      <c r="I38" s="116"/>
    </row>
    <row r="39" spans="1:9" ht="14.5" x14ac:dyDescent="0.3">
      <c r="A39" s="116"/>
      <c r="B39" s="117"/>
      <c r="C39" s="114"/>
      <c r="D39" s="115"/>
      <c r="E39" s="115"/>
      <c r="F39" s="115"/>
      <c r="G39" s="116"/>
      <c r="H39" s="116"/>
      <c r="I39" s="116"/>
    </row>
    <row r="40" spans="1:9" ht="14.5" x14ac:dyDescent="0.3">
      <c r="A40" s="116"/>
      <c r="B40" s="117"/>
      <c r="C40" s="114"/>
      <c r="D40" s="115"/>
      <c r="E40" s="115"/>
      <c r="F40" s="115"/>
      <c r="G40" s="116"/>
      <c r="H40" s="116"/>
      <c r="I40" s="116"/>
    </row>
    <row r="41" spans="1:9" ht="28" x14ac:dyDescent="0.3">
      <c r="A41" s="116"/>
      <c r="B41" s="117"/>
      <c r="C41" s="114"/>
      <c r="D41" s="115"/>
      <c r="E41" s="115"/>
      <c r="F41" s="36" t="s">
        <v>183</v>
      </c>
      <c r="G41" s="55" t="s">
        <v>184</v>
      </c>
      <c r="H41" s="55" t="s">
        <v>185</v>
      </c>
      <c r="I41" s="116"/>
    </row>
    <row r="42" spans="1:9" ht="14.5" x14ac:dyDescent="0.3">
      <c r="A42" s="116"/>
      <c r="B42" s="117"/>
      <c r="C42" s="114"/>
      <c r="D42" s="115"/>
      <c r="E42" s="115"/>
      <c r="F42" s="36" t="s">
        <v>186</v>
      </c>
      <c r="G42" s="51" t="s">
        <v>187</v>
      </c>
      <c r="H42" s="51" t="s">
        <v>188</v>
      </c>
      <c r="I42" s="116"/>
    </row>
    <row r="43" spans="1:9" ht="14.5" x14ac:dyDescent="0.3">
      <c r="A43" s="116"/>
      <c r="B43" s="117"/>
      <c r="C43" s="114"/>
      <c r="D43" s="115"/>
      <c r="E43" s="115"/>
      <c r="F43" s="57">
        <v>1</v>
      </c>
      <c r="G43" s="58">
        <v>2</v>
      </c>
      <c r="H43" s="58">
        <v>3</v>
      </c>
      <c r="I43" s="116"/>
    </row>
    <row r="44" spans="1:9" ht="14.5" x14ac:dyDescent="0.3">
      <c r="A44" s="116"/>
      <c r="B44" s="114"/>
      <c r="C44" s="114"/>
      <c r="D44" s="115"/>
      <c r="E44" s="115"/>
      <c r="F44" s="283" t="s">
        <v>189</v>
      </c>
      <c r="G44" s="283"/>
      <c r="H44" s="283"/>
      <c r="I44" s="116"/>
    </row>
    <row r="45" spans="1:9" ht="14.5" x14ac:dyDescent="0.3">
      <c r="A45" s="116"/>
      <c r="B45" s="114"/>
      <c r="C45" s="114"/>
      <c r="D45" s="115"/>
      <c r="E45" s="115"/>
      <c r="F45" s="115"/>
      <c r="G45" s="116"/>
      <c r="H45" s="116"/>
      <c r="I45" s="116"/>
    </row>
    <row r="46" spans="1:9" ht="14.5" x14ac:dyDescent="0.3">
      <c r="A46" s="116"/>
      <c r="B46" s="114"/>
      <c r="C46" s="114"/>
      <c r="D46" s="115"/>
      <c r="E46" s="115"/>
      <c r="F46" s="115"/>
      <c r="G46" s="116"/>
      <c r="H46" s="116"/>
      <c r="I46" s="116"/>
    </row>
    <row r="47" spans="1:9" ht="14.5" x14ac:dyDescent="0.3">
      <c r="A47" s="116"/>
      <c r="B47" s="114"/>
      <c r="C47" s="114"/>
      <c r="D47" s="115"/>
      <c r="E47" s="115"/>
      <c r="F47" s="115"/>
      <c r="G47" s="116"/>
      <c r="H47" s="116"/>
      <c r="I47" s="116"/>
    </row>
    <row r="48" spans="1:9" ht="14.5" x14ac:dyDescent="0.3">
      <c r="A48" s="116"/>
      <c r="B48" s="114"/>
      <c r="C48" s="114"/>
      <c r="D48" s="115"/>
      <c r="E48" s="115"/>
      <c r="F48" s="115"/>
      <c r="G48" s="116"/>
      <c r="H48" s="116"/>
      <c r="I48" s="116"/>
    </row>
    <row r="49" spans="1:15" ht="14.5" x14ac:dyDescent="0.3">
      <c r="A49" s="116"/>
      <c r="B49" s="114"/>
      <c r="C49" s="114"/>
      <c r="D49" s="115"/>
      <c r="E49" s="115"/>
      <c r="F49" s="115"/>
      <c r="G49" s="116"/>
      <c r="H49" s="116"/>
      <c r="I49" s="116"/>
    </row>
    <row r="50" spans="1:15" x14ac:dyDescent="0.3">
      <c r="B50" s="285" t="s">
        <v>190</v>
      </c>
      <c r="C50" s="285"/>
      <c r="D50" s="285"/>
      <c r="E50" s="285"/>
      <c r="F50" s="285"/>
      <c r="G50" s="285"/>
      <c r="H50" s="285"/>
      <c r="I50" s="285"/>
    </row>
    <row r="51" spans="1:15" x14ac:dyDescent="0.3">
      <c r="B51" s="285"/>
      <c r="C51" s="285"/>
      <c r="D51" s="285"/>
      <c r="E51" s="285"/>
      <c r="F51" s="285"/>
      <c r="G51" s="285"/>
      <c r="H51" s="285"/>
      <c r="I51" s="285"/>
    </row>
    <row r="52" spans="1:15" x14ac:dyDescent="0.3">
      <c r="B52" s="285"/>
      <c r="C52" s="285"/>
      <c r="D52" s="285"/>
      <c r="E52" s="285"/>
      <c r="F52" s="285"/>
      <c r="G52" s="285"/>
      <c r="H52" s="285"/>
      <c r="I52" s="285"/>
    </row>
    <row r="53" spans="1:15" ht="14.5" x14ac:dyDescent="0.3">
      <c r="A53" s="116"/>
      <c r="B53" s="114"/>
      <c r="C53" s="114"/>
      <c r="D53" s="115"/>
      <c r="E53" s="115"/>
      <c r="F53" s="115"/>
      <c r="G53" s="116"/>
      <c r="H53" s="116"/>
      <c r="I53" s="116"/>
    </row>
    <row r="54" spans="1:15" ht="14.5" x14ac:dyDescent="0.3">
      <c r="A54" s="116"/>
      <c r="B54" s="114"/>
      <c r="C54" s="114"/>
      <c r="D54" s="115"/>
      <c r="E54" s="115"/>
      <c r="F54" s="115"/>
      <c r="G54" s="116"/>
      <c r="H54" s="116"/>
      <c r="I54" s="116"/>
    </row>
    <row r="55" spans="1:15" ht="15.5" x14ac:dyDescent="0.3">
      <c r="A55" s="116"/>
      <c r="B55" s="286" t="s">
        <v>191</v>
      </c>
      <c r="C55" s="269" t="s">
        <v>192</v>
      </c>
      <c r="D55" s="60">
        <v>25</v>
      </c>
      <c r="E55" s="115"/>
      <c r="F55" s="70" t="s">
        <v>193</v>
      </c>
      <c r="G55" s="71" t="s">
        <v>194</v>
      </c>
      <c r="H55" s="71" t="s">
        <v>195</v>
      </c>
      <c r="I55" s="116"/>
      <c r="J55" s="64"/>
      <c r="K55" s="294"/>
      <c r="L55" s="294"/>
      <c r="M55" s="294"/>
      <c r="N55" s="294"/>
      <c r="O55" s="294"/>
    </row>
    <row r="56" spans="1:15" ht="31.5" customHeight="1" x14ac:dyDescent="0.3">
      <c r="A56" s="116"/>
      <c r="B56" s="287"/>
      <c r="C56" s="270"/>
      <c r="D56" s="60">
        <v>20</v>
      </c>
      <c r="E56" s="115"/>
      <c r="F56" s="70" t="s">
        <v>196</v>
      </c>
      <c r="G56" s="71" t="s">
        <v>197</v>
      </c>
      <c r="H56" s="71" t="s">
        <v>198</v>
      </c>
      <c r="I56" s="116"/>
      <c r="J56" s="65"/>
      <c r="K56" s="294"/>
      <c r="L56" s="294"/>
      <c r="M56" s="294"/>
      <c r="N56" s="294"/>
      <c r="O56" s="294"/>
    </row>
    <row r="57" spans="1:15" ht="15.5" x14ac:dyDescent="0.3">
      <c r="A57" s="116"/>
      <c r="B57" s="287"/>
      <c r="C57" s="270"/>
      <c r="D57" s="60">
        <v>16</v>
      </c>
      <c r="E57" s="115"/>
      <c r="F57" s="70" t="s">
        <v>199</v>
      </c>
      <c r="G57" s="71" t="s">
        <v>200</v>
      </c>
      <c r="H57" s="71" t="s">
        <v>201</v>
      </c>
      <c r="I57" s="116"/>
      <c r="J57" s="66"/>
      <c r="K57" s="294"/>
      <c r="L57" s="294"/>
      <c r="M57" s="294"/>
      <c r="N57" s="294"/>
      <c r="O57" s="294"/>
    </row>
    <row r="58" spans="1:15" ht="15.5" x14ac:dyDescent="0.3">
      <c r="A58" s="116"/>
      <c r="B58" s="287"/>
      <c r="C58" s="271"/>
      <c r="D58" s="73">
        <v>15</v>
      </c>
      <c r="E58" s="115"/>
      <c r="F58" s="4" t="s">
        <v>202</v>
      </c>
      <c r="G58" s="70" t="s">
        <v>203</v>
      </c>
      <c r="H58" s="71" t="s">
        <v>204</v>
      </c>
      <c r="I58" s="116"/>
      <c r="J58" s="67"/>
      <c r="K58" s="68"/>
      <c r="L58" s="68"/>
      <c r="M58" s="68"/>
      <c r="N58" s="68"/>
      <c r="O58" s="68"/>
    </row>
    <row r="59" spans="1:15" ht="32.25" customHeight="1" x14ac:dyDescent="0.3">
      <c r="A59" s="116"/>
      <c r="B59" s="287"/>
      <c r="C59" s="291" t="s">
        <v>205</v>
      </c>
      <c r="D59" s="70">
        <v>12</v>
      </c>
      <c r="E59" s="115"/>
      <c r="F59" s="4" t="s">
        <v>206</v>
      </c>
      <c r="G59" s="70" t="s">
        <v>207</v>
      </c>
      <c r="H59" s="71" t="s">
        <v>208</v>
      </c>
      <c r="I59" s="116"/>
      <c r="J59" s="67"/>
      <c r="K59" s="68"/>
      <c r="L59" s="68"/>
      <c r="M59" s="68"/>
      <c r="N59" s="68"/>
      <c r="O59" s="68"/>
    </row>
    <row r="60" spans="1:15" ht="32.25" customHeight="1" x14ac:dyDescent="0.3">
      <c r="A60" s="116"/>
      <c r="B60" s="287"/>
      <c r="C60" s="292"/>
      <c r="D60" s="70">
        <v>10</v>
      </c>
      <c r="E60" s="115"/>
      <c r="F60" s="4" t="s">
        <v>209</v>
      </c>
      <c r="G60" s="70" t="s">
        <v>196</v>
      </c>
      <c r="H60" s="70" t="s">
        <v>203</v>
      </c>
      <c r="I60" s="116"/>
      <c r="J60" s="67"/>
      <c r="K60" s="68"/>
      <c r="L60" s="68"/>
      <c r="M60" s="68"/>
      <c r="N60" s="68"/>
      <c r="O60" s="68"/>
    </row>
    <row r="61" spans="1:15" ht="32.25" customHeight="1" x14ac:dyDescent="0.3">
      <c r="A61" s="116"/>
      <c r="B61" s="287"/>
      <c r="C61" s="293"/>
      <c r="D61" s="70">
        <v>9</v>
      </c>
      <c r="E61" s="115"/>
      <c r="F61" s="4" t="s">
        <v>210</v>
      </c>
      <c r="G61" s="70" t="s">
        <v>211</v>
      </c>
      <c r="H61" s="70" t="s">
        <v>212</v>
      </c>
      <c r="I61" s="116"/>
      <c r="J61" s="67"/>
      <c r="K61" s="68"/>
      <c r="L61" s="68"/>
      <c r="M61" s="68"/>
      <c r="N61" s="68"/>
      <c r="O61" s="68"/>
    </row>
    <row r="62" spans="1:15" ht="15.5" x14ac:dyDescent="0.3">
      <c r="A62" s="116"/>
      <c r="B62" s="287"/>
      <c r="C62" s="289" t="s">
        <v>213</v>
      </c>
      <c r="D62" s="4">
        <v>8</v>
      </c>
      <c r="E62" s="115"/>
      <c r="F62" s="59" t="s">
        <v>214</v>
      </c>
      <c r="G62" s="4" t="s">
        <v>215</v>
      </c>
      <c r="H62" s="70" t="s">
        <v>207</v>
      </c>
      <c r="I62" s="116"/>
      <c r="J62" s="67"/>
      <c r="K62" s="68"/>
      <c r="L62" s="68"/>
      <c r="M62" s="68"/>
      <c r="N62" s="68"/>
      <c r="O62" s="68"/>
    </row>
    <row r="63" spans="1:15" ht="15.5" x14ac:dyDescent="0.3">
      <c r="A63" s="116"/>
      <c r="B63" s="287"/>
      <c r="C63" s="289"/>
      <c r="D63" s="4">
        <v>6</v>
      </c>
      <c r="E63" s="115"/>
      <c r="F63" s="59" t="s">
        <v>216</v>
      </c>
      <c r="G63" s="4" t="s">
        <v>206</v>
      </c>
      <c r="H63" s="70" t="s">
        <v>211</v>
      </c>
      <c r="I63" s="116"/>
    </row>
    <row r="64" spans="1:15" ht="14.5" x14ac:dyDescent="0.3">
      <c r="A64" s="116"/>
      <c r="B64" s="287"/>
      <c r="C64" s="289"/>
      <c r="D64" s="4">
        <v>5</v>
      </c>
      <c r="E64" s="115"/>
      <c r="F64" s="59" t="s">
        <v>217</v>
      </c>
      <c r="G64" s="4" t="s">
        <v>209</v>
      </c>
      <c r="H64" s="4" t="s">
        <v>202</v>
      </c>
      <c r="I64" s="116"/>
    </row>
    <row r="65" spans="1:15" ht="14.5" x14ac:dyDescent="0.3">
      <c r="A65" s="116"/>
      <c r="B65" s="287"/>
      <c r="C65" s="290" t="s">
        <v>218</v>
      </c>
      <c r="D65" s="59">
        <v>4</v>
      </c>
      <c r="E65" s="115"/>
      <c r="F65" s="59" t="s">
        <v>84</v>
      </c>
      <c r="G65" s="59" t="s">
        <v>219</v>
      </c>
      <c r="H65" s="4" t="s">
        <v>206</v>
      </c>
      <c r="I65" s="116"/>
    </row>
    <row r="66" spans="1:15" ht="14.5" x14ac:dyDescent="0.35">
      <c r="A66" s="116"/>
      <c r="B66" s="287"/>
      <c r="C66" s="290"/>
      <c r="D66" s="59">
        <v>3</v>
      </c>
      <c r="E66" s="115"/>
      <c r="F66" s="59" t="s">
        <v>220</v>
      </c>
      <c r="G66" s="59" t="s">
        <v>216</v>
      </c>
      <c r="H66" s="4" t="s">
        <v>210</v>
      </c>
      <c r="I66" s="116"/>
      <c r="L66" s="33"/>
      <c r="O66"/>
    </row>
    <row r="67" spans="1:15" ht="14.5" x14ac:dyDescent="0.3">
      <c r="A67" s="116"/>
      <c r="B67" s="287"/>
      <c r="C67" s="290"/>
      <c r="D67" s="59">
        <v>2</v>
      </c>
      <c r="E67" s="115"/>
      <c r="F67" s="59" t="s">
        <v>221</v>
      </c>
      <c r="G67" s="59" t="s">
        <v>222</v>
      </c>
      <c r="H67" s="59" t="s">
        <v>223</v>
      </c>
      <c r="I67" s="116"/>
      <c r="K67" s="37"/>
      <c r="L67" s="33"/>
    </row>
    <row r="68" spans="1:15" ht="14.5" x14ac:dyDescent="0.3">
      <c r="A68" s="116"/>
      <c r="B68" s="288"/>
      <c r="C68" s="290"/>
      <c r="D68" s="59">
        <v>1</v>
      </c>
      <c r="E68" s="115"/>
      <c r="F68" s="59" t="s">
        <v>81</v>
      </c>
      <c r="G68" s="59" t="s">
        <v>221</v>
      </c>
      <c r="H68" s="59" t="s">
        <v>83</v>
      </c>
      <c r="I68" s="116"/>
      <c r="K68" s="37"/>
      <c r="L68" s="33"/>
    </row>
    <row r="69" spans="1:15" ht="14.5" x14ac:dyDescent="0.3">
      <c r="A69" s="116"/>
      <c r="B69" s="114"/>
      <c r="C69" s="114"/>
      <c r="D69" s="115"/>
      <c r="E69" s="115"/>
      <c r="F69" s="33"/>
      <c r="I69" s="116"/>
      <c r="K69" s="37"/>
      <c r="L69" s="33"/>
    </row>
    <row r="70" spans="1:15" ht="15.5" x14ac:dyDescent="0.3">
      <c r="A70" s="116"/>
      <c r="B70" s="114"/>
      <c r="C70" s="116"/>
      <c r="D70" s="116"/>
      <c r="E70" s="115"/>
      <c r="F70" s="36" t="s">
        <v>224</v>
      </c>
      <c r="G70" s="51" t="s">
        <v>225</v>
      </c>
      <c r="H70" s="51" t="s">
        <v>226</v>
      </c>
      <c r="I70" s="116"/>
      <c r="K70" s="69"/>
      <c r="L70" s="33"/>
    </row>
    <row r="71" spans="1:15" ht="15.5" x14ac:dyDescent="0.3">
      <c r="A71" s="116"/>
      <c r="B71" s="114"/>
      <c r="C71" s="116"/>
      <c r="D71" s="116"/>
      <c r="E71" s="115"/>
      <c r="F71" s="59" t="s">
        <v>227</v>
      </c>
      <c r="G71" s="52" t="s">
        <v>213</v>
      </c>
      <c r="H71" s="60" t="s">
        <v>228</v>
      </c>
      <c r="I71" s="116"/>
      <c r="K71" s="69"/>
      <c r="L71" s="33"/>
    </row>
    <row r="72" spans="1:15" ht="15.5" x14ac:dyDescent="0.3">
      <c r="A72" s="116"/>
      <c r="B72" s="114"/>
      <c r="C72" s="116"/>
      <c r="D72" s="116"/>
      <c r="E72" s="115"/>
      <c r="F72" s="59">
        <v>1</v>
      </c>
      <c r="G72" s="52">
        <v>2</v>
      </c>
      <c r="H72" s="60">
        <v>3</v>
      </c>
      <c r="I72" s="116"/>
      <c r="K72" s="69"/>
      <c r="L72" s="33"/>
    </row>
    <row r="73" spans="1:15" ht="15.5" x14ac:dyDescent="0.3">
      <c r="A73" s="116"/>
      <c r="B73" s="114"/>
      <c r="C73" s="116"/>
      <c r="D73" s="116"/>
      <c r="E73" s="115"/>
      <c r="F73" s="268" t="s">
        <v>229</v>
      </c>
      <c r="G73" s="268"/>
      <c r="H73" s="268"/>
      <c r="I73" s="116"/>
      <c r="K73" s="69"/>
      <c r="L73" s="33"/>
    </row>
    <row r="74" spans="1:15" ht="15.5" x14ac:dyDescent="0.3">
      <c r="A74" s="116"/>
      <c r="B74" s="114"/>
      <c r="C74" s="116"/>
      <c r="D74" s="116"/>
      <c r="E74" s="115"/>
      <c r="F74" s="115"/>
      <c r="G74" s="116"/>
      <c r="H74" s="116"/>
      <c r="I74" s="116"/>
      <c r="K74" s="69"/>
      <c r="L74" s="33"/>
    </row>
    <row r="75" spans="1:15" ht="15.5" x14ac:dyDescent="0.3">
      <c r="A75" s="116"/>
      <c r="B75" s="114"/>
      <c r="C75" s="116"/>
      <c r="D75" s="116"/>
      <c r="E75" s="115"/>
      <c r="F75" s="115"/>
      <c r="G75" s="116"/>
      <c r="H75" s="116"/>
      <c r="I75" s="116"/>
      <c r="K75" s="69"/>
      <c r="L75" s="33"/>
    </row>
    <row r="76" spans="1:15" ht="15.5" x14ac:dyDescent="0.3">
      <c r="A76" s="116"/>
      <c r="B76" s="114"/>
      <c r="C76" s="116"/>
      <c r="D76" s="116"/>
      <c r="E76" s="115"/>
      <c r="F76" s="115"/>
      <c r="G76" s="116"/>
      <c r="H76" s="116"/>
      <c r="I76" s="116"/>
      <c r="K76" s="69"/>
      <c r="L76" s="33"/>
    </row>
    <row r="77" spans="1:15" ht="15.5" x14ac:dyDescent="0.3">
      <c r="A77" s="116"/>
      <c r="B77" s="114"/>
      <c r="C77" s="116"/>
      <c r="D77" s="116"/>
      <c r="E77" s="115"/>
      <c r="F77" s="115"/>
      <c r="G77" s="116"/>
      <c r="H77" s="116"/>
      <c r="I77" s="116"/>
      <c r="K77" s="69"/>
      <c r="L77" s="33"/>
    </row>
    <row r="78" spans="1:15" ht="14.5" x14ac:dyDescent="0.3">
      <c r="A78" s="116"/>
      <c r="B78" s="114"/>
      <c r="C78" s="116"/>
      <c r="D78" s="116"/>
      <c r="E78" s="115"/>
      <c r="F78" s="115"/>
      <c r="G78" s="116"/>
      <c r="H78" s="116"/>
      <c r="I78" s="116"/>
    </row>
    <row r="79" spans="1:15" ht="14.5" x14ac:dyDescent="0.3">
      <c r="A79" s="116"/>
      <c r="B79" s="114"/>
      <c r="C79" s="116"/>
      <c r="D79" s="116"/>
      <c r="E79" s="115"/>
      <c r="F79" s="115"/>
      <c r="G79" s="116"/>
      <c r="H79" s="116"/>
      <c r="I79" s="116"/>
    </row>
    <row r="80" spans="1:15" ht="14.5" x14ac:dyDescent="0.3">
      <c r="A80" s="116"/>
      <c r="B80" s="114"/>
      <c r="C80" s="116"/>
      <c r="D80" s="116"/>
      <c r="E80" s="115"/>
      <c r="F80" s="115"/>
      <c r="G80" s="116"/>
      <c r="H80" s="116"/>
      <c r="I80" s="116"/>
    </row>
    <row r="81" spans="1:9" ht="14.5" x14ac:dyDescent="0.3">
      <c r="A81" s="116"/>
      <c r="B81" s="114"/>
      <c r="C81" s="116"/>
      <c r="D81" s="116"/>
      <c r="E81" s="115"/>
      <c r="F81" s="115"/>
      <c r="G81" s="116"/>
      <c r="H81" s="116"/>
      <c r="I81" s="116"/>
    </row>
    <row r="82" spans="1:9" ht="14.5" x14ac:dyDescent="0.3">
      <c r="A82" s="116"/>
      <c r="B82" s="114"/>
      <c r="C82" s="116"/>
      <c r="D82" s="116"/>
      <c r="E82" s="115"/>
      <c r="F82" s="115"/>
      <c r="G82" s="116"/>
      <c r="H82" s="116"/>
      <c r="I82" s="116"/>
    </row>
    <row r="83" spans="1:9" x14ac:dyDescent="0.3">
      <c r="A83" s="116"/>
      <c r="B83" s="116"/>
      <c r="C83" s="116"/>
      <c r="D83" s="116"/>
      <c r="E83" s="116"/>
      <c r="F83" s="116"/>
      <c r="G83" s="116"/>
      <c r="H83" s="116"/>
      <c r="I83" s="116"/>
    </row>
    <row r="84" spans="1:9" x14ac:dyDescent="0.3">
      <c r="A84" s="116"/>
      <c r="B84" s="116"/>
      <c r="C84" s="116"/>
      <c r="D84" s="116"/>
      <c r="E84" s="116"/>
      <c r="F84" s="116"/>
      <c r="G84" s="116"/>
      <c r="H84" s="116"/>
      <c r="I84" s="116"/>
    </row>
    <row r="85" spans="1:9" ht="14.5" thickBot="1" x14ac:dyDescent="0.35">
      <c r="A85" s="116"/>
      <c r="B85" s="116"/>
      <c r="C85" s="116"/>
      <c r="D85" s="116"/>
      <c r="E85" s="116"/>
      <c r="F85" s="116"/>
      <c r="G85" s="116"/>
      <c r="H85" s="116"/>
      <c r="I85" s="116"/>
    </row>
    <row r="86" spans="1:9" ht="48.75" customHeight="1" x14ac:dyDescent="0.35">
      <c r="B86" s="29" t="s">
        <v>230</v>
      </c>
      <c r="C86" s="29" t="s">
        <v>9</v>
      </c>
      <c r="D86" s="7" t="s">
        <v>57</v>
      </c>
      <c r="E86" s="9" t="s">
        <v>55</v>
      </c>
      <c r="F86" s="3"/>
      <c r="G86" s="262" t="s">
        <v>231</v>
      </c>
      <c r="H86" s="262" t="s">
        <v>232</v>
      </c>
    </row>
    <row r="87" spans="1:9" ht="16" thickBot="1" x14ac:dyDescent="0.4">
      <c r="B87" s="6" t="s">
        <v>233</v>
      </c>
      <c r="C87" s="62" t="s">
        <v>234</v>
      </c>
      <c r="D87" s="10" t="s">
        <v>235</v>
      </c>
      <c r="E87" s="11" t="s">
        <v>236</v>
      </c>
      <c r="F87" s="3"/>
      <c r="G87" s="264"/>
      <c r="H87" s="263"/>
    </row>
    <row r="88" spans="1:9" ht="102.5" thickBot="1" x14ac:dyDescent="0.6">
      <c r="B88" s="30" t="s">
        <v>237</v>
      </c>
      <c r="C88" s="62" t="s">
        <v>238</v>
      </c>
      <c r="D88" s="10" t="s">
        <v>239</v>
      </c>
      <c r="E88" s="63" t="s">
        <v>240</v>
      </c>
      <c r="G88" s="264"/>
      <c r="H88" s="74" t="s">
        <v>241</v>
      </c>
      <c r="I88" s="110" t="s">
        <v>242</v>
      </c>
    </row>
    <row r="89" spans="1:9" ht="62.5" thickBot="1" x14ac:dyDescent="0.4">
      <c r="B89" s="31" t="s">
        <v>243</v>
      </c>
      <c r="C89" s="62" t="s">
        <v>244</v>
      </c>
      <c r="D89" s="8" t="s">
        <v>52</v>
      </c>
      <c r="E89" s="9" t="s">
        <v>54</v>
      </c>
      <c r="G89" s="264"/>
      <c r="H89" s="75" t="s">
        <v>245</v>
      </c>
    </row>
    <row r="90" spans="1:9" ht="16" thickBot="1" x14ac:dyDescent="0.4">
      <c r="B90" s="6" t="s">
        <v>246</v>
      </c>
      <c r="C90" s="13" t="s">
        <v>247</v>
      </c>
      <c r="D90" s="3"/>
      <c r="E90" s="8" t="s">
        <v>53</v>
      </c>
      <c r="G90" s="263"/>
      <c r="H90" s="76"/>
    </row>
    <row r="91" spans="1:9" ht="17" thickBot="1" x14ac:dyDescent="0.4">
      <c r="B91" s="6" t="s">
        <v>248</v>
      </c>
      <c r="C91" s="62" t="s">
        <v>249</v>
      </c>
      <c r="D91" s="7" t="s">
        <v>250</v>
      </c>
      <c r="G91" s="77" t="s">
        <v>251</v>
      </c>
      <c r="H91" s="78">
        <v>0</v>
      </c>
    </row>
    <row r="92" spans="1:9" ht="17" thickBot="1" x14ac:dyDescent="0.4">
      <c r="B92" s="6" t="s">
        <v>252</v>
      </c>
      <c r="C92" s="32" t="s">
        <v>253</v>
      </c>
      <c r="D92" s="10" t="s">
        <v>254</v>
      </c>
      <c r="G92" s="77" t="s">
        <v>255</v>
      </c>
      <c r="H92" s="78">
        <v>1</v>
      </c>
    </row>
    <row r="93" spans="1:9" ht="17" thickBot="1" x14ac:dyDescent="0.4">
      <c r="B93" s="32" t="s">
        <v>256</v>
      </c>
      <c r="C93" s="32" t="s">
        <v>257</v>
      </c>
      <c r="D93" s="8" t="s">
        <v>52</v>
      </c>
      <c r="G93" s="77" t="s">
        <v>258</v>
      </c>
      <c r="H93" s="78">
        <v>2</v>
      </c>
    </row>
    <row r="94" spans="1:9" ht="15" thickBot="1" x14ac:dyDescent="0.4">
      <c r="B94" s="32" t="s">
        <v>259</v>
      </c>
      <c r="C94" s="10" t="s">
        <v>260</v>
      </c>
      <c r="D94" s="3"/>
    </row>
    <row r="95" spans="1:9" ht="48.75" customHeight="1" x14ac:dyDescent="0.35">
      <c r="B95" s="32" t="s">
        <v>261</v>
      </c>
      <c r="C95" s="10" t="s">
        <v>262</v>
      </c>
      <c r="D95" s="3"/>
      <c r="G95" s="262" t="s">
        <v>231</v>
      </c>
      <c r="H95" s="262" t="s">
        <v>232</v>
      </c>
    </row>
    <row r="96" spans="1:9" ht="15" thickBot="1" x14ac:dyDescent="0.4">
      <c r="B96" s="32" t="s">
        <v>263</v>
      </c>
      <c r="C96" s="10" t="s">
        <v>264</v>
      </c>
      <c r="D96" s="3"/>
      <c r="G96" s="264"/>
      <c r="H96" s="263"/>
    </row>
    <row r="97" spans="2:8" ht="50" thickBot="1" x14ac:dyDescent="0.4">
      <c r="B97" s="108" t="s">
        <v>56</v>
      </c>
      <c r="C97" s="107" t="s">
        <v>265</v>
      </c>
      <c r="D97" s="3"/>
      <c r="G97" s="264"/>
      <c r="H97" s="74" t="s">
        <v>241</v>
      </c>
    </row>
    <row r="98" spans="2:8" ht="62.5" thickBot="1" x14ac:dyDescent="0.4">
      <c r="B98" s="109" t="s">
        <v>266</v>
      </c>
      <c r="C98" s="3"/>
      <c r="G98" s="264"/>
      <c r="H98" s="75" t="s">
        <v>267</v>
      </c>
    </row>
    <row r="99" spans="2:8" ht="15" thickBot="1" x14ac:dyDescent="0.4">
      <c r="B99" s="109" t="s">
        <v>268</v>
      </c>
      <c r="C99" s="3"/>
      <c r="G99" s="263"/>
      <c r="H99" s="76"/>
    </row>
    <row r="100" spans="2:8" ht="17" thickBot="1" x14ac:dyDescent="0.4">
      <c r="B100" s="109" t="s">
        <v>269</v>
      </c>
      <c r="C100" s="3"/>
      <c r="G100" s="77" t="s">
        <v>251</v>
      </c>
      <c r="H100" s="78">
        <v>0</v>
      </c>
    </row>
    <row r="101" spans="2:8" ht="17" thickBot="1" x14ac:dyDescent="0.4">
      <c r="B101" s="109" t="s">
        <v>270</v>
      </c>
      <c r="C101" s="3"/>
      <c r="G101" s="77" t="s">
        <v>255</v>
      </c>
      <c r="H101" s="78">
        <v>1</v>
      </c>
    </row>
    <row r="102" spans="2:8" ht="17" thickBot="1" x14ac:dyDescent="0.4">
      <c r="B102" s="109" t="s">
        <v>271</v>
      </c>
      <c r="C102" s="3"/>
      <c r="G102" s="77" t="s">
        <v>258</v>
      </c>
      <c r="H102" s="78">
        <v>2</v>
      </c>
    </row>
    <row r="103" spans="2:8" ht="242.25" customHeight="1" x14ac:dyDescent="0.3">
      <c r="B103" s="12"/>
    </row>
  </sheetData>
  <sheetProtection algorithmName="SHA-512" hashValue="FXpwpDldSBS75xUAh3RERL1G2C0z6TbBLM+aNl1DR1jzfaosyYUmqqURtlC0/t90t41ljT8/CcKFjztQp/cFDA==" saltValue="DOzp1jZCjJ8io0lK+Qa3Dg==" spinCount="100000" sheet="1" objects="1" scenarios="1" selectLockedCells="1" selectUnlockedCells="1"/>
  <mergeCells count="38">
    <mergeCell ref="L56:L57"/>
    <mergeCell ref="M56:M57"/>
    <mergeCell ref="N56:N57"/>
    <mergeCell ref="O56:O57"/>
    <mergeCell ref="B2:S3"/>
    <mergeCell ref="B36:B38"/>
    <mergeCell ref="L5:P5"/>
    <mergeCell ref="L6:L7"/>
    <mergeCell ref="N6:N7"/>
    <mergeCell ref="P6:P7"/>
    <mergeCell ref="M6:M7"/>
    <mergeCell ref="O6:O7"/>
    <mergeCell ref="B6:E6"/>
    <mergeCell ref="G6:I6"/>
    <mergeCell ref="B21:E21"/>
    <mergeCell ref="L21:P21"/>
    <mergeCell ref="C55:C58"/>
    <mergeCell ref="L22:L23"/>
    <mergeCell ref="N22:N23"/>
    <mergeCell ref="B15:S17"/>
    <mergeCell ref="O22:O23"/>
    <mergeCell ref="M22:M23"/>
    <mergeCell ref="F44:H44"/>
    <mergeCell ref="P22:P23"/>
    <mergeCell ref="B30:I32"/>
    <mergeCell ref="B50:I52"/>
    <mergeCell ref="B55:B68"/>
    <mergeCell ref="C62:C64"/>
    <mergeCell ref="C65:C68"/>
    <mergeCell ref="C59:C61"/>
    <mergeCell ref="K55:O55"/>
    <mergeCell ref="K56:K57"/>
    <mergeCell ref="H86:H87"/>
    <mergeCell ref="H95:H96"/>
    <mergeCell ref="G95:G99"/>
    <mergeCell ref="G86:G90"/>
    <mergeCell ref="G21:I21"/>
    <mergeCell ref="F73:H73"/>
  </mergeCells>
  <phoneticPr fontId="21" type="noConversion"/>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AE44-1D26-4A52-81AE-563714C1A6B6}">
  <dimension ref="A1:W49"/>
  <sheetViews>
    <sheetView zoomScale="80" zoomScaleNormal="80" workbookViewId="0">
      <pane ySplit="3" topLeftCell="A4" activePane="bottomLeft" state="frozen"/>
      <selection pane="bottomLeft" activeCell="C4" sqref="C4"/>
    </sheetView>
  </sheetViews>
  <sheetFormatPr baseColWidth="10" defaultColWidth="11.453125" defaultRowHeight="14.5" x14ac:dyDescent="0.35"/>
  <cols>
    <col min="1" max="1" width="11.453125" style="80"/>
    <col min="2" max="2" width="11.453125" style="2"/>
    <col min="3" max="3" width="34.1796875" customWidth="1"/>
    <col min="4" max="4" width="70.81640625" customWidth="1"/>
    <col min="5" max="5" width="39.453125" style="2" customWidth="1"/>
    <col min="6" max="6" width="35.36328125" style="2" customWidth="1"/>
    <col min="7" max="7" width="17" customWidth="1"/>
    <col min="8" max="8" width="17.1796875" customWidth="1"/>
    <col min="9" max="9" width="87.7265625" customWidth="1"/>
    <col min="10" max="10" width="18.54296875" style="111" customWidth="1"/>
    <col min="11" max="20" width="11.453125" style="80"/>
  </cols>
  <sheetData>
    <row r="1" spans="2:23" x14ac:dyDescent="0.35">
      <c r="B1" s="118"/>
      <c r="C1" s="80"/>
      <c r="D1" s="80"/>
      <c r="E1" s="118"/>
      <c r="F1" s="118"/>
      <c r="G1" s="80"/>
      <c r="H1" s="80"/>
      <c r="I1" s="80"/>
      <c r="J1" s="119"/>
      <c r="U1" s="80"/>
      <c r="V1" s="80"/>
      <c r="W1" s="80"/>
    </row>
    <row r="2" spans="2:23" ht="21" customHeight="1" x14ac:dyDescent="0.35">
      <c r="B2" s="308" t="s">
        <v>272</v>
      </c>
      <c r="C2" s="308" t="s">
        <v>273</v>
      </c>
      <c r="D2" s="308" t="s">
        <v>274</v>
      </c>
      <c r="E2" s="308" t="s">
        <v>275</v>
      </c>
      <c r="F2" s="308" t="s">
        <v>276</v>
      </c>
      <c r="G2" s="308" t="s">
        <v>343</v>
      </c>
      <c r="H2" s="308"/>
      <c r="I2" s="308" t="s">
        <v>277</v>
      </c>
      <c r="J2" s="308" t="s">
        <v>278</v>
      </c>
    </row>
    <row r="3" spans="2:23" ht="35.25" customHeight="1" x14ac:dyDescent="0.35">
      <c r="B3" s="308"/>
      <c r="C3" s="308"/>
      <c r="D3" s="308"/>
      <c r="E3" s="308"/>
      <c r="F3" s="308"/>
      <c r="G3" s="185" t="s">
        <v>344</v>
      </c>
      <c r="H3" s="185" t="s">
        <v>345</v>
      </c>
      <c r="I3" s="308"/>
      <c r="J3" s="308"/>
    </row>
    <row r="4" spans="2:23" s="80" customFormat="1" ht="98" x14ac:dyDescent="0.35">
      <c r="B4" s="176" t="str">
        <f>'MATRIZ RIESGOS '!D11</f>
        <v>R1</v>
      </c>
      <c r="C4" s="176" t="str">
        <f>'MATRIZ RIESGOS '!E11</f>
        <v>Modificación de la información en la recepción de la PQRSD</v>
      </c>
      <c r="D4" s="210" t="str">
        <f>'MATRIZ RIESGOS '!BJ11</f>
        <v>1. Definir un responsable para le gestión de las PQRSD.
2. Definir responsables para responder las PQRSD.
3. Realizar seguimiento a la gestión de PQRSD.
4. Programar auditorias internas para verificar la gestión del proceso
5. Limitar acceso al correo de PQRSD.
6. Realizar encuesta de satisfacción para verificar si los ciudadanos están conformes con su respuesta.</v>
      </c>
      <c r="E4" s="176" t="s">
        <v>368</v>
      </c>
      <c r="F4" s="176" t="s">
        <v>369</v>
      </c>
      <c r="G4" s="170"/>
      <c r="H4" s="170"/>
      <c r="I4" s="187"/>
      <c r="J4" s="176" t="s">
        <v>321</v>
      </c>
    </row>
    <row r="5" spans="2:23" s="80" customFormat="1" ht="87.5" customHeight="1" x14ac:dyDescent="0.35">
      <c r="B5" s="176" t="str">
        <f>'MATRIZ RIESGOS '!D12</f>
        <v>R2</v>
      </c>
      <c r="C5" s="176" t="str">
        <f>'MATRIZ RIESGOS '!E12</f>
        <v xml:space="preserve">Manipulación de auditorias internas </v>
      </c>
      <c r="D5" s="210" t="str">
        <f>'MATRIZ RIESGOS '!BJ12</f>
        <v>1. Establecer en el cronograma de gestión de calidad la actividad de ejecución de auditorias internas.
2. Definir, programar y realizar seguimiento a las fecha de ejecución de las auditorias.
3.  Desarrollar y ejecutar las evaluaciones de los auditores internos con las áreas auditadas.</v>
      </c>
      <c r="E5" s="176" t="s">
        <v>370</v>
      </c>
      <c r="F5" s="176" t="s">
        <v>371</v>
      </c>
      <c r="G5" s="170"/>
      <c r="H5" s="170"/>
      <c r="I5" s="187"/>
      <c r="J5" s="176" t="s">
        <v>411</v>
      </c>
    </row>
    <row r="6" spans="2:23" s="80" customFormat="1" ht="87.5" customHeight="1" x14ac:dyDescent="0.35">
      <c r="B6" s="305" t="str">
        <f>'MATRIZ RIESGOS '!D13</f>
        <v>R3</v>
      </c>
      <c r="C6" s="305" t="str">
        <f>'MATRIZ RIESGOS '!E13</f>
        <v>Alteración en la manipulación de documentos en soportes físicos y electrónicos</v>
      </c>
      <c r="D6" s="306" t="str">
        <f>'MATRIZ RIESGOS '!BJ13</f>
        <v>1.Realizar inducción al personal sobre gestión documental.
2.Informar en las jornadas de inducción el autocontrol del personal responsable en cada una de las áreas.
3.Realizar seguimiento al cumplimiento de las disposiciones del procedimiento de gestión documental.
4. Realizar revisiones periódicas a la documentación generada y cargada en el archivo central digital.</v>
      </c>
      <c r="E6" s="176" t="s">
        <v>378</v>
      </c>
      <c r="F6" s="176" t="s">
        <v>379</v>
      </c>
      <c r="G6" s="170"/>
      <c r="H6" s="170"/>
      <c r="I6" s="187"/>
      <c r="J6" s="176" t="s">
        <v>413</v>
      </c>
    </row>
    <row r="7" spans="2:23" s="80" customFormat="1" ht="70" x14ac:dyDescent="0.35">
      <c r="B7" s="305"/>
      <c r="C7" s="305"/>
      <c r="D7" s="306"/>
      <c r="E7" s="176" t="s">
        <v>595</v>
      </c>
      <c r="F7" s="176" t="s">
        <v>594</v>
      </c>
      <c r="G7" s="170"/>
      <c r="H7" s="170"/>
      <c r="I7" s="187"/>
      <c r="J7" s="176" t="s">
        <v>413</v>
      </c>
    </row>
    <row r="8" spans="2:23" s="80" customFormat="1" ht="70" x14ac:dyDescent="0.35">
      <c r="B8" s="305" t="str">
        <f>'MATRIZ RIESGOS '!D14</f>
        <v>R4</v>
      </c>
      <c r="C8" s="305" t="str">
        <f>'MATRIZ RIESGOS '!E14</f>
        <v xml:space="preserve"> Desviación de recursos para la ejecución del programa.</v>
      </c>
      <c r="D8" s="306" t="str">
        <f>'MATRIZ RIESGOS '!BJ14</f>
        <v xml:space="preserve"> 
1.Tomar acciones disciplinarias. 
2.Realizar auditorias 
3.Revisión de informes de finales de campañas publicitarias </v>
      </c>
      <c r="E8" s="176" t="s">
        <v>372</v>
      </c>
      <c r="F8" s="176" t="s">
        <v>373</v>
      </c>
      <c r="G8" s="170"/>
      <c r="H8" s="170"/>
      <c r="I8" s="187"/>
      <c r="J8" s="176" t="s">
        <v>414</v>
      </c>
    </row>
    <row r="9" spans="2:23" s="80" customFormat="1" ht="56" x14ac:dyDescent="0.35">
      <c r="B9" s="305"/>
      <c r="C9" s="305"/>
      <c r="D9" s="306"/>
      <c r="E9" s="176" t="s">
        <v>374</v>
      </c>
      <c r="F9" s="176" t="s">
        <v>375</v>
      </c>
      <c r="G9" s="170"/>
      <c r="H9" s="170"/>
      <c r="I9" s="187"/>
      <c r="J9" s="176" t="s">
        <v>414</v>
      </c>
    </row>
    <row r="10" spans="2:23" s="80" customFormat="1" ht="56" x14ac:dyDescent="0.35">
      <c r="B10" s="305"/>
      <c r="C10" s="305"/>
      <c r="D10" s="306"/>
      <c r="E10" s="176" t="s">
        <v>376</v>
      </c>
      <c r="F10" s="176" t="s">
        <v>377</v>
      </c>
      <c r="G10" s="170"/>
      <c r="H10" s="170"/>
      <c r="I10" s="187"/>
      <c r="J10" s="176" t="s">
        <v>414</v>
      </c>
    </row>
    <row r="11" spans="2:23" s="80" customFormat="1" ht="140" x14ac:dyDescent="0.35">
      <c r="B11" s="176" t="str">
        <f>'MATRIZ RIESGOS '!D15</f>
        <v>R5</v>
      </c>
      <c r="C11" s="176" t="str">
        <f>'MATRIZ RIESGOS '!E15</f>
        <v>Uso indebido de información confidencial de los empleados del FNG</v>
      </c>
      <c r="D11" s="210" t="str">
        <f>'MATRIZ RIESGOS '!BJ15</f>
        <v>1.Solicitar a la subdirección de Tecnología la implementación de restricción del acceso a la información confidencial de los empleados del FNG.
2. Impartir instrucciones periódicamente sobre el manejo de confidencialidad de la información personal y laboral de los empleados del FNG al interior de la subdirección de Gestión Humana.
3. Mantener actualizada y organizada la información laboral de los empleados, que permitan tener controles efectivos para la administración de la respectiva información.
4. Mantener el procedimiento de solicitudes de información de los empleados de manera formal.</v>
      </c>
      <c r="E11" s="176" t="s">
        <v>588</v>
      </c>
      <c r="F11" s="176" t="s">
        <v>390</v>
      </c>
      <c r="G11" s="170"/>
      <c r="H11" s="170"/>
      <c r="I11" s="187"/>
      <c r="J11" s="176" t="s">
        <v>388</v>
      </c>
    </row>
    <row r="12" spans="2:23" s="80" customFormat="1" ht="102.5" customHeight="1" x14ac:dyDescent="0.35">
      <c r="B12" s="176" t="str">
        <f>'MATRIZ RIESGOS '!D16</f>
        <v>R6</v>
      </c>
      <c r="C12" s="176" t="str">
        <f>'MATRIZ RIESGOS '!E16</f>
        <v xml:space="preserve">
Manipulación en la recolección de datos de los registros administrativos (RUV y APNV) realizados durante los ciclos de vacunación.</v>
      </c>
      <c r="D12" s="210" t="str">
        <f>'MATRIZ RIESGOS '!BJ16</f>
        <v>1.  Desarrollar las actividades para la ejecución de los ciclos de acuerdo con el procedimiento, formatos e instructivos.
2. Seguimiento a los reportes en el nivel central,  con información errada o de análisis para que sea ajustada y corregida a nivel regional.</v>
      </c>
      <c r="E12" s="176" t="s">
        <v>589</v>
      </c>
      <c r="F12" s="176" t="s">
        <v>611</v>
      </c>
      <c r="G12" s="170"/>
      <c r="H12" s="170"/>
      <c r="I12" s="187"/>
      <c r="J12" s="176" t="s">
        <v>415</v>
      </c>
    </row>
    <row r="13" spans="2:23" s="80" customFormat="1" ht="69.5" customHeight="1" x14ac:dyDescent="0.35">
      <c r="B13" s="176" t="str">
        <f>'MATRIZ RIESGOS '!D17</f>
        <v>R7</v>
      </c>
      <c r="C13" s="176" t="str">
        <f>'MATRIZ RIESGOS '!E17</f>
        <v xml:space="preserve">Asignación de beneficios a usuarios que no cumple con los requisitos de elegibilidad </v>
      </c>
      <c r="D13" s="210" t="str">
        <f>'MATRIZ RIESGOS '!BJ17</f>
        <v xml:space="preserve">1. Presentar a las organizaciones ganaderas y/o ganaderos convocados a socializaciones de proyectos de los municipios, el perfil de beneficiarios  establecido y seleccionar a los beneficiarios siguiendo el procedimiento definido en el proyecto.
</v>
      </c>
      <c r="E13" s="176" t="s">
        <v>409</v>
      </c>
      <c r="F13" s="176" t="s">
        <v>410</v>
      </c>
      <c r="G13" s="170"/>
      <c r="H13" s="170"/>
      <c r="I13" s="208"/>
      <c r="J13" s="176" t="s">
        <v>412</v>
      </c>
    </row>
    <row r="14" spans="2:23" s="80" customFormat="1" ht="50" customHeight="1" x14ac:dyDescent="0.35">
      <c r="B14" s="176" t="str">
        <f>'MATRIZ RIESGOS '!D18</f>
        <v>R8</v>
      </c>
      <c r="C14" s="176" t="str">
        <f>'MATRIZ RIESGOS '!E18</f>
        <v>Uso Indebido de privilegios de usuario y datos sensibles para fines personales</v>
      </c>
      <c r="D14" s="210" t="str">
        <f>'MATRIZ RIESGOS '!BJ18</f>
        <v>1.  Revisión de accesos y privilegios de usuarios en sistemas críticos</v>
      </c>
      <c r="E14" s="176" t="s">
        <v>423</v>
      </c>
      <c r="F14" s="176" t="s">
        <v>424</v>
      </c>
      <c r="G14" s="170"/>
      <c r="H14" s="170"/>
      <c r="I14" s="208"/>
      <c r="J14" s="189" t="s">
        <v>590</v>
      </c>
    </row>
    <row r="15" spans="2:23" s="80" customFormat="1" ht="47.5" customHeight="1" x14ac:dyDescent="0.35">
      <c r="B15" s="176" t="str">
        <f>'MATRIZ RIESGOS '!D19</f>
        <v>R9</v>
      </c>
      <c r="C15" s="176" t="str">
        <f>'MATRIZ RIESGOS '!E19</f>
        <v>Manipulación inadecuada de información</v>
      </c>
      <c r="D15" s="210" t="str">
        <f>'MATRIZ RIESGOS '!BJ19</f>
        <v>1.  Reuniones periódicas con apoderados externos.
2. Verificación de la información recibida de las áreas.</v>
      </c>
      <c r="E15" s="189" t="s">
        <v>435</v>
      </c>
      <c r="F15" s="189" t="s">
        <v>436</v>
      </c>
      <c r="G15" s="170"/>
      <c r="H15" s="170"/>
      <c r="I15" s="208"/>
      <c r="J15" s="189" t="s">
        <v>534</v>
      </c>
    </row>
    <row r="16" spans="2:23" s="80" customFormat="1" ht="48.5" customHeight="1" x14ac:dyDescent="0.35">
      <c r="B16" s="176" t="str">
        <f>'MATRIZ RIESGOS '!D20</f>
        <v>R10</v>
      </c>
      <c r="C16" s="176" t="str">
        <f>'MATRIZ RIESGOS '!E20</f>
        <v>Evasión y Elusión de la CFGL</v>
      </c>
      <c r="D16" s="210" t="str">
        <f>'MATRIZ RIESGOS '!BJ20</f>
        <v>Realizar gestión administrativa que aplique para evitar en lo posible la evasión y elusión</v>
      </c>
      <c r="E16" s="211" t="s">
        <v>445</v>
      </c>
      <c r="F16" s="211" t="s">
        <v>621</v>
      </c>
      <c r="G16" s="170"/>
      <c r="H16" s="170"/>
      <c r="I16" s="208"/>
      <c r="J16" s="189" t="s">
        <v>535</v>
      </c>
    </row>
    <row r="17" spans="2:10" s="80" customFormat="1" ht="126" x14ac:dyDescent="0.35">
      <c r="B17" s="176" t="str">
        <f>'MATRIZ RIESGOS '!D21</f>
        <v>R11</v>
      </c>
      <c r="C17" s="176" t="str">
        <f>'MATRIZ RIESGOS '!E21</f>
        <v>Posible interferencia o presión política del sector público o privado en la producción de información estadística</v>
      </c>
      <c r="D17" s="210" t="str">
        <f>'MATRIZ RIESGOS '!BJ21</f>
        <v xml:space="preserve">1. Ampliar las estrategias de cultura estadística.
2. Seguir con el cumplimiento del Marco de Aseguramiento de la Calidad que ordena la Ley 2335 del 2023.
3. Mantener la certificación de la norma técnica.
</v>
      </c>
      <c r="E17" s="177" t="s">
        <v>586</v>
      </c>
      <c r="F17" s="177" t="s">
        <v>468</v>
      </c>
      <c r="G17" s="170"/>
      <c r="H17" s="170"/>
      <c r="I17" s="208"/>
      <c r="J17" s="188" t="s">
        <v>536</v>
      </c>
    </row>
    <row r="18" spans="2:10" s="80" customFormat="1" ht="126" x14ac:dyDescent="0.35">
      <c r="B18" s="176" t="str">
        <f>'MATRIZ RIESGOS '!D22</f>
        <v>R12</v>
      </c>
      <c r="C18" s="176" t="str">
        <f>'MATRIZ RIESGOS '!E22</f>
        <v xml:space="preserve">Desviar los recursos del presupuesto estadístico para satisfacer intereses personales
</v>
      </c>
      <c r="D18" s="210" t="str">
        <f>'MATRIZ RIESGOS '!BJ22</f>
        <v xml:space="preserve">1. Divulgar los procedimientos internos de la organización al personal.
2. Realizar las auditorias internas y externas a los procesos.
3. Mantener actualizado el software financiero de acuerdo con la normatividad vigente.
4. Realizar procesos de capacitación, sensibilización y reinducción al personal en procesos, procedimientos, valores y principios de la organización.
</v>
      </c>
      <c r="E18" s="177" t="s">
        <v>587</v>
      </c>
      <c r="F18" s="177" t="s">
        <v>469</v>
      </c>
      <c r="G18" s="170"/>
      <c r="H18" s="170"/>
      <c r="I18" s="208"/>
      <c r="J18" s="188" t="s">
        <v>536</v>
      </c>
    </row>
    <row r="19" spans="2:10" s="80" customFormat="1" ht="84" x14ac:dyDescent="0.35">
      <c r="B19" s="176" t="str">
        <f>'MATRIZ RIESGOS '!D23</f>
        <v>R13</v>
      </c>
      <c r="C19" s="176" t="str">
        <f>'MATRIZ RIESGOS '!E23</f>
        <v xml:space="preserve">Ejecución indebida del presupuesto aprobado por la Junta Directiva en programas de inversión
</v>
      </c>
      <c r="D19" s="210" t="str">
        <f>'MATRIZ RIESGOS '!BJ23</f>
        <v>1. Monitoreo y seguimiento a la ejecución de solicitudes realizadas  por los responsables de la ejecución de los programas o proyectos, por los profesionales del área de presupuesto
2.Seguimiento a las ejecuciones realizadas mediante informes semanales reportados por presupuesto a las áreas responsables de los programas de inversión.</v>
      </c>
      <c r="E19" s="177" t="s">
        <v>525</v>
      </c>
      <c r="F19" s="177" t="s">
        <v>526</v>
      </c>
      <c r="G19" s="170"/>
      <c r="H19" s="170"/>
      <c r="I19" s="208"/>
      <c r="J19" s="177" t="s">
        <v>474</v>
      </c>
    </row>
    <row r="20" spans="2:10" s="80" customFormat="1" ht="52.5" customHeight="1" x14ac:dyDescent="0.35">
      <c r="B20" s="176" t="str">
        <f>'MATRIZ RIESGOS '!D24</f>
        <v>R14</v>
      </c>
      <c r="C20" s="176" t="str">
        <f>'MATRIZ RIESGOS '!E24</f>
        <v>Registro inadecuado de hechos económicos</v>
      </c>
      <c r="D20" s="210" t="str">
        <f>'MATRIZ RIESGOS '!BJ24</f>
        <v>1. Realizar monitoreo continuo de la información.
2. Revisar la información de cuentas y terceros antes de la emisión de los estados financieros</v>
      </c>
      <c r="E20" s="177" t="s">
        <v>682</v>
      </c>
      <c r="F20" s="177" t="s">
        <v>686</v>
      </c>
      <c r="G20" s="170"/>
      <c r="H20" s="170"/>
      <c r="I20" s="208"/>
      <c r="J20" s="177" t="s">
        <v>474</v>
      </c>
    </row>
    <row r="21" spans="2:10" s="80" customFormat="1" ht="70" x14ac:dyDescent="0.35">
      <c r="B21" s="176" t="str">
        <f>'MATRIZ RIESGOS '!D25</f>
        <v>R15</v>
      </c>
      <c r="C21" s="176" t="str">
        <f>'MATRIZ RIESGOS '!E25</f>
        <v>Ejecución inadecuada de gastos de la caja menor</v>
      </c>
      <c r="D21" s="210" t="str">
        <f>'MATRIZ RIESGOS '!BJ25</f>
        <v>1.Revisión y validación de los gastos y soportes autorizados en el procedimiento de la caja menor antes de solicitud de reembolso.</v>
      </c>
      <c r="E21" s="177" t="s">
        <v>527</v>
      </c>
      <c r="F21" s="177" t="s">
        <v>624</v>
      </c>
      <c r="G21" s="170"/>
      <c r="H21" s="170"/>
      <c r="I21" s="208"/>
      <c r="J21" s="177" t="s">
        <v>474</v>
      </c>
    </row>
    <row r="22" spans="2:10" s="80" customFormat="1" ht="98" x14ac:dyDescent="0.35">
      <c r="B22" s="176" t="str">
        <f>'MATRIZ RIESGOS '!D26</f>
        <v>R16</v>
      </c>
      <c r="C22" s="176" t="str">
        <f>'MATRIZ RIESGOS '!E26</f>
        <v>Uso inadecuado de los recursos por parte de las entidades Gremiales en actividades no aprobadas en el contrato de acuerdo con lo documentos soporte de ejecución</v>
      </c>
      <c r="D22" s="210" t="str">
        <f>'MATRIZ RIESGOS '!BJ26</f>
        <v xml:space="preserve">1. Verificar que los documentos soporte de ejecución de los recursos cumplan con los requisitos establecidos en el procedimiento del Sistema de Gestión de Calidad y en los establecidos por ley
2. Legalizar los recursos de acuerdo a los lineamientos definidos en el contrato suscrito entre las partes y al procedimiento establecido en el Sistema de Gestión de Calidad del FNG.
</v>
      </c>
      <c r="E22" s="190" t="s">
        <v>528</v>
      </c>
      <c r="F22" s="190" t="s">
        <v>529</v>
      </c>
      <c r="G22" s="170"/>
      <c r="H22" s="170"/>
      <c r="I22" s="208"/>
      <c r="J22" s="177" t="s">
        <v>474</v>
      </c>
    </row>
    <row r="23" spans="2:10" s="80" customFormat="1" ht="56" x14ac:dyDescent="0.35">
      <c r="B23" s="176" t="str">
        <f>'MATRIZ RIESGOS '!D27</f>
        <v>R17</v>
      </c>
      <c r="C23" s="176" t="str">
        <f>'MATRIZ RIESGOS '!E27</f>
        <v>Validar el pago sin los documentos legales requeridos y con las afectaciones presupuestales y contables incorrectas</v>
      </c>
      <c r="D23" s="210" t="str">
        <f>'MATRIZ RIESGOS '!BJ27</f>
        <v>1. Validación de los documentos de acuerdo con el procedimiento de pagos.
2. Verificación de la ejecución presupuestal y contable.
3. Verificación de aspectos tributarios.
4. Cumplimiento con la normatividad vigente.</v>
      </c>
      <c r="E23" s="190" t="s">
        <v>530</v>
      </c>
      <c r="F23" s="190" t="s">
        <v>531</v>
      </c>
      <c r="G23" s="170"/>
      <c r="H23" s="170"/>
      <c r="I23" s="208"/>
      <c r="J23" s="177" t="s">
        <v>474</v>
      </c>
    </row>
    <row r="24" spans="2:10" s="80" customFormat="1" ht="70" x14ac:dyDescent="0.35">
      <c r="B24" s="176" t="str">
        <f>'MATRIZ RIESGOS '!D28</f>
        <v>R18</v>
      </c>
      <c r="C24" s="176" t="str">
        <f>'MATRIZ RIESGOS '!E28</f>
        <v>Desvío de dineros para fines no autorizados</v>
      </c>
      <c r="D24" s="210" t="str">
        <f>'MATRIZ RIESGOS '!BJ28</f>
        <v>1.Realizar revisiones periódicas del procedimiento de pagos para asegurarse de que esté actualizado y sea claro para todo el personal involucrado en los pagos.
2.Asegurar que antes de cada pago se validen los documentos de soporte necesarios</v>
      </c>
      <c r="E24" s="177" t="s">
        <v>532</v>
      </c>
      <c r="F24" s="177" t="s">
        <v>533</v>
      </c>
      <c r="G24" s="170"/>
      <c r="H24" s="170"/>
      <c r="I24" s="208"/>
      <c r="J24" s="177" t="s">
        <v>474</v>
      </c>
    </row>
    <row r="25" spans="2:10" s="80" customFormat="1" ht="70" x14ac:dyDescent="0.35">
      <c r="B25" s="176" t="str">
        <f>'MATRIZ RIESGOS '!D29</f>
        <v>R19</v>
      </c>
      <c r="C25" s="176" t="str">
        <f>'MATRIZ RIESGOS '!E29</f>
        <v>Uso inadecuado o no entrega a los vacunadores y programadores de los recursos  asignados a las OEGA según el contrato de administración de recursos.</v>
      </c>
      <c r="D25" s="210" t="str">
        <f>'MATRIZ RIESGOS '!BJ29</f>
        <v>1. Ejecutar los procedimientos legales definidos por la Dirección Jurídica y Dirección Administrativa y Financiera y la Dirección técnica. 
2. Adelantar la conciliación de recursos al finalizar el ciclo de vacunación.
3. Mantener contacto permanente con la Dirección Financiera respecto al proceso de revisión de la legalización de recursos.</v>
      </c>
      <c r="E25" s="177" t="s">
        <v>523</v>
      </c>
      <c r="F25" s="188" t="s">
        <v>524</v>
      </c>
      <c r="G25" s="170"/>
      <c r="H25" s="170"/>
      <c r="I25" s="208"/>
      <c r="J25" s="189" t="s">
        <v>537</v>
      </c>
    </row>
    <row r="26" spans="2:10" s="80" customFormat="1" ht="98" x14ac:dyDescent="0.35">
      <c r="B26" s="176" t="str">
        <f>'MATRIZ RIESGOS '!D30</f>
        <v>R20</v>
      </c>
      <c r="C26" s="176" t="str">
        <f>'MATRIZ RIESGOS '!E30</f>
        <v>Alteración de indicadores
de proyectos cuyo resultado beneficie al responsable de la meta sobre el cumplimiento de las metas de la hoja de ruta</v>
      </c>
      <c r="D26" s="210" t="str">
        <f>'MATRIZ RIESGOS '!BJ30</f>
        <v>1. Programar reuniones y enviar correos electrónicos para realizar el seguimiento.
2. Revisión y validación de los soportes para contar la gestión.
3. Reportar a los jefes de área por medio de correos o sesiones virtuales para que conozcan la gestión mensual.
4. Envió oficial de la presentación del BSC para todos los jefes de la organización.</v>
      </c>
      <c r="E26" s="189" t="s">
        <v>576</v>
      </c>
      <c r="F26" s="189" t="s">
        <v>577</v>
      </c>
      <c r="G26" s="170"/>
      <c r="H26" s="170"/>
      <c r="I26" s="208"/>
      <c r="J26" s="189" t="s">
        <v>575</v>
      </c>
    </row>
    <row r="27" spans="2:10" s="80" customFormat="1" ht="87.5" customHeight="1" x14ac:dyDescent="0.35">
      <c r="B27" s="305" t="str">
        <f>'MATRIZ RIESGOS '!D31</f>
        <v>R21</v>
      </c>
      <c r="C27" s="305" t="str">
        <f>'MATRIZ RIESGOS '!E31</f>
        <v xml:space="preserve">Alteraciones de las matrices de riesgos </v>
      </c>
      <c r="D27" s="307" t="str">
        <f>'MATRIZ RIESGOS '!BJ31</f>
        <v>1. Actualizar el manual de sistema de gestión de riesgos y fraude y socializar a la organización a través de Juan informa.
2. Programar sesiones para la capacitación del personal en sistema de gestión de riesgos y oportunidades.
3. Consolidar la información de la gestión de riesgos para la presentación de informes.
4. Definir y establecer los controles de acceso de las matrices de riesgos</v>
      </c>
      <c r="E27" s="189" t="s">
        <v>578</v>
      </c>
      <c r="F27" s="189" t="s">
        <v>579</v>
      </c>
      <c r="G27" s="170"/>
      <c r="H27" s="170"/>
      <c r="I27" s="208"/>
      <c r="J27" s="189" t="s">
        <v>582</v>
      </c>
    </row>
    <row r="28" spans="2:10" s="80" customFormat="1" ht="70" x14ac:dyDescent="0.35">
      <c r="B28" s="305"/>
      <c r="C28" s="305"/>
      <c r="D28" s="307"/>
      <c r="E28" s="209" t="s">
        <v>580</v>
      </c>
      <c r="F28" s="209" t="s">
        <v>581</v>
      </c>
      <c r="G28" s="170"/>
      <c r="H28" s="170"/>
      <c r="I28" s="208"/>
      <c r="J28" s="189" t="s">
        <v>582</v>
      </c>
    </row>
    <row r="29" spans="2:10" s="80" customFormat="1" ht="154" x14ac:dyDescent="0.35">
      <c r="B29" s="176" t="str">
        <f>'MATRIZ RIESGOS '!D32</f>
        <v>R22</v>
      </c>
      <c r="C29" s="176" t="str">
        <f>'MATRIZ RIESGOS '!E32</f>
        <v>Modificar o alterar las cifras publicadas por las fuentes primarias para generar análisis incorrectos del sector</v>
      </c>
      <c r="D29" s="210" t="str">
        <f>'MATRIZ RIESGOS '!BJ32</f>
        <v xml:space="preserve">
1. Identificar y seleccionar las entidades nacionales e internacionales que proporcionen estadísticas confiables del sector ganadero  (DANE, FAO, USP, USDA, TRADE MAP, entre otros).
2. Consultar periódicamente las páginas web de las entidades identificadas para recopilar y actualizar la información estadística del sector ganadero.
3. Actualizar la información  estadística del sector ganadero.
4. Validar con la fuentes primaria la información en que consisten las modificaciones realizadas en los datos.
5. Enviar la información a publicar al jefe de la oficina de Planeación y Estudios Económicos.</v>
      </c>
      <c r="E29" s="189" t="s">
        <v>583</v>
      </c>
      <c r="F29" s="189" t="s">
        <v>584</v>
      </c>
      <c r="G29" s="170"/>
      <c r="H29" s="170"/>
      <c r="I29" s="208"/>
      <c r="J29" s="189" t="s">
        <v>585</v>
      </c>
    </row>
    <row r="30" spans="2:10" s="80" customFormat="1" x14ac:dyDescent="0.35">
      <c r="B30" s="118"/>
      <c r="E30" s="118"/>
      <c r="F30" s="118"/>
      <c r="J30" s="119"/>
    </row>
    <row r="31" spans="2:10" s="80" customFormat="1" x14ac:dyDescent="0.35">
      <c r="B31" s="118"/>
      <c r="E31" s="118"/>
      <c r="F31" s="118"/>
      <c r="J31" s="119"/>
    </row>
    <row r="32" spans="2:10" s="80" customFormat="1" x14ac:dyDescent="0.35">
      <c r="B32" s="118"/>
      <c r="E32" s="118"/>
      <c r="F32" s="118"/>
      <c r="J32" s="119"/>
    </row>
    <row r="33" spans="2:10" s="80" customFormat="1" x14ac:dyDescent="0.35">
      <c r="B33" s="118"/>
      <c r="E33" s="118"/>
      <c r="F33" s="118"/>
      <c r="J33" s="119"/>
    </row>
    <row r="34" spans="2:10" s="80" customFormat="1" x14ac:dyDescent="0.35">
      <c r="B34" s="118"/>
      <c r="E34" s="118"/>
      <c r="F34" s="118"/>
      <c r="J34" s="119"/>
    </row>
    <row r="35" spans="2:10" s="80" customFormat="1" x14ac:dyDescent="0.35">
      <c r="B35" s="118"/>
      <c r="E35" s="118"/>
      <c r="F35" s="118"/>
      <c r="J35" s="119"/>
    </row>
    <row r="36" spans="2:10" s="80" customFormat="1" x14ac:dyDescent="0.35">
      <c r="B36" s="118"/>
      <c r="E36" s="118"/>
      <c r="F36" s="118"/>
      <c r="J36" s="119"/>
    </row>
    <row r="37" spans="2:10" s="80" customFormat="1" x14ac:dyDescent="0.35">
      <c r="B37" s="118"/>
      <c r="E37" s="118"/>
      <c r="F37" s="118"/>
      <c r="J37" s="119"/>
    </row>
    <row r="38" spans="2:10" s="80" customFormat="1" x14ac:dyDescent="0.35">
      <c r="B38" s="118"/>
      <c r="E38" s="118"/>
      <c r="F38" s="118"/>
      <c r="J38" s="119"/>
    </row>
    <row r="39" spans="2:10" s="80" customFormat="1" x14ac:dyDescent="0.35">
      <c r="B39" s="118"/>
      <c r="E39" s="118"/>
      <c r="F39" s="118"/>
      <c r="J39" s="119"/>
    </row>
    <row r="40" spans="2:10" s="80" customFormat="1" x14ac:dyDescent="0.35">
      <c r="B40" s="118"/>
      <c r="E40" s="118"/>
      <c r="F40" s="118"/>
      <c r="J40" s="119"/>
    </row>
    <row r="41" spans="2:10" s="80" customFormat="1" x14ac:dyDescent="0.35">
      <c r="B41" s="118"/>
      <c r="E41" s="118"/>
      <c r="F41" s="118"/>
      <c r="J41" s="119"/>
    </row>
    <row r="42" spans="2:10" s="80" customFormat="1" x14ac:dyDescent="0.35">
      <c r="B42" s="118"/>
      <c r="E42" s="118"/>
      <c r="F42" s="118"/>
      <c r="J42" s="119"/>
    </row>
    <row r="43" spans="2:10" s="80" customFormat="1" x14ac:dyDescent="0.35">
      <c r="B43" s="118"/>
      <c r="E43" s="118"/>
      <c r="F43" s="118"/>
      <c r="J43" s="119"/>
    </row>
    <row r="44" spans="2:10" s="80" customFormat="1" x14ac:dyDescent="0.35">
      <c r="B44" s="118"/>
      <c r="E44" s="118"/>
      <c r="F44" s="118"/>
      <c r="J44" s="119"/>
    </row>
    <row r="45" spans="2:10" s="80" customFormat="1" x14ac:dyDescent="0.35">
      <c r="B45" s="118"/>
      <c r="E45" s="118"/>
      <c r="F45" s="118"/>
      <c r="J45" s="119"/>
    </row>
    <row r="46" spans="2:10" s="80" customFormat="1" x14ac:dyDescent="0.35">
      <c r="B46" s="118"/>
      <c r="E46" s="118"/>
      <c r="F46" s="118"/>
      <c r="J46" s="119"/>
    </row>
    <row r="47" spans="2:10" s="80" customFormat="1" x14ac:dyDescent="0.35">
      <c r="B47" s="118"/>
      <c r="E47" s="118"/>
      <c r="F47" s="118"/>
      <c r="J47" s="119"/>
    </row>
    <row r="48" spans="2:10" s="80" customFormat="1" x14ac:dyDescent="0.35">
      <c r="B48" s="118"/>
      <c r="E48" s="118"/>
      <c r="F48" s="118"/>
      <c r="J48" s="119"/>
    </row>
    <row r="49" spans="2:10" s="80" customFormat="1" x14ac:dyDescent="0.35">
      <c r="B49" s="118"/>
      <c r="E49" s="118"/>
      <c r="F49" s="118"/>
      <c r="J49" s="119"/>
    </row>
  </sheetData>
  <sheetProtection algorithmName="SHA-512" hashValue="cV9Hs9v4GGpMYCA2FUhlgSNew2RB0mZkMQcUPmaRJpjVl1BCNvfllyrfTN1+BsHX8DHxLP1K9mKrGU026vdmdw==" saltValue="UezwauG1dBiHwHlhGWYk6g==" spinCount="100000" sheet="1" objects="1" scenarios="1" selectLockedCells="1" selectUnlockedCells="1"/>
  <mergeCells count="17">
    <mergeCell ref="J2:J3"/>
    <mergeCell ref="G2:H2"/>
    <mergeCell ref="I2:I3"/>
    <mergeCell ref="D8:D10"/>
    <mergeCell ref="C8:C10"/>
    <mergeCell ref="B2:B3"/>
    <mergeCell ref="C2:C3"/>
    <mergeCell ref="D2:D3"/>
    <mergeCell ref="E2:E3"/>
    <mergeCell ref="F2:F3"/>
    <mergeCell ref="B6:B7"/>
    <mergeCell ref="C6:C7"/>
    <mergeCell ref="D6:D7"/>
    <mergeCell ref="B27:B28"/>
    <mergeCell ref="C27:C28"/>
    <mergeCell ref="D27:D28"/>
    <mergeCell ref="B8:B10"/>
  </mergeCells>
  <conditionalFormatting sqref="G4:H29">
    <cfRule type="cellIs" dxfId="3" priority="1" operator="greaterThanOrEqual">
      <formula>0.9</formula>
    </cfRule>
    <cfRule type="cellIs" dxfId="2" priority="2" operator="between">
      <formula>0.5</formula>
      <formula>0.89</formula>
    </cfRule>
    <cfRule type="cellIs" dxfId="1" priority="3" operator="between">
      <formula>0.001</formula>
      <formula>0.49</formula>
    </cfRule>
    <cfRule type="cellIs" dxfId="0" priority="4" operator="equal">
      <formula>0</formula>
    </cfRule>
  </conditionalFormatting>
  <pageMargins left="0.7" right="0.7" top="0.75" bottom="0.75" header="0.3" footer="0.3"/>
  <pageSetup paperSize="9" orientation="portrait" r:id="rId1"/>
  <ignoredErrors>
    <ignoredError sqref="E8:F9 B6:D6 B8:D10 B4:F5 B7:D7 B21:D29 E10 B11:D20"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3820E-50E2-45BF-A65F-A8AC8DF4FE54}">
  <dimension ref="A8:AL26"/>
  <sheetViews>
    <sheetView topLeftCell="A21" zoomScale="80" zoomScaleNormal="80" workbookViewId="0">
      <selection activeCell="D18" sqref="D18"/>
    </sheetView>
  </sheetViews>
  <sheetFormatPr baseColWidth="10" defaultColWidth="11.453125" defaultRowHeight="14.5" x14ac:dyDescent="0.35"/>
  <cols>
    <col min="1" max="1" width="11.453125" style="80"/>
    <col min="2" max="2" width="29.1796875" style="80" customWidth="1"/>
    <col min="3" max="3" width="33.7265625" style="80" customWidth="1"/>
    <col min="4" max="4" width="28.453125" style="80" customWidth="1"/>
    <col min="5" max="5" width="32.81640625" style="80" customWidth="1"/>
    <col min="6" max="6" width="19.7265625" style="80" customWidth="1"/>
    <col min="7" max="7" width="24.81640625" style="80" customWidth="1"/>
    <col min="8" max="8" width="31.54296875" style="80" customWidth="1"/>
    <col min="9" max="9" width="21.7265625" style="80" customWidth="1"/>
    <col min="10" max="10" width="14" style="80" customWidth="1"/>
    <col min="11" max="11" width="17" style="80" customWidth="1"/>
    <col min="12" max="12" width="15.453125" style="80" customWidth="1"/>
    <col min="13" max="13" width="16.81640625" style="80" customWidth="1"/>
    <col min="14" max="38" width="11.453125" style="80"/>
  </cols>
  <sheetData>
    <row r="8" spans="2:13" ht="15" thickBot="1" x14ac:dyDescent="0.4"/>
    <row r="9" spans="2:13" ht="37.5" customHeight="1" x14ac:dyDescent="0.35">
      <c r="B9" s="327" t="s">
        <v>279</v>
      </c>
      <c r="C9" s="322" t="s">
        <v>280</v>
      </c>
      <c r="D9" s="322" t="s">
        <v>281</v>
      </c>
      <c r="E9" s="322" t="s">
        <v>282</v>
      </c>
      <c r="F9" s="322" t="s">
        <v>283</v>
      </c>
      <c r="G9" s="322" t="s">
        <v>284</v>
      </c>
      <c r="H9" s="319" t="s">
        <v>285</v>
      </c>
      <c r="I9" s="320"/>
      <c r="J9" s="321"/>
      <c r="K9" s="322" t="s">
        <v>286</v>
      </c>
      <c r="L9" s="322" t="s">
        <v>287</v>
      </c>
      <c r="M9" s="324" t="s">
        <v>288</v>
      </c>
    </row>
    <row r="10" spans="2:13" ht="39.75" customHeight="1" thickBot="1" x14ac:dyDescent="0.4">
      <c r="B10" s="328"/>
      <c r="C10" s="323"/>
      <c r="D10" s="323"/>
      <c r="E10" s="323"/>
      <c r="F10" s="323"/>
      <c r="G10" s="323"/>
      <c r="H10" s="81" t="s">
        <v>289</v>
      </c>
      <c r="I10" s="81" t="s">
        <v>290</v>
      </c>
      <c r="J10" s="81" t="s">
        <v>291</v>
      </c>
      <c r="K10" s="323"/>
      <c r="L10" s="323"/>
      <c r="M10" s="325"/>
    </row>
    <row r="11" spans="2:13" x14ac:dyDescent="0.35">
      <c r="B11" s="82"/>
      <c r="C11" s="83"/>
      <c r="D11" s="83"/>
      <c r="E11" s="112"/>
      <c r="F11" s="84"/>
      <c r="G11" s="85"/>
      <c r="H11" s="85"/>
      <c r="I11" s="85"/>
      <c r="J11" s="86"/>
      <c r="K11" s="87"/>
      <c r="L11" s="87"/>
      <c r="M11" s="88"/>
    </row>
    <row r="12" spans="2:13" x14ac:dyDescent="0.35">
      <c r="B12" s="82"/>
      <c r="C12" s="83"/>
      <c r="D12" s="83"/>
      <c r="E12" s="84"/>
      <c r="F12" s="84"/>
      <c r="G12" s="85"/>
      <c r="H12" s="85"/>
      <c r="I12" s="85"/>
      <c r="J12" s="90"/>
      <c r="K12" s="87"/>
      <c r="L12" s="87"/>
      <c r="M12" s="91"/>
    </row>
    <row r="13" spans="2:13" x14ac:dyDescent="0.35">
      <c r="B13" s="82"/>
      <c r="C13" s="83"/>
      <c r="D13" s="83"/>
      <c r="E13" s="84"/>
      <c r="F13" s="84"/>
      <c r="G13" s="85"/>
      <c r="H13" s="85"/>
      <c r="I13" s="85"/>
      <c r="J13" s="90"/>
      <c r="K13" s="87"/>
      <c r="L13" s="87"/>
      <c r="M13" s="91"/>
    </row>
    <row r="14" spans="2:13" x14ac:dyDescent="0.35">
      <c r="B14" s="82"/>
      <c r="C14" s="83"/>
      <c r="D14" s="83"/>
      <c r="E14" s="84"/>
      <c r="F14" s="84"/>
      <c r="G14" s="85"/>
      <c r="H14" s="85"/>
      <c r="I14" s="85"/>
      <c r="J14" s="90"/>
      <c r="K14" s="87"/>
      <c r="L14" s="87"/>
      <c r="M14" s="91"/>
    </row>
    <row r="15" spans="2:13" x14ac:dyDescent="0.35">
      <c r="B15" s="82"/>
      <c r="C15" s="83"/>
      <c r="D15" s="61"/>
      <c r="E15" s="84"/>
      <c r="F15" s="84"/>
      <c r="G15" s="85"/>
      <c r="H15" s="89"/>
      <c r="I15" s="89"/>
      <c r="J15" s="90"/>
      <c r="K15" s="87"/>
      <c r="L15" s="87"/>
      <c r="M15" s="91"/>
    </row>
    <row r="16" spans="2:13" x14ac:dyDescent="0.35">
      <c r="B16" s="82"/>
      <c r="C16" s="83"/>
      <c r="D16" s="83"/>
      <c r="E16" s="84"/>
      <c r="F16" s="84"/>
      <c r="G16" s="85"/>
      <c r="H16" s="85"/>
      <c r="I16" s="85"/>
      <c r="J16" s="90"/>
      <c r="K16" s="87"/>
      <c r="L16" s="87"/>
      <c r="M16" s="91"/>
    </row>
    <row r="17" spans="2:13" x14ac:dyDescent="0.35">
      <c r="B17" s="82"/>
      <c r="C17" s="83"/>
      <c r="D17" s="61"/>
      <c r="E17" s="84"/>
      <c r="F17" s="84"/>
      <c r="G17" s="85"/>
      <c r="H17" s="89"/>
      <c r="I17" s="89"/>
      <c r="J17" s="90"/>
      <c r="K17" s="87"/>
      <c r="L17" s="87"/>
      <c r="M17" s="91"/>
    </row>
    <row r="18" spans="2:13" x14ac:dyDescent="0.35">
      <c r="B18" s="82"/>
      <c r="C18" s="83"/>
      <c r="D18" s="83"/>
      <c r="E18" s="83"/>
      <c r="F18" s="84"/>
      <c r="G18" s="85"/>
      <c r="H18" s="89"/>
      <c r="I18" s="89"/>
      <c r="J18" s="90"/>
      <c r="K18" s="87"/>
      <c r="L18" s="87"/>
      <c r="M18" s="91"/>
    </row>
    <row r="19" spans="2:13" x14ac:dyDescent="0.35">
      <c r="B19" s="82"/>
      <c r="C19" s="83"/>
      <c r="D19" s="92"/>
      <c r="E19" s="92"/>
      <c r="F19" s="93"/>
      <c r="G19" s="85"/>
      <c r="H19" s="85"/>
      <c r="I19" s="85"/>
      <c r="J19" s="90"/>
      <c r="K19" s="87"/>
      <c r="L19" s="87"/>
      <c r="M19" s="91"/>
    </row>
    <row r="20" spans="2:13" x14ac:dyDescent="0.35">
      <c r="B20" s="82"/>
      <c r="C20" s="83"/>
      <c r="D20" s="83"/>
      <c r="E20" s="83"/>
      <c r="F20" s="84"/>
      <c r="G20" s="85"/>
      <c r="H20" s="89"/>
      <c r="I20" s="89"/>
      <c r="J20" s="90"/>
      <c r="K20" s="87"/>
      <c r="L20" s="87"/>
      <c r="M20" s="91"/>
    </row>
    <row r="21" spans="2:13" x14ac:dyDescent="0.35">
      <c r="B21" s="82"/>
      <c r="C21" s="94"/>
      <c r="D21" s="94"/>
      <c r="E21" s="94"/>
      <c r="F21" s="95"/>
      <c r="G21" s="85"/>
      <c r="H21" s="89"/>
      <c r="I21" s="89"/>
      <c r="J21" s="90"/>
      <c r="K21" s="87"/>
      <c r="L21" s="87"/>
      <c r="M21" s="91"/>
    </row>
    <row r="22" spans="2:13" ht="15" thickBot="1" x14ac:dyDescent="0.4">
      <c r="B22" s="96"/>
      <c r="C22" s="97"/>
      <c r="D22" s="97"/>
      <c r="E22" s="97"/>
      <c r="F22" s="98"/>
      <c r="G22" s="85"/>
      <c r="H22" s="89"/>
      <c r="I22" s="89"/>
      <c r="J22" s="99"/>
      <c r="K22" s="87"/>
      <c r="L22" s="87"/>
      <c r="M22" s="100"/>
    </row>
    <row r="23" spans="2:13" x14ac:dyDescent="0.35">
      <c r="B23" s="309" t="s">
        <v>292</v>
      </c>
      <c r="C23" s="310"/>
      <c r="D23" s="326" t="s">
        <v>294</v>
      </c>
      <c r="E23" s="314"/>
      <c r="F23" s="314"/>
      <c r="G23" s="314"/>
      <c r="H23" s="314"/>
      <c r="I23" s="314"/>
      <c r="J23" s="314"/>
      <c r="K23" s="314"/>
      <c r="L23" s="314"/>
      <c r="M23" s="315"/>
    </row>
    <row r="24" spans="2:13" ht="15" thickBot="1" x14ac:dyDescent="0.4">
      <c r="B24" s="311"/>
      <c r="C24" s="312"/>
      <c r="D24" s="316"/>
      <c r="E24" s="317"/>
      <c r="F24" s="317"/>
      <c r="G24" s="317"/>
      <c r="H24" s="317"/>
      <c r="I24" s="317"/>
      <c r="J24" s="317"/>
      <c r="K24" s="317"/>
      <c r="L24" s="317"/>
      <c r="M24" s="318"/>
    </row>
    <row r="25" spans="2:13" x14ac:dyDescent="0.35">
      <c r="B25" s="309" t="s">
        <v>293</v>
      </c>
      <c r="C25" s="310"/>
      <c r="D25" s="313">
        <v>45797</v>
      </c>
      <c r="E25" s="314"/>
      <c r="F25" s="314"/>
      <c r="G25" s="314"/>
      <c r="H25" s="314"/>
      <c r="I25" s="314"/>
      <c r="J25" s="314"/>
      <c r="K25" s="314"/>
      <c r="L25" s="314"/>
      <c r="M25" s="315"/>
    </row>
    <row r="26" spans="2:13" ht="15" thickBot="1" x14ac:dyDescent="0.4">
      <c r="B26" s="311"/>
      <c r="C26" s="312"/>
      <c r="D26" s="316"/>
      <c r="E26" s="317"/>
      <c r="F26" s="317"/>
      <c r="G26" s="317"/>
      <c r="H26" s="317"/>
      <c r="I26" s="317"/>
      <c r="J26" s="317"/>
      <c r="K26" s="317"/>
      <c r="L26" s="317"/>
      <c r="M26" s="318"/>
    </row>
  </sheetData>
  <sheetProtection algorithmName="SHA-512" hashValue="cBqwpvYm44/3cLTXYhTEuS51L7OV+f1Q3wR1QV8bwch/f/ADc7quC4c5tVa1hChPDKlxYerbmQHdFn5HgX45nQ==" saltValue="wxuGwcZrrZyhOKuvG7B13w==" spinCount="100000" sheet="1" objects="1" scenarios="1" selectLockedCells="1" selectUnlockedCells="1"/>
  <mergeCells count="14">
    <mergeCell ref="B25:C26"/>
    <mergeCell ref="D25:M26"/>
    <mergeCell ref="H9:J9"/>
    <mergeCell ref="K9:K10"/>
    <mergeCell ref="L9:L10"/>
    <mergeCell ref="M9:M10"/>
    <mergeCell ref="B23:C24"/>
    <mergeCell ref="D23:M24"/>
    <mergeCell ref="B9:B10"/>
    <mergeCell ref="C9:C10"/>
    <mergeCell ref="D9:D10"/>
    <mergeCell ref="E9:E10"/>
    <mergeCell ref="F9:F10"/>
    <mergeCell ref="G9:G1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7e78e84-96c0-44c9-b14f-c03fda89e31a">
      <Terms xmlns="http://schemas.microsoft.com/office/infopath/2007/PartnerControls"/>
    </lcf76f155ced4ddcb4097134ff3c332f>
    <TaxCatchAll xmlns="76a235bc-c9a5-4887-8983-59553ee228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9E897B7A4E8B046A7CE84219FB8C57D" ma:contentTypeVersion="17" ma:contentTypeDescription="Crear nuevo documento." ma:contentTypeScope="" ma:versionID="bb88fac021ad3273790bb16ee3c42cba">
  <xsd:schema xmlns:xsd="http://www.w3.org/2001/XMLSchema" xmlns:xs="http://www.w3.org/2001/XMLSchema" xmlns:p="http://schemas.microsoft.com/office/2006/metadata/properties" xmlns:ns2="76a235bc-c9a5-4887-8983-59553ee228e0" xmlns:ns3="97e78e84-96c0-44c9-b14f-c03fda89e31a" targetNamespace="http://schemas.microsoft.com/office/2006/metadata/properties" ma:root="true" ma:fieldsID="3dfd52ed46831a7c77195f44bf007502" ns2:_="" ns3:_="">
    <xsd:import namespace="76a235bc-c9a5-4887-8983-59553ee228e0"/>
    <xsd:import namespace="97e78e84-96c0-44c9-b14f-c03fda89e31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a235bc-c9a5-4887-8983-59553ee228e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5b64e0cf-44cb-47f8-a92e-7738c2bb3bc3}" ma:internalName="TaxCatchAll" ma:showField="CatchAllData" ma:web="76a235bc-c9a5-4887-8983-59553ee228e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e78e84-96c0-44c9-b14f-c03fda89e31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3b065965-960f-4dba-892b-8800683864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DB9993-3563-4834-8CAF-2CCE48F8194B}">
  <ds:schemaRefs>
    <ds:schemaRef ds:uri="http://schemas.openxmlformats.org/package/2006/metadata/core-properties"/>
    <ds:schemaRef ds:uri="76a235bc-c9a5-4887-8983-59553ee228e0"/>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97e78e84-96c0-44c9-b14f-c03fda89e31a"/>
    <ds:schemaRef ds:uri="http://www.w3.org/XML/1998/namespace"/>
    <ds:schemaRef ds:uri="http://purl.org/dc/elements/1.1/"/>
  </ds:schemaRefs>
</ds:datastoreItem>
</file>

<file path=customXml/itemProps2.xml><?xml version="1.0" encoding="utf-8"?>
<ds:datastoreItem xmlns:ds="http://schemas.openxmlformats.org/officeDocument/2006/customXml" ds:itemID="{AF22C697-90CA-46AC-A549-D21168E06B86}">
  <ds:schemaRefs>
    <ds:schemaRef ds:uri="http://schemas.microsoft.com/sharepoint/v3/contenttype/forms"/>
  </ds:schemaRefs>
</ds:datastoreItem>
</file>

<file path=customXml/itemProps3.xml><?xml version="1.0" encoding="utf-8"?>
<ds:datastoreItem xmlns:ds="http://schemas.openxmlformats.org/officeDocument/2006/customXml" ds:itemID="{B1B354ED-FDC1-46E8-A8D0-B68B725D3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a235bc-c9a5-4887-8983-59553ee228e0"/>
    <ds:schemaRef ds:uri="97e78e84-96c0-44c9-b14f-c03fda89e3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3980c91-e929-4c7f-8e4b-5f82281d4dab}" enabled="0" method="" siteId="{03980c91-e929-4c7f-8e4b-5f82281d4da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RESUMEN</vt:lpstr>
      <vt:lpstr>MAPA DE CALOR RIESGOS</vt:lpstr>
      <vt:lpstr>MATRIZ RIESGOS </vt:lpstr>
      <vt:lpstr>CONTROL DE CAMBIOS MATRIZ</vt:lpstr>
      <vt:lpstr>TABLAS DE VALORACIÓN</vt:lpstr>
      <vt:lpstr>FICHA INDICADORES RIESGOS 2025</vt:lpstr>
      <vt:lpstr>CONTROL DE RIESGOS</vt:lpstr>
      <vt:lpstr>Impacto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julieth.tovar@fedegan-fng.org.co</dc:creator>
  <cp:keywords/>
  <dc:description/>
  <cp:lastModifiedBy>Natalia Palacio Arrieta</cp:lastModifiedBy>
  <cp:revision/>
  <dcterms:created xsi:type="dcterms:W3CDTF">2017-03-06T20:54:42Z</dcterms:created>
  <dcterms:modified xsi:type="dcterms:W3CDTF">2025-05-20T21:14:06Z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0x010100C9E897B7A4E8B046A7CE84219FB8C57D</vt:lpwstr>
  </property>
  <property fmtid="{D5CDD505-2E9C-101B-9397-08002B2CF9AE}" pid="3" name="MediaServiceImageTags">
    <vt:lpwstr/>
  </property>
</Properties>
</file>