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8.xml.rels" ContentType="application/vnd.openxmlformats-package.relationships+xml"/>
  <Override PartName="/xl/sharedStrings.xml" ContentType="application/vnd.openxmlformats-officedocument.spreadsheetml.sharedStrings+xml"/>
  <Override PartName="/xl/comments4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vmlDrawing2.vml" ContentType="application/vnd.openxmlformats-officedocument.vmlDrawing"/>
  <Override PartName="/xl/comments5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Stralcio EVO" sheetId="1" state="hidden" r:id="rId2"/>
    <sheet name="Calcolo superfici edificio" sheetId="2" state="visible" r:id="rId3"/>
    <sheet name="Determinazione classe" sheetId="3" state="visible" r:id="rId4"/>
    <sheet name="Costo di costruzione" sheetId="4" state="visible" r:id="rId5"/>
    <sheet name="Descrizione Intervento" sheetId="5" state="visible" r:id="rId6"/>
    <sheet name="Calcolo superfici parcheggi" sheetId="6" state="visible" r:id="rId7"/>
    <sheet name="Parametri" sheetId="7" state="hidden" r:id="rId8"/>
    <sheet name="OU_Parametri" sheetId="8" state="hidden" r:id="rId9"/>
    <sheet name="CC_Parametri" sheetId="9" state="hidden" r:id="rId10"/>
    <sheet name="Calcoli" sheetId="10" state="hidden" r:id="rId11"/>
  </sheets>
  <definedNames>
    <definedName function="false" hidden="true" localSheetId="7" name="_xlnm._FilterDatabase" vbProcedure="false">OU_Parametri!$A$2:$AO$505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R23" authorId="0">
      <text>
        <r>
          <rPr>
            <sz val="10"/>
            <color rgb="FF000000"/>
            <rFont val="Arial"/>
            <family val="0"/>
            <charset val="1"/>
          </rPr>
          <t xml:space="preserve">Viene considerato il valore residenziale nuova costruzione</t>
        </r>
      </text>
    </comment>
    <comment ref="R24" authorId="0">
      <text>
        <r>
          <rPr>
            <sz val="10"/>
            <color rgb="FF000000"/>
            <rFont val="Arial"/>
            <family val="0"/>
            <charset val="1"/>
          </rPr>
          <t xml:space="preserve">Prende il valore maggiorazione residenziale ristrutturazione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K163" authorId="0">
      <text>
        <r>
          <rPr>
            <sz val="10"/>
            <color rgb="FF000000"/>
            <rFont val="Arial"/>
            <family val="0"/>
            <charset val="1"/>
          </rPr>
          <t xml:space="preserve">Campo valorizzato nel foglio "Calcolo superfici parcheggi"</t>
        </r>
      </text>
    </comment>
  </commentList>
</comments>
</file>

<file path=xl/sharedStrings.xml><?xml version="1.0" encoding="utf-8"?>
<sst xmlns="http://schemas.openxmlformats.org/spreadsheetml/2006/main" count="991" uniqueCount="371">
  <si>
    <t xml:space="preserve">IOUR1</t>
  </si>
  <si>
    <t xml:space="preserve">Totale oneri di urbanizzazione OU1</t>
  </si>
  <si>
    <t xml:space="preserve">IOUR2</t>
  </si>
  <si>
    <t xml:space="preserve">Totale oneri di urbanizzazione OU2</t>
  </si>
  <si>
    <t xml:space="preserve">IOUR3</t>
  </si>
  <si>
    <t xml:space="preserve">Totale oneri di urbanizzazione OU3</t>
  </si>
  <si>
    <t xml:space="preserve">IOUR4</t>
  </si>
  <si>
    <t xml:space="preserve">Totale oneri di urbanizzazione OU4</t>
  </si>
  <si>
    <t xml:space="preserve">IOUR5</t>
  </si>
  <si>
    <t xml:space="preserve">Totale oneri di urbanizzazione OU5</t>
  </si>
  <si>
    <t xml:space="preserve">IOUR6</t>
  </si>
  <si>
    <t xml:space="preserve">Totale oneri di urbanizzazione OU6</t>
  </si>
  <si>
    <t xml:space="preserve">IOUR7</t>
  </si>
  <si>
    <t xml:space="preserve">Totale oneri di urbanizzazione OU7</t>
  </si>
  <si>
    <t xml:space="preserve">IOUR8</t>
  </si>
  <si>
    <t xml:space="preserve">Totale oneri di urbanizzazione OU8</t>
  </si>
  <si>
    <t xml:space="preserve">IOUR9</t>
  </si>
  <si>
    <t xml:space="preserve">Totale oneri di urbanizzazione OU9</t>
  </si>
  <si>
    <t xml:space="preserve">IOUR10</t>
  </si>
  <si>
    <t xml:space="preserve">Totale oneri di urbanizzazione OU10</t>
  </si>
  <si>
    <t xml:space="preserve">IOUR11</t>
  </si>
  <si>
    <t xml:space="preserve">Totale oneri di urbanizzazione OU11</t>
  </si>
  <si>
    <t xml:space="preserve">IOUR12</t>
  </si>
  <si>
    <t xml:space="preserve">Totale oneri di urbanizzazione OU12</t>
  </si>
  <si>
    <t xml:space="preserve">IOUMON</t>
  </si>
  <si>
    <t xml:space="preserve">Totale oneri di urbanizzazione per monetizzazione</t>
  </si>
  <si>
    <t xml:space="preserve">IOUTOT</t>
  </si>
  <si>
    <t xml:space="preserve">Totale oneri di urbanizzazione</t>
  </si>
  <si>
    <t xml:space="preserve">IOCOST</t>
  </si>
  <si>
    <t xml:space="preserve">Importo totale costo di costruzione</t>
  </si>
  <si>
    <t xml:space="preserve">CLASSE</t>
  </si>
  <si>
    <t xml:space="preserve">Classe dell'edificio (Costo di costruzione)</t>
  </si>
  <si>
    <t xml:space="preserve">CLASSEN</t>
  </si>
  <si>
    <t xml:space="preserve">Classe dell'edificio (Classe)</t>
  </si>
  <si>
    <t xml:space="preserve">IN5M</t>
  </si>
  <si>
    <t xml:space="preserve">Maggiorazione (Classe)</t>
  </si>
  <si>
    <t xml:space="preserve">NOTE</t>
  </si>
  <si>
    <t xml:space="preserve">Note stralcio</t>
  </si>
  <si>
    <t xml:space="preserve">SUPABR</t>
  </si>
  <si>
    <t xml:space="preserve">Superficie utile abitabile dell'intero edificio</t>
  </si>
  <si>
    <t xml:space="preserve">IN1ABR</t>
  </si>
  <si>
    <t xml:space="preserve">Incremento relativo alla superficie</t>
  </si>
  <si>
    <t xml:space="preserve">IN2ACC</t>
  </si>
  <si>
    <t xml:space="preserve">Incremento relativo alla Superficie accessori del residen.</t>
  </si>
  <si>
    <t xml:space="preserve">COSTOA</t>
  </si>
  <si>
    <t xml:space="preserve">A - Costo di costruzione convenzionale unitario</t>
  </si>
  <si>
    <t xml:space="preserve">COSTOB</t>
  </si>
  <si>
    <t xml:space="preserve">B - Costo di costruzione convenzionale unitario maggiorato</t>
  </si>
  <si>
    <t xml:space="preserve">IN3CAR</t>
  </si>
  <si>
    <t xml:space="preserve">Incremento relativo a particolari caratteristiche (Art.7)</t>
  </si>
  <si>
    <t xml:space="preserve">SUPSC</t>
  </si>
  <si>
    <t xml:space="preserve">Superficie Complessiva Residenziale [ Sc (art. 2) ]</t>
  </si>
  <si>
    <t xml:space="preserve">SUPCON</t>
  </si>
  <si>
    <t xml:space="preserve">Superficie totale utile per attivita' non residenziali</t>
  </si>
  <si>
    <t xml:space="preserve">CR_TABA_A1</t>
  </si>
  <si>
    <t xml:space="preserve">Aliquota 1 Marche</t>
  </si>
  <si>
    <t xml:space="preserve">CR_TABB_A2</t>
  </si>
  <si>
    <t xml:space="preserve">Aliquota 2 Marche</t>
  </si>
  <si>
    <t xml:space="preserve">CR_TABC_A3</t>
  </si>
  <si>
    <t xml:space="preserve">Aliquota 3 Marche</t>
  </si>
  <si>
    <t xml:space="preserve">CR_ALI_RID_A</t>
  </si>
  <si>
    <t xml:space="preserve">Aliquota Riduzione A     Marche</t>
  </si>
  <si>
    <t xml:space="preserve">CR_ALI_MAG</t>
  </si>
  <si>
    <t xml:space="preserve">Aliquota Maggiorazione   Marche</t>
  </si>
  <si>
    <t xml:space="preserve">CR_ABLUSSO</t>
  </si>
  <si>
    <t xml:space="preserve">abitazione di lusso o edificio provvisto di eliporto ?( si = 1, NO= 2)</t>
  </si>
  <si>
    <t xml:space="preserve">Calcolo della superficie complessiva per la determinazione del costo di costruzione dell'edifiico</t>
  </si>
  <si>
    <t xml:space="preserve">All'interno delle tabelle "Parti comuni" e "Unità immobiliari" è possibile inserire ulteriori righe rispetto alle attuali</t>
  </si>
  <si>
    <t xml:space="preserve">Dati generali e di riepilogo</t>
  </si>
  <si>
    <t xml:space="preserve">Editabile </t>
  </si>
  <si>
    <t xml:space="preserve">Numero complessivo di unità immobiliari</t>
  </si>
  <si>
    <t xml:space="preserve">?</t>
  </si>
  <si>
    <t xml:space="preserve">Da selezionare</t>
  </si>
  <si>
    <t xml:space="preserve">S.u.a. &lt;= 95</t>
  </si>
  <si>
    <t xml:space="preserve">m²</t>
  </si>
  <si>
    <t xml:space="preserve">S.u.a. &gt; 95 &lt;=110</t>
  </si>
  <si>
    <t xml:space="preserve">S.u.a. &gt;110 &lt;=130</t>
  </si>
  <si>
    <t xml:space="preserve">S.u.a. &gt;130 &lt;=160</t>
  </si>
  <si>
    <t xml:space="preserve">S.u.a. &gt;160</t>
  </si>
  <si>
    <t xml:space="preserve">S.n.r. (I): cantine, soffitte, lavatoi, locali termici e simili</t>
  </si>
  <si>
    <t xml:space="preserve">S.n.r. (II): androni e porticati liberi</t>
  </si>
  <si>
    <t xml:space="preserve">S.n.r. (III): logge e balconi</t>
  </si>
  <si>
    <t xml:space="preserve">Parti comuni</t>
  </si>
  <si>
    <t xml:space="preserve">Descrizione</t>
  </si>
  <si>
    <t xml:space="preserve">S.n.r. (I)</t>
  </si>
  <si>
    <t xml:space="preserve">S.n.r. (II)</t>
  </si>
  <si>
    <t xml:space="preserve">S.n.r. (III)</t>
  </si>
  <si>
    <t xml:space="preserve">Destinazione singoli vani</t>
  </si>
  <si>
    <t xml:space="preserve">Piano:</t>
  </si>
  <si>
    <t xml:space="preserve">S.u.a.</t>
  </si>
  <si>
    <t xml:space="preserve">Recupero dati da Calcolo Superfici</t>
  </si>
  <si>
    <t xml:space="preserve">Sì</t>
  </si>
  <si>
    <t xml:space="preserve">Tabella 1</t>
  </si>
  <si>
    <t xml:space="preserve">Classi sup.</t>
  </si>
  <si>
    <t xml:space="preserve">Alloggi n.</t>
  </si>
  <si>
    <t xml:space="preserve">Sua / Su</t>
  </si>
  <si>
    <t xml:space="preserve">i</t>
  </si>
  <si>
    <t xml:space="preserve">Increm.</t>
  </si>
  <si>
    <t xml:space="preserve">&lt;= 95</t>
  </si>
  <si>
    <t xml:space="preserve">&gt; 95 &lt;=110</t>
  </si>
  <si>
    <t xml:space="preserve">&gt;110 &lt;=130</t>
  </si>
  <si>
    <t xml:space="preserve">&gt;130 &lt;=160</t>
  </si>
  <si>
    <t xml:space="preserve">&gt;160</t>
  </si>
  <si>
    <t xml:space="preserve">S.u. =</t>
  </si>
  <si>
    <t xml:space="preserve">i1=</t>
  </si>
  <si>
    <t xml:space="preserve">Tabella 2-3</t>
  </si>
  <si>
    <t xml:space="preserve">Accessori</t>
  </si>
  <si>
    <t xml:space="preserve">S.n.r.</t>
  </si>
  <si>
    <t xml:space="preserve">Snr / Su</t>
  </si>
  <si>
    <t xml:space="preserve">X</t>
  </si>
  <si>
    <t xml:space="preserve">cantine, soffitte, lavatoi, locali termici e simili</t>
  </si>
  <si>
    <t xml:space="preserve">&lt;= 50</t>
  </si>
  <si>
    <t xml:space="preserve">androni e porticati liberi</t>
  </si>
  <si>
    <t xml:space="preserve">&gt;50&lt;= 75</t>
  </si>
  <si>
    <t xml:space="preserve">logge e balconi</t>
  </si>
  <si>
    <t xml:space="preserve">&gt;75&lt;=100</t>
  </si>
  <si>
    <t xml:space="preserve">S.n.r. =</t>
  </si>
  <si>
    <t xml:space="preserve">%</t>
  </si>
  <si>
    <t xml:space="preserve">&gt;100</t>
  </si>
  <si>
    <t xml:space="preserve">Snr/Su x 100</t>
  </si>
  <si>
    <t xml:space="preserve">i2=</t>
  </si>
  <si>
    <t xml:space="preserve">Tabella 4 e relative caratteristiche</t>
  </si>
  <si>
    <t xml:space="preserve">n. caratt.</t>
  </si>
  <si>
    <t xml:space="preserve">o</t>
  </si>
  <si>
    <t xml:space="preserve">nessuna caratteristica</t>
  </si>
  <si>
    <t xml:space="preserve">più di un ascensore per scala</t>
  </si>
  <si>
    <t xml:space="preserve">scala di servizio non prescritta</t>
  </si>
  <si>
    <t xml:space="preserve">maggiore dell'altezza minima regolamentare</t>
  </si>
  <si>
    <t xml:space="preserve">piscina</t>
  </si>
  <si>
    <t xml:space="preserve">alloggio custode per meno di 15 unità</t>
  </si>
  <si>
    <t xml:space="preserve">i3=</t>
  </si>
  <si>
    <t xml:space="preserve">Impostare  direttamente Classe Massima (XI)</t>
  </si>
  <si>
    <t xml:space="preserve">No</t>
  </si>
  <si>
    <t xml:space="preserve">=</t>
  </si>
  <si>
    <t xml:space="preserve">Classe</t>
  </si>
  <si>
    <t xml:space="preserve">NOTE:</t>
  </si>
  <si>
    <t xml:space="preserve">i1+i2+i3=</t>
  </si>
  <si>
    <t xml:space="preserve">i=</t>
  </si>
  <si>
    <t xml:space="preserve">Costo di costruzione BASE per interventi di NUOVA EDIFICAZIONE</t>
  </si>
  <si>
    <t xml:space="preserve">Costo di costruzione MAGGIORATO per interventi di NUOVA EDIFICAZIONE</t>
  </si>
  <si>
    <t xml:space="preserve">Costo di costruzione BASE per interventi di RISTRUTTURAZIONE</t>
  </si>
  <si>
    <t xml:space="preserve">Costo di costruzione MAGGIORATO per interventi di RISTRUTTURAZIONE</t>
  </si>
  <si>
    <t xml:space="preserve">Costo di costruzione BASE per interventi con destinazione COMMERCIO/TERZIARIO</t>
  </si>
  <si>
    <t xml:space="preserve">Costo di costruzione MAGGIORATO per interventi con destinazione COMMERCIO/TERZIARIO</t>
  </si>
  <si>
    <t xml:space="preserve">Tipologia:</t>
  </si>
  <si>
    <t xml:space="preserve">Comune con meno di 50.000 abitanti</t>
  </si>
  <si>
    <t xml:space="preserve">Nuova costruzione/Ampliamento</t>
  </si>
  <si>
    <t xml:space="preserve">Ristrutturazione</t>
  </si>
  <si>
    <t xml:space="preserve">Sottotetti</t>
  </si>
  <si>
    <t xml:space="preserve">parte RESIDENZIALE</t>
  </si>
  <si>
    <t xml:space="preserve">S.u. = Sup. utile abitabile</t>
  </si>
  <si>
    <t xml:space="preserve">Superficie lorda di pavimento</t>
  </si>
  <si>
    <t xml:space="preserve">S.n.r. = Sup. non residenziale</t>
  </si>
  <si>
    <t xml:space="preserve">60 % di S.n.r. = Sup. ragg.</t>
  </si>
  <si>
    <t xml:space="preserve">S.c. = Sup. complessiva</t>
  </si>
  <si>
    <t xml:space="preserve">parte COMMERCIO/TERZIARIO</t>
  </si>
  <si>
    <t xml:space="preserve">S.n. = Sup. netta</t>
  </si>
  <si>
    <t xml:space="preserve">S.a. = Sup. accessoria</t>
  </si>
  <si>
    <t xml:space="preserve">60 % di S.a. = Sup. ragg.</t>
  </si>
  <si>
    <t xml:space="preserve">S.t.= Sup. totale</t>
  </si>
  <si>
    <t xml:space="preserve">RESIDENZIALE</t>
  </si>
  <si>
    <t xml:space="preserve">S.c. (Superficie complessiva)</t>
  </si>
  <si>
    <t xml:space="preserve">COMMERCIO/TERZIARIO</t>
  </si>
  <si>
    <t xml:space="preserve">S.t. (Superficie totale)</t>
  </si>
  <si>
    <t xml:space="preserve">S.t.(Superficie totale)</t>
  </si>
  <si>
    <t xml:space="preserve">RESIDENZIALE BASE (al mq)</t>
  </si>
  <si>
    <t xml:space="preserve">RESIDENZIALE MAGGIORATO (al mq)</t>
  </si>
  <si>
    <t xml:space="preserve">Altre riduzioni manuali da inserire in %</t>
  </si>
  <si>
    <t xml:space="preserve">EDIFICIO parte RESIDENZIALE</t>
  </si>
  <si>
    <t xml:space="preserve">COMMERCIO/TERZIARIO BASE (al mq)</t>
  </si>
  <si>
    <t xml:space="preserve">COMMERCIO/TERZIARIO MAGGIORATO (al mq)</t>
  </si>
  <si>
    <t xml:space="preserve">EDIFICIO parte COMMERCIO/TERZIARIO</t>
  </si>
  <si>
    <t xml:space="preserve">CONTRIBUTO:</t>
  </si>
  <si>
    <t xml:space="preserve">Aliquota</t>
  </si>
  <si>
    <t xml:space="preserve">RESIDENZIALE su base tabella ministero</t>
  </si>
  <si>
    <t xml:space="preserve">TERZIARIO su base tabella ministero</t>
  </si>
  <si>
    <t xml:space="preserve">SUL COSTO DI COSTRUZIONE TOTALE</t>
  </si>
  <si>
    <t xml:space="preserve">Computo Metrico Estimativo</t>
  </si>
  <si>
    <t xml:space="preserve">RESIDENZIALE da computo estimativo</t>
  </si>
  <si>
    <t xml:space="preserve">% singola destinazione</t>
  </si>
  <si>
    <t xml:space="preserve">Coefficiente moltiplicatore destinazione</t>
  </si>
  <si>
    <t xml:space="preserve">Costo di Costruzione</t>
  </si>
  <si>
    <t xml:space="preserve">COMMERCIO/TERZIARIO da computo estimativo</t>
  </si>
  <si>
    <t xml:space="preserve">CONTRIBUTO GIA' CORRISPOSTO:</t>
  </si>
  <si>
    <t xml:space="preserve">per rinnovi di Concessione o conguagli</t>
  </si>
  <si>
    <t xml:space="preserve">per varianti od ampliamenti comparativi</t>
  </si>
  <si>
    <t xml:space="preserve">CONTRIBUTO SUL COSTO DI COSTRUZIONE DOVUTO:</t>
  </si>
  <si>
    <t xml:space="preserve">Totale</t>
  </si>
  <si>
    <t xml:space="preserve">Descrizione dell'intervento</t>
  </si>
  <si>
    <t xml:space="preserve">L'intervento è in sanatoria</t>
  </si>
  <si>
    <t xml:space="preserve">L'intervento implica il pagamento di una sanzione pecuniaria per un importo pari a</t>
  </si>
  <si>
    <t xml:space="preserve">L'intervento rientra nell'ambito dell'edilizia convenzionata</t>
  </si>
  <si>
    <t xml:space="preserve">L'intervento fruisce della riduzione prevista dal "piano casa"</t>
  </si>
  <si>
    <t xml:space="preserve">L'intervento fruisce della riduzione per densificazione (recupero e riuso di immobili dismessi o in via di dismissione)</t>
  </si>
  <si>
    <t xml:space="preserve">L'intervento rientra nelle disposizioni per la riduzione del consumo del suolo e la riqualificazione del suolo degradato</t>
  </si>
  <si>
    <t xml:space="preserve">L'intervento fruisce della riduzione tariffaria per risparmio energetico</t>
  </si>
  <si>
    <t xml:space="preserve">L'intervento fruisce della riduzione per risparmio energetico per una percentuale pari al</t>
  </si>
  <si>
    <t xml:space="preserve">Oneri di urbanizzazione</t>
  </si>
  <si>
    <t xml:space="preserve">L'intervento implica oneri di urbanizzazione primaria</t>
  </si>
  <si>
    <t xml:space="preserve">L'intervento implica oneri di urbanizzazione secondaria</t>
  </si>
  <si>
    <t xml:space="preserve">Sono già stati corrisposti oneri di urbanizzazione primaria per un importo pari a</t>
  </si>
  <si>
    <t xml:space="preserve">Sono già stati corrisposti oneri di urbanizzazione secondaria per un importo pari a</t>
  </si>
  <si>
    <t xml:space="preserve">Saranno realizzate opere di urbanizzazione primaria per un importo pari a</t>
  </si>
  <si>
    <t xml:space="preserve">Saranno realizzate opere di urbanizzazione secondaria per un importo pari a</t>
  </si>
  <si>
    <t xml:space="preserve">Parametri per il calcolo Oneri di Urbanizzazione 1° e 2°</t>
  </si>
  <si>
    <t xml:space="preserve">Destinazione di zona</t>
  </si>
  <si>
    <t xml:space="preserve">Indice di Fabbricalità (IF)</t>
  </si>
  <si>
    <t xml:space="preserve">Consistenza</t>
  </si>
  <si>
    <t xml:space="preserve">m³</t>
  </si>
  <si>
    <t xml:space="preserve">Tariffa Onere Urbanizzazione Primaria</t>
  </si>
  <si>
    <t xml:space="preserve">Tariffa Onere Urbanizzazione Secondaria</t>
  </si>
  <si>
    <t xml:space="preserve">Parametri per il calcolo nel caso di intervento di recupero dei sottotetti ai fini abitativi</t>
  </si>
  <si>
    <t xml:space="preserve">Destinazione d'uso</t>
  </si>
  <si>
    <t xml:space="preserve">Residenziale</t>
  </si>
  <si>
    <t xml:space="preserve">Parametri per il calcolo della maggiorazione prevista nel caso in cui l'intervento sottragga superficie agricola nello stato di fatto</t>
  </si>
  <si>
    <t xml:space="preserve">Superficie lotto</t>
  </si>
  <si>
    <t xml:space="preserve">Superficie agricola sottratta</t>
  </si>
  <si>
    <t xml:space="preserve">Sup. agricola/Sup. lotto</t>
  </si>
  <si>
    <t xml:space="preserve">L'intervento implica una maggiorazione pari a 5%</t>
  </si>
  <si>
    <t xml:space="preserve">Superficie oggetto di calcolo Onere</t>
  </si>
  <si>
    <t xml:space="preserve">Importo al m²</t>
  </si>
  <si>
    <t xml:space="preserve">€</t>
  </si>
  <si>
    <t xml:space="preserve">Tot dotazioni territoriali</t>
  </si>
  <si>
    <t xml:space="preserve">Tot Oneri di Urbanizzazione</t>
  </si>
  <si>
    <t xml:space="preserve">Parametri per il calcolo della monetizzazione delle aree a standards</t>
  </si>
  <si>
    <t xml:space="preserve">L'intervento ricade nella zona</t>
  </si>
  <si>
    <t xml:space="preserve">Superficie da monetizzare</t>
  </si>
  <si>
    <t xml:space="preserve">Tot Monteizzazione aree standard</t>
  </si>
  <si>
    <t xml:space="preserve">Parametri per il calcolo della monetizzazione  per dotazioni territoriali servizi e parcheggi</t>
  </si>
  <si>
    <t xml:space="preserve">Parametri per il calcolo della monetizzazione  per aree Verdi</t>
  </si>
  <si>
    <t xml:space="preserve">Tot Monetizzazione</t>
  </si>
  <si>
    <t xml:space="preserve">Tot oneri Urbanizzazione &amp; Monetizzazione</t>
  </si>
  <si>
    <t xml:space="preserve">U.I.</t>
  </si>
  <si>
    <t xml:space="preserve">Volume singola unità immobiliare</t>
  </si>
  <si>
    <t xml:space="preserve">Superfici parcheggi</t>
  </si>
  <si>
    <t xml:space="preserve">Opzioni</t>
  </si>
  <si>
    <t xml:space="preserve">Zone di riferimento per il calcolo della monetizzazione delle aree standard</t>
  </si>
  <si>
    <t xml:space="preserve">Contributo sul costo di costruzione - classi di edifici e relative maggiorazioni per comuni con meno di 50.000 abitanti</t>
  </si>
  <si>
    <t xml:space="preserve">Zona</t>
  </si>
  <si>
    <t xml:space="preserve">Denominazione</t>
  </si>
  <si>
    <t xml:space="preserve">Importo (€/mq)</t>
  </si>
  <si>
    <t xml:space="preserve">x</t>
  </si>
  <si>
    <t xml:space="preserve">Selezionare la zona urbanistica</t>
  </si>
  <si>
    <t xml:space="preserve">Minimo</t>
  </si>
  <si>
    <t xml:space="preserve">Massimo (compreso)</t>
  </si>
  <si>
    <t xml:space="preserve">Maggiorazione</t>
  </si>
  <si>
    <t xml:space="preserve">Nuova edificazione</t>
  </si>
  <si>
    <t xml:space="preserve">Zona unica</t>
  </si>
  <si>
    <t xml:space="preserve">I</t>
  </si>
  <si>
    <t xml:space="preserve">II</t>
  </si>
  <si>
    <t xml:space="preserve">Parametri generici</t>
  </si>
  <si>
    <t xml:space="preserve">III</t>
  </si>
  <si>
    <t xml:space="preserve">IV</t>
  </si>
  <si>
    <t xml:space="preserve">V</t>
  </si>
  <si>
    <t xml:space="preserve">VI</t>
  </si>
  <si>
    <t xml:space="preserve">COMUNE</t>
  </si>
  <si>
    <t xml:space="preserve">VII</t>
  </si>
  <si>
    <t xml:space="preserve">Inserire nome comune</t>
  </si>
  <si>
    <t xml:space="preserve">VIII</t>
  </si>
  <si>
    <t xml:space="preserve">IX</t>
  </si>
  <si>
    <t xml:space="preserve">Maggiorazione per Fondo Aree verdi</t>
  </si>
  <si>
    <t xml:space="preserve">Zone di riferimento per il calcolo della monetizzazione parcheggi</t>
  </si>
  <si>
    <t xml:space="preserve">XI</t>
  </si>
  <si>
    <t xml:space="preserve">Selezionare la zona</t>
  </si>
  <si>
    <t xml:space="preserve">Maggiorazione per consumo suolo e riqualificazione suolo degradato</t>
  </si>
  <si>
    <t xml:space="preserve">Tipologia</t>
  </si>
  <si>
    <t xml:space="preserve">Contributo sul costo di costruzione - classi di edifici e relative maggiorazioni per comuni con più di 50.000 abitanti</t>
  </si>
  <si>
    <t xml:space="preserve">Comune con più di 50.000 abitanti</t>
  </si>
  <si>
    <t xml:space="preserve">OU</t>
  </si>
  <si>
    <t xml:space="preserve">Tariffa</t>
  </si>
  <si>
    <t xml:space="preserve">Smaltimento Rifiuti</t>
  </si>
  <si>
    <t xml:space="preserve">Anni dall'ultima lavorazione</t>
  </si>
  <si>
    <t xml:space="preserve">Urbanizzazione 4°</t>
  </si>
  <si>
    <t xml:space="preserve">Urbanizzazione 5°</t>
  </si>
  <si>
    <t xml:space="preserve">meno di dieci</t>
  </si>
  <si>
    <t xml:space="preserve">Urbanizzazione 6°</t>
  </si>
  <si>
    <t xml:space="preserve">più di dieci</t>
  </si>
  <si>
    <t xml:space="preserve">Urbanizzazione 7°</t>
  </si>
  <si>
    <t xml:space="preserve">Urbanizzazione 8°</t>
  </si>
  <si>
    <t xml:space="preserve">parametro CC stato di fatto</t>
  </si>
  <si>
    <t xml:space="preserve">Urbanizzazione 9°</t>
  </si>
  <si>
    <t xml:space="preserve">Nuova costruzione</t>
  </si>
  <si>
    <t xml:space="preserve">Urbanizzazione 10°</t>
  </si>
  <si>
    <t xml:space="preserve">Urbanizzazione 11°</t>
  </si>
  <si>
    <t xml:space="preserve">Urbanizzazione 12°</t>
  </si>
  <si>
    <t xml:space="preserve">Intervento in sanatoria</t>
  </si>
  <si>
    <t xml:space="preserve">Aliquota per computo estimativo del terziario</t>
  </si>
  <si>
    <t xml:space="preserve">Sì (gratuita)</t>
  </si>
  <si>
    <t xml:space="preserve">Nuova costruz.</t>
  </si>
  <si>
    <t xml:space="preserve">Ristrutt. e ampliam.</t>
  </si>
  <si>
    <t xml:space="preserve">Sì (nuova edificazione)</t>
  </si>
  <si>
    <t xml:space="preserve">Sì (ristrutturazione</t>
  </si>
  <si>
    <t xml:space="preserve">Sì (recupero sottotetto)</t>
  </si>
  <si>
    <t xml:space="preserve">Riduzione per "Piano casa"</t>
  </si>
  <si>
    <t xml:space="preserve">Sì (tutti gli interventi)</t>
  </si>
  <si>
    <t xml:space="preserve">Oneri urbanizz.</t>
  </si>
  <si>
    <t xml:space="preserve">Costo costruz.</t>
  </si>
  <si>
    <t xml:space="preserve">Riduzione per interventi di densificazione</t>
  </si>
  <si>
    <t xml:space="preserve">Calcolo costro di costruzione</t>
  </si>
  <si>
    <t xml:space="preserve">Calcolo classe</t>
  </si>
  <si>
    <t xml:space="preserve">COLONNA DA NON MOFICARE</t>
  </si>
  <si>
    <t xml:space="preserve">Fasce oneri di urbanizzazione (da delibera oneri)</t>
  </si>
  <si>
    <t xml:space="preserve">Per convalida dati</t>
  </si>
  <si>
    <t xml:space="preserve">Conteggio per filtro sulla convalida dei dati</t>
  </si>
  <si>
    <t xml:space="preserve">Lista delle attività inserite con filtro per convalida</t>
  </si>
  <si>
    <t xml:space="preserve">Concatenazione per cerca.vert</t>
  </si>
  <si>
    <t xml:space="preserve">Natura dell'intervento</t>
  </si>
  <si>
    <t xml:space="preserve">Tipo di intervento</t>
  </si>
  <si>
    <t xml:space="preserve">Destinazione di Zona</t>
  </si>
  <si>
    <t xml:space="preserve">IF (Indice di Fabbricabilità)</t>
  </si>
  <si>
    <t xml:space="preserve">Quote aggiuntive</t>
  </si>
  <si>
    <t xml:space="preserve">N/D</t>
  </si>
  <si>
    <t xml:space="preserve">OU 1°</t>
  </si>
  <si>
    <t xml:space="preserve">OU 2°</t>
  </si>
  <si>
    <t xml:space="preserve">Oneri Verdi 1°</t>
  </si>
  <si>
    <t xml:space="preserve">Oneri Verdi 2°</t>
  </si>
  <si>
    <t xml:space="preserve">-</t>
  </si>
  <si>
    <t xml:space="preserve">Interventi di restuaro e restrutturazione edilzia</t>
  </si>
  <si>
    <t xml:space="preserve">Insedimenti Residenziali</t>
  </si>
  <si>
    <t xml:space="preserve">Zone A</t>
  </si>
  <si>
    <t xml:space="preserve">trattamento e smaltimento dei rifiuti solidi, liquidi e gassosi</t>
  </si>
  <si>
    <t xml:space="preserve">Interventi di restuaro e restrutturazione edilizia - con cambio dest. Residenziale</t>
  </si>
  <si>
    <t xml:space="preserve">Industria</t>
  </si>
  <si>
    <t xml:space="preserve">Zone B</t>
  </si>
  <si>
    <t xml:space="preserve">sistemazione dei luoghi</t>
  </si>
  <si>
    <t xml:space="preserve">Interventi di restuaro e restrutturazione urbanistica</t>
  </si>
  <si>
    <t xml:space="preserve">Artigianato</t>
  </si>
  <si>
    <t xml:space="preserve">Zone C</t>
  </si>
  <si>
    <t xml:space="preserve">Interventi di restuaro e restrutturazione urbanistica - con cambio dest. Residenziale</t>
  </si>
  <si>
    <t xml:space="preserve">Aziende Alberghiere</t>
  </si>
  <si>
    <t xml:space="preserve">A Zone</t>
  </si>
  <si>
    <t xml:space="preserve">Interventi di nuova edificazione</t>
  </si>
  <si>
    <t xml:space="preserve">&lt; 1,5</t>
  </si>
  <si>
    <t xml:space="preserve">Strutture ricettive extralb.</t>
  </si>
  <si>
    <t xml:space="preserve">Alberghi</t>
  </si>
  <si>
    <t xml:space="preserve">1,5 &lt; e &lt; 3</t>
  </si>
  <si>
    <t xml:space="preserve">Altre attrezzature</t>
  </si>
  <si>
    <t xml:space="preserve">Residenze turistico - alberghiere</t>
  </si>
  <si>
    <t xml:space="preserve">&gt; 3</t>
  </si>
  <si>
    <t xml:space="preserve">Attività agricole</t>
  </si>
  <si>
    <t xml:space="preserve">Case per ferie</t>
  </si>
  <si>
    <t xml:space="preserve">Ostelli per la gioventù</t>
  </si>
  <si>
    <t xml:space="preserve">Artigianali - Industriali</t>
  </si>
  <si>
    <t xml:space="preserve">Rifugi alpini e bivacchi fissi</t>
  </si>
  <si>
    <t xml:space="preserve">Posti tappa escursionistici (dortoirs)</t>
  </si>
  <si>
    <t xml:space="preserve">Esercizi di affittacamere</t>
  </si>
  <si>
    <t xml:space="preserve">Parchi di campeggio</t>
  </si>
  <si>
    <t xml:space="preserve">Villaggi turistici</t>
  </si>
  <si>
    <t xml:space="preserve">Aziende della ristorazione compresi i bar</t>
  </si>
  <si>
    <t xml:space="preserve">Esercizi commerciali di interesse locale</t>
  </si>
  <si>
    <t xml:space="preserve">Esercizi commerciali in contesti non urbani</t>
  </si>
  <si>
    <t xml:space="preserve">Artigianali Spec.</t>
  </si>
  <si>
    <t xml:space="preserve">Impianti sportivi coperti</t>
  </si>
  <si>
    <t xml:space="preserve">Impianti sportivi all'aperto</t>
  </si>
  <si>
    <t xml:space="preserve">Impianti di risalita</t>
  </si>
  <si>
    <t xml:space="preserve">Uffici e agenzie</t>
  </si>
  <si>
    <t xml:space="preserve">Turistici Commerciali</t>
  </si>
  <si>
    <t xml:space="preserve">Impianti per pubblici spettacoli</t>
  </si>
  <si>
    <t xml:space="preserve">Commercio Ingrosso</t>
  </si>
  <si>
    <t xml:space="preserve">Contributo base al mq sul costo di costruzione</t>
  </si>
  <si>
    <t xml:space="preserve">nuova edificazione residenziale</t>
  </si>
  <si>
    <t xml:space="preserve">ristrutturazione residenziale</t>
  </si>
  <si>
    <t xml:space="preserve">nuova costruzione commercio/terziario</t>
  </si>
  <si>
    <t xml:space="preserve">ristrutturazione commercio/terziario</t>
  </si>
  <si>
    <t xml:space="preserve">Maggiorazione in caso di recupero dei sottotetti ai fini abitativi</t>
  </si>
  <si>
    <t xml:space="preserve">CALCOLO SUPERIFICI EDIFICIO</t>
  </si>
  <si>
    <t xml:space="preserve">DETERMINAZIONE CLASSE</t>
  </si>
  <si>
    <t xml:space="preserve">&lt;=95</t>
  </si>
  <si>
    <t xml:space="preserve">&gt;95&lt;110</t>
  </si>
  <si>
    <t xml:space="preserve">&gt;110&lt;130</t>
  </si>
  <si>
    <t xml:space="preserve">&gt;130&lt;=160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</si>
</sst>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[$€-2]\ #,##0.00"/>
    <numFmt numFmtId="166" formatCode="General"/>
    <numFmt numFmtId="167" formatCode="#,##0"/>
    <numFmt numFmtId="168" formatCode="0.00%"/>
    <numFmt numFmtId="169" formatCode="#,##0.00"/>
    <numFmt numFmtId="170" formatCode="0.00"/>
    <numFmt numFmtId="171" formatCode="0"/>
    <numFmt numFmtId="172" formatCode="0%"/>
    <numFmt numFmtId="173" formatCode="\€#,##0.00"/>
    <numFmt numFmtId="174" formatCode="0.0%"/>
    <numFmt numFmtId="175" formatCode="[$€-2]\ #,##0.000"/>
    <numFmt numFmtId="176" formatCode="#,##0.00\€"/>
    <numFmt numFmtId="177" formatCode="_-* #,##0.00_-;\-* #,##0.00_-;_-* \-??_-;_-@_-"/>
    <numFmt numFmtId="178" formatCode="0.000"/>
  </numFmts>
  <fonts count="53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Inconsolata"/>
      <family val="0"/>
      <charset val="1"/>
    </font>
    <font>
      <b val="true"/>
      <sz val="18"/>
      <color rgb="FF4285F4"/>
      <name val="Inconsolata"/>
      <family val="0"/>
      <charset val="1"/>
    </font>
    <font>
      <sz val="10"/>
      <color rgb="FF4A86E8"/>
      <name val="Inconsolata"/>
      <family val="0"/>
      <charset val="1"/>
    </font>
    <font>
      <b val="true"/>
      <sz val="14"/>
      <color rgb="FF4285F4"/>
      <name val="Inconsolata"/>
      <family val="0"/>
      <charset val="1"/>
    </font>
    <font>
      <sz val="12"/>
      <color rgb="FF000000"/>
      <name val="Inconsolata"/>
      <family val="0"/>
      <charset val="1"/>
    </font>
    <font>
      <i val="true"/>
      <sz val="12"/>
      <color rgb="FF000000"/>
      <name val="Inconsolata"/>
      <family val="0"/>
      <charset val="1"/>
    </font>
    <font>
      <b val="true"/>
      <sz val="12"/>
      <color rgb="FF000000"/>
      <name val="Inconsolata"/>
      <family val="0"/>
      <charset val="1"/>
    </font>
    <font>
      <i val="true"/>
      <sz val="10"/>
      <color rgb="FF000000"/>
      <name val="Inconsolata"/>
      <family val="0"/>
      <charset val="1"/>
    </font>
    <font>
      <b val="true"/>
      <i val="true"/>
      <sz val="12"/>
      <color rgb="FF000000"/>
      <name val="Inconsolata"/>
      <family val="0"/>
      <charset val="1"/>
    </font>
    <font>
      <b val="true"/>
      <i val="true"/>
      <sz val="10"/>
      <color rgb="FF000000"/>
      <name val="Inconsolata"/>
      <family val="0"/>
      <charset val="1"/>
    </font>
    <font>
      <b val="true"/>
      <sz val="10"/>
      <color rgb="FF000000"/>
      <name val="Inconsolata"/>
      <family val="0"/>
      <charset val="1"/>
    </font>
    <font>
      <b val="true"/>
      <sz val="11"/>
      <color rgb="FF538DD5"/>
      <name val="Inconsolata"/>
      <family val="0"/>
      <charset val="1"/>
    </font>
    <font>
      <sz val="10"/>
      <color rgb="FFFFFFFF"/>
      <name val="Inconsolata"/>
      <family val="0"/>
      <charset val="1"/>
    </font>
    <font>
      <b val="true"/>
      <sz val="12"/>
      <color rgb="FF538DD5"/>
      <name val="Inconsolata"/>
      <family val="0"/>
      <charset val="1"/>
    </font>
    <font>
      <sz val="14"/>
      <color rgb="FF4285F4"/>
      <name val="Inconsolata"/>
      <family val="0"/>
      <charset val="1"/>
    </font>
    <font>
      <sz val="12"/>
      <color rgb="FF538DD5"/>
      <name val="Inconsolata"/>
      <family val="0"/>
      <charset val="1"/>
    </font>
    <font>
      <sz val="11"/>
      <color rgb="FF538DD5"/>
      <name val="Inconsolata"/>
      <family val="0"/>
      <charset val="1"/>
    </font>
    <font>
      <sz val="11"/>
      <color rgb="FF000000"/>
      <name val="Inconsolata"/>
      <family val="0"/>
      <charset val="1"/>
    </font>
    <font>
      <sz val="14"/>
      <color rgb="FF000000"/>
      <name val="Inconsolata"/>
      <family val="0"/>
      <charset val="1"/>
    </font>
    <font>
      <b val="true"/>
      <sz val="12"/>
      <color rgb="FFFF0000"/>
      <name val="Inconsolata"/>
      <family val="0"/>
      <charset val="1"/>
    </font>
    <font>
      <sz val="10"/>
      <color rgb="FFFF0000"/>
      <name val="Inconsolata"/>
      <family val="0"/>
      <charset val="1"/>
    </font>
    <font>
      <sz val="10"/>
      <name val="Inconsolata"/>
      <family val="0"/>
      <charset val="1"/>
    </font>
    <font>
      <b val="true"/>
      <u val="single"/>
      <sz val="15"/>
      <color rgb="FF000000"/>
      <name val="Inconsolata"/>
      <family val="0"/>
      <charset val="1"/>
    </font>
    <font>
      <b val="true"/>
      <sz val="14"/>
      <color rgb="FF000000"/>
      <name val="Inconsolata"/>
      <family val="0"/>
      <charset val="1"/>
    </font>
    <font>
      <sz val="10"/>
      <color rgb="FF808080"/>
      <name val="Inconsolata"/>
      <family val="0"/>
      <charset val="1"/>
    </font>
    <font>
      <b val="true"/>
      <u val="single"/>
      <sz val="10"/>
      <color rgb="FF808080"/>
      <name val="Inconsolata"/>
      <family val="0"/>
      <charset val="1"/>
    </font>
    <font>
      <sz val="10"/>
      <name val="Arial"/>
      <family val="2"/>
      <charset val="1"/>
    </font>
    <font>
      <b val="true"/>
      <sz val="10"/>
      <color rgb="FF808080"/>
      <name val="Inconsolata"/>
      <family val="0"/>
      <charset val="1"/>
    </font>
    <font>
      <u val="single"/>
      <sz val="10"/>
      <color rgb="FF0070C0"/>
      <name val="Inconsolata"/>
      <family val="0"/>
      <charset val="1"/>
    </font>
    <font>
      <b val="true"/>
      <sz val="10"/>
      <color rgb="FF4285F4"/>
      <name val="Inconsolata"/>
      <family val="0"/>
      <charset val="1"/>
    </font>
    <font>
      <b val="true"/>
      <sz val="14"/>
      <color rgb="FF4472C4"/>
      <name val="Inconsolata"/>
      <family val="0"/>
      <charset val="1"/>
    </font>
    <font>
      <b val="true"/>
      <sz val="14"/>
      <color rgb="FF538DD5"/>
      <name val="Inconsolata"/>
      <family val="0"/>
      <charset val="1"/>
    </font>
    <font>
      <sz val="12"/>
      <color rgb="FFFF0000"/>
      <name val="Inconsolata"/>
      <family val="0"/>
      <charset val="1"/>
    </font>
    <font>
      <sz val="12"/>
      <color rgb="FFFFFFFF"/>
      <name val="Inconsolata"/>
      <family val="0"/>
      <charset val="1"/>
    </font>
    <font>
      <b val="true"/>
      <i val="true"/>
      <sz val="11"/>
      <color rgb="FF4285F4"/>
      <name val="Inconsolata"/>
      <family val="0"/>
      <charset val="1"/>
    </font>
    <font>
      <b val="true"/>
      <i val="true"/>
      <sz val="12"/>
      <color rgb="FF4285F4"/>
      <name val="Inconsolata"/>
      <family val="0"/>
      <charset val="1"/>
    </font>
    <font>
      <i val="true"/>
      <sz val="12"/>
      <color rgb="FF999999"/>
      <name val="Inconsolata"/>
      <family val="0"/>
      <charset val="1"/>
    </font>
    <font>
      <sz val="12"/>
      <name val="Inconsolata"/>
      <family val="0"/>
      <charset val="1"/>
    </font>
    <font>
      <b val="true"/>
      <sz val="12"/>
      <color rgb="FF4A86E8"/>
      <name val="Inconsolata"/>
      <family val="0"/>
      <charset val="1"/>
    </font>
    <font>
      <i val="true"/>
      <sz val="8"/>
      <color rgb="FF999999"/>
      <name val="Inconsolata"/>
      <family val="0"/>
      <charset val="1"/>
    </font>
    <font>
      <i val="true"/>
      <sz val="10"/>
      <color rgb="FF999999"/>
      <name val="Inconsolata"/>
      <family val="0"/>
      <charset val="1"/>
    </font>
    <font>
      <b val="true"/>
      <sz val="9"/>
      <color rgb="FF4285F4"/>
      <name val="Inconsolata"/>
      <family val="0"/>
      <charset val="1"/>
    </font>
    <font>
      <sz val="11"/>
      <color rgb="FF000000"/>
      <name val="Calibri"/>
      <family val="2"/>
      <charset val="1"/>
    </font>
    <font>
      <i val="true"/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9"/>
      <color rgb="FFFFFFFF"/>
      <name val="Arial"/>
      <family val="2"/>
      <charset val="1"/>
    </font>
  </fonts>
  <fills count="20">
    <fill>
      <patternFill patternType="none"/>
    </fill>
    <fill>
      <patternFill patternType="gray125"/>
    </fill>
    <fill>
      <patternFill patternType="solid">
        <fgColor rgb="FFF2F2F2"/>
        <bgColor rgb="FFEFEFEF"/>
      </patternFill>
    </fill>
    <fill>
      <patternFill patternType="solid">
        <fgColor rgb="FFD9D9D9"/>
        <bgColor rgb="FFEAD1DC"/>
      </patternFill>
    </fill>
    <fill>
      <patternFill patternType="solid">
        <fgColor rgb="FFFFF2CC"/>
        <bgColor rgb="FFFEF2CD"/>
      </patternFill>
    </fill>
    <fill>
      <patternFill patternType="solid">
        <fgColor rgb="FFB3CEFB"/>
        <bgColor rgb="FF9FC5E8"/>
      </patternFill>
    </fill>
    <fill>
      <patternFill patternType="solid">
        <fgColor rgb="FF9FC5E8"/>
        <bgColor rgb="FFB3CEFB"/>
      </patternFill>
    </fill>
    <fill>
      <patternFill patternType="solid">
        <fgColor rgb="FFFFFFFF"/>
        <bgColor rgb="FFF2F2F2"/>
      </patternFill>
    </fill>
    <fill>
      <patternFill patternType="solid">
        <fgColor rgb="FFEFEFEF"/>
        <bgColor rgb="FFF2F2F2"/>
      </patternFill>
    </fill>
    <fill>
      <patternFill patternType="solid">
        <fgColor rgb="FFA6A6A6"/>
        <bgColor rgb="FF999999"/>
      </patternFill>
    </fill>
    <fill>
      <patternFill patternType="solid">
        <fgColor rgb="FFB7B7B7"/>
        <bgColor rgb="FFBFBFBF"/>
      </patternFill>
    </fill>
    <fill>
      <patternFill patternType="solid">
        <fgColor rgb="FFFF0000"/>
        <bgColor rgb="FFCC0000"/>
      </patternFill>
    </fill>
    <fill>
      <patternFill patternType="solid">
        <fgColor rgb="FFFEF2CD"/>
        <bgColor rgb="FFFFF2CC"/>
      </patternFill>
    </fill>
    <fill>
      <patternFill patternType="solid">
        <fgColor rgb="FFD9E7FD"/>
        <bgColor rgb="FFCFE2F3"/>
      </patternFill>
    </fill>
    <fill>
      <patternFill patternType="solid">
        <fgColor rgb="FF0D5BDC"/>
        <bgColor rgb="FF0070C0"/>
      </patternFill>
    </fill>
    <fill>
      <patternFill patternType="solid">
        <fgColor rgb="FFDAF2F4"/>
        <bgColor rgb="FFD9E7FD"/>
      </patternFill>
    </fill>
    <fill>
      <patternFill patternType="solid">
        <fgColor rgb="FF8E7CC3"/>
        <bgColor rgb="FF808080"/>
      </patternFill>
    </fill>
    <fill>
      <patternFill patternType="solid">
        <fgColor rgb="FF6AA84F"/>
        <bgColor rgb="FF93C47D"/>
      </patternFill>
    </fill>
    <fill>
      <patternFill patternType="solid">
        <fgColor rgb="FF000000"/>
        <bgColor rgb="FF003300"/>
      </patternFill>
    </fill>
    <fill>
      <patternFill patternType="solid">
        <fgColor rgb="FF999999"/>
        <bgColor rgb="FFA6A6A6"/>
      </patternFill>
    </fill>
  </fills>
  <borders count="161">
    <border diagonalUp="false" diagonalDown="false">
      <left/>
      <right/>
      <top/>
      <bottom/>
      <diagonal/>
    </border>
    <border diagonalUp="false" diagonalDown="false">
      <left style="thick">
        <color rgb="FFD9D9D9"/>
      </left>
      <right style="hair">
        <color rgb="FFD9D9D9"/>
      </right>
      <top style="thick">
        <color rgb="FFD9D9D9"/>
      </top>
      <bottom style="hair">
        <color rgb="FFD9D9D9"/>
      </bottom>
      <diagonal/>
    </border>
    <border diagonalUp="false" diagonalDown="false">
      <left style="hair">
        <color rgb="FFD9D9D9"/>
      </left>
      <right style="hair">
        <color rgb="FFD9D9D9"/>
      </right>
      <top style="thick">
        <color rgb="FFD9D9D9"/>
      </top>
      <bottom style="hair">
        <color rgb="FFD9D9D9"/>
      </bottom>
      <diagonal/>
    </border>
    <border diagonalUp="false" diagonalDown="false">
      <left style="hair">
        <color rgb="FFD9D9D9"/>
      </left>
      <right style="thick">
        <color rgb="FFD9D9D9"/>
      </right>
      <top style="thick">
        <color rgb="FFD9D9D9"/>
      </top>
      <bottom style="hair">
        <color rgb="FFD9D9D9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ck">
        <color rgb="FFD9D9D9"/>
      </left>
      <right style="hair">
        <color rgb="FFD9D9D9"/>
      </right>
      <top style="hair">
        <color rgb="FFD9D9D9"/>
      </top>
      <bottom style="hair">
        <color rgb="FFD9D9D9"/>
      </bottom>
      <diagonal/>
    </border>
    <border diagonalUp="false" diagonalDown="false">
      <left style="hair">
        <color rgb="FFD9D9D9"/>
      </left>
      <right style="hair">
        <color rgb="FFD9D9D9"/>
      </right>
      <top style="hair">
        <color rgb="FFD9D9D9"/>
      </top>
      <bottom style="hair">
        <color rgb="FFD9D9D9"/>
      </bottom>
      <diagonal/>
    </border>
    <border diagonalUp="false" diagonalDown="false">
      <left style="hair">
        <color rgb="FFD9D9D9"/>
      </left>
      <right style="thick">
        <color rgb="FFD9D9D9"/>
      </right>
      <top style="hair">
        <color rgb="FFD9D9D9"/>
      </top>
      <bottom style="hair">
        <color rgb="FFD9D9D9"/>
      </bottom>
      <diagonal/>
    </border>
    <border diagonalUp="false" diagonalDown="false">
      <left style="thick">
        <color rgb="FFD9D9D9"/>
      </left>
      <right style="hair">
        <color rgb="FFD9D9D9"/>
      </right>
      <top style="hair">
        <color rgb="FFD9D9D9"/>
      </top>
      <bottom style="thick">
        <color rgb="FFD9D9D9"/>
      </bottom>
      <diagonal/>
    </border>
    <border diagonalUp="false" diagonalDown="false">
      <left style="hair">
        <color rgb="FFD9D9D9"/>
      </left>
      <right style="hair">
        <color rgb="FFD9D9D9"/>
      </right>
      <top style="hair">
        <color rgb="FFD9D9D9"/>
      </top>
      <bottom style="thick">
        <color rgb="FFD9D9D9"/>
      </bottom>
      <diagonal/>
    </border>
    <border diagonalUp="false" diagonalDown="false">
      <left style="hair">
        <color rgb="FFD9D9D9"/>
      </left>
      <right style="thick">
        <color rgb="FFD9D9D9"/>
      </right>
      <top style="hair">
        <color rgb="FFD9D9D9"/>
      </top>
      <bottom style="thick">
        <color rgb="FFD9D9D9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 style="thick">
        <color rgb="FF4A86E8"/>
      </left>
      <right style="thin">
        <color rgb="FFFFFFFF"/>
      </right>
      <top style="thick">
        <color rgb="FF4A86E8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ck">
        <color rgb="FF4A86E8"/>
      </top>
      <bottom style="thin">
        <color rgb="FFFFFFFF"/>
      </bottom>
      <diagonal/>
    </border>
    <border diagonalUp="false" diagonalDown="false">
      <left/>
      <right/>
      <top style="thick">
        <color rgb="FF4A86E8"/>
      </top>
      <bottom style="thin">
        <color rgb="FFFFFFFF"/>
      </bottom>
      <diagonal/>
    </border>
    <border diagonalUp="false" diagonalDown="false">
      <left style="thin">
        <color rgb="FFFFFFFF"/>
      </left>
      <right style="thick">
        <color rgb="FF4A86E8"/>
      </right>
      <top style="thick">
        <color rgb="FF4A86E8"/>
      </top>
      <bottom style="thin">
        <color rgb="FFFFFFFF"/>
      </bottom>
      <diagonal/>
    </border>
    <border diagonalUp="false" diagonalDown="false">
      <left/>
      <right/>
      <top/>
      <bottom style="thin">
        <color rgb="FFC9DAF8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C9DAF8"/>
      </bottom>
      <diagonal/>
    </border>
    <border diagonalUp="false" diagonalDown="false">
      <left style="thick">
        <color rgb="FF4A86E8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C9DAF8"/>
      </bottom>
      <diagonal/>
    </border>
    <border diagonalUp="false" diagonalDown="false">
      <left style="thin">
        <color rgb="FFFFFFFF"/>
      </left>
      <right style="thick">
        <color rgb="FF4A86E8"/>
      </right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C9DAF8"/>
      </top>
      <bottom style="thin">
        <color rgb="FFC9DAF8"/>
      </bottom>
      <diagonal/>
    </border>
    <border diagonalUp="false" diagonalDown="false">
      <left/>
      <right style="thin">
        <color rgb="FFFFFFFF"/>
      </right>
      <top style="thin">
        <color rgb="FFC9DAF8"/>
      </top>
      <bottom style="thin">
        <color rgb="FFC9DAF8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C9DAF8"/>
      </top>
      <bottom style="thin">
        <color rgb="FFC9DAF8"/>
      </bottom>
      <diagonal/>
    </border>
    <border diagonalUp="false" diagonalDown="false">
      <left style="thin">
        <color rgb="FFFFFFFF"/>
      </left>
      <right/>
      <top/>
      <bottom style="thin">
        <color rgb="FFC9DAF8"/>
      </bottom>
      <diagonal/>
    </border>
    <border diagonalUp="false" diagonalDown="false">
      <left style="thin">
        <color rgb="FFFFFFFF"/>
      </left>
      <right/>
      <top style="thin">
        <color rgb="FFC9DAF8"/>
      </top>
      <bottom style="thin">
        <color rgb="FFC9DAF8"/>
      </bottom>
      <diagonal/>
    </border>
    <border diagonalUp="false" diagonalDown="false">
      <left style="thick">
        <color rgb="FF4A86E8"/>
      </left>
      <right style="thin">
        <color rgb="FFFFFFFF"/>
      </right>
      <top style="thin">
        <color rgb="FFFFFFFF"/>
      </top>
      <bottom style="thick">
        <color rgb="FF4A86E8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ck">
        <color rgb="FF4A86E8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ck">
        <color rgb="FF4A86E8"/>
      </bottom>
      <diagonal/>
    </border>
    <border diagonalUp="false" diagonalDown="false">
      <left style="thin">
        <color rgb="FFFFFFFF"/>
      </left>
      <right style="thick">
        <color rgb="FF4A86E8"/>
      </right>
      <top style="thin">
        <color rgb="FFFFFFFF"/>
      </top>
      <bottom style="thick">
        <color rgb="FF4A86E8"/>
      </bottom>
      <diagonal/>
    </border>
    <border diagonalUp="false" diagonalDown="false">
      <left style="thin">
        <color rgb="FFFFFFFF"/>
      </left>
      <right style="thin">
        <color rgb="FFFFFFFF"/>
      </right>
      <top/>
      <bottom/>
      <diagonal/>
    </border>
    <border diagonalUp="false" diagonalDown="false">
      <left/>
      <right style="thin">
        <color rgb="FFFFFFFF"/>
      </right>
      <top style="thick">
        <color rgb="FF4A86E8"/>
      </top>
      <bottom style="thin">
        <color rgb="FFFFFFFF"/>
      </bottom>
      <diagonal/>
    </border>
    <border diagonalUp="false" diagonalDown="false">
      <left style="thin">
        <color rgb="FFFFFFFF"/>
      </left>
      <right style="thick">
        <color rgb="FF4A86E8"/>
      </right>
      <top/>
      <bottom style="thin">
        <color rgb="FFFFFFFF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/>
      <right style="thin">
        <color rgb="FFFFFFFF"/>
      </right>
      <top/>
      <bottom/>
      <diagonal/>
    </border>
    <border diagonalUp="false" diagonalDown="false">
      <left style="thin">
        <color rgb="FFFFFFFF"/>
      </left>
      <right/>
      <top/>
      <bottom style="thin">
        <color rgb="FFFFFFFF"/>
      </bottom>
      <diagonal/>
    </border>
    <border diagonalUp="false" diagonalDown="false">
      <left style="thick">
        <color rgb="FF4A86E8"/>
      </left>
      <right style="thin">
        <color rgb="FFC9DAF8"/>
      </right>
      <top style="thick">
        <color rgb="FF4A86E8"/>
      </top>
      <bottom style="thin">
        <color rgb="FFC9DAF8"/>
      </bottom>
      <diagonal/>
    </border>
    <border diagonalUp="false" diagonalDown="false">
      <left style="thin">
        <color rgb="FFC9DAF8"/>
      </left>
      <right style="thin">
        <color rgb="FFC9DAF8"/>
      </right>
      <top style="thick">
        <color rgb="FF4A86E8"/>
      </top>
      <bottom style="thin">
        <color rgb="FFC9DAF8"/>
      </bottom>
      <diagonal/>
    </border>
    <border diagonalUp="false" diagonalDown="false">
      <left style="thin">
        <color rgb="FFC9DAF8"/>
      </left>
      <right style="thick">
        <color rgb="FF4A86E8"/>
      </right>
      <top style="thick">
        <color rgb="FF4A86E8"/>
      </top>
      <bottom style="thin">
        <color rgb="FFC9DAF8"/>
      </bottom>
      <diagonal/>
    </border>
    <border diagonalUp="false" diagonalDown="false">
      <left style="thick">
        <color rgb="FF4A86E8"/>
      </left>
      <right style="thin">
        <color rgb="FFC9DAF8"/>
      </right>
      <top style="thin">
        <color rgb="FFC9DAF8"/>
      </top>
      <bottom style="thin">
        <color rgb="FFC9DAF8"/>
      </bottom>
      <diagonal/>
    </border>
    <border diagonalUp="false" diagonalDown="false">
      <left style="thin">
        <color rgb="FFC9DAF8"/>
      </left>
      <right style="thin">
        <color rgb="FFFFFFFF"/>
      </right>
      <top style="thin">
        <color rgb="FFC9DAF8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D9D9D9"/>
      </right>
      <top style="thin">
        <color rgb="FFC9DAF8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C9DAF8"/>
      </top>
      <bottom style="thin">
        <color rgb="FFFFFFFF"/>
      </bottom>
      <diagonal/>
    </border>
    <border diagonalUp="false" diagonalDown="false">
      <left style="thin">
        <color rgb="FFFFF2CC"/>
      </left>
      <right style="thin">
        <color rgb="FFFFFFFF"/>
      </right>
      <top style="thin">
        <color rgb="FFC9DAF8"/>
      </top>
      <bottom style="thin">
        <color rgb="FFC9DAF8"/>
      </bottom>
      <diagonal/>
    </border>
    <border diagonalUp="false" diagonalDown="false">
      <left style="thin">
        <color rgb="FFFFFFFF"/>
      </left>
      <right style="thin">
        <color rgb="FFC9DAF8"/>
      </right>
      <top style="thin">
        <color rgb="FFC9DAF8"/>
      </top>
      <bottom style="thin">
        <color rgb="FFFFFFFF"/>
      </bottom>
      <diagonal/>
    </border>
    <border diagonalUp="false" diagonalDown="false">
      <left style="thin">
        <color rgb="FFC9DAF8"/>
      </left>
      <right style="thin">
        <color rgb="FFC9DAF8"/>
      </right>
      <top style="thin">
        <color rgb="FFC9DAF8"/>
      </top>
      <bottom style="thin">
        <color rgb="FFC9DAF8"/>
      </bottom>
      <diagonal/>
    </border>
    <border diagonalUp="false" diagonalDown="false">
      <left style="thin">
        <color rgb="FFC9DAF8"/>
      </left>
      <right style="thick">
        <color rgb="FF4A86E8"/>
      </right>
      <top style="thin">
        <color rgb="FFC9DAF8"/>
      </top>
      <bottom style="thin">
        <color rgb="FFFFFFFF"/>
      </bottom>
      <diagonal/>
    </border>
    <border diagonalUp="false" diagonalDown="false">
      <left style="thin">
        <color rgb="FFC9DAF8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D9D9D9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C9DAF8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C9DAF8"/>
      </left>
      <right style="thick">
        <color rgb="FF4A86E8"/>
      </right>
      <top style="thin">
        <color rgb="FFFFFFFF"/>
      </top>
      <bottom style="thin">
        <color rgb="FFFFFFFF"/>
      </bottom>
      <diagonal/>
    </border>
    <border diagonalUp="false" diagonalDown="false">
      <left style="thick">
        <color rgb="FF4A86E8"/>
      </left>
      <right style="thin">
        <color rgb="FFC9DAF8"/>
      </right>
      <top style="thin">
        <color rgb="FFC9DAF8"/>
      </top>
      <bottom style="thick">
        <color rgb="FF4A86E8"/>
      </bottom>
      <diagonal/>
    </border>
    <border diagonalUp="false" diagonalDown="false">
      <left style="thin">
        <color rgb="FFC9DAF8"/>
      </left>
      <right style="thin">
        <color rgb="FFFFFFFF"/>
      </right>
      <top style="thin">
        <color rgb="FFFFFFFF"/>
      </top>
      <bottom style="thick">
        <color rgb="FF4A86E8"/>
      </bottom>
      <diagonal/>
    </border>
    <border diagonalUp="false" diagonalDown="false">
      <left style="thin">
        <color rgb="FFFFFFFF"/>
      </left>
      <right style="thin">
        <color rgb="FFD9D9D9"/>
      </right>
      <top style="thin">
        <color rgb="FFFFFFFF"/>
      </top>
      <bottom style="thick">
        <color rgb="FF4A86E8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C9DAF8"/>
      </top>
      <bottom style="thick">
        <color rgb="FF4A86E8"/>
      </bottom>
      <diagonal/>
    </border>
    <border diagonalUp="false" diagonalDown="false">
      <left style="thin">
        <color rgb="FFFFFFFF"/>
      </left>
      <right/>
      <top style="thin">
        <color rgb="FFC9DAF8"/>
      </top>
      <bottom style="thick">
        <color rgb="FF4A86E8"/>
      </bottom>
      <diagonal/>
    </border>
    <border diagonalUp="false" diagonalDown="false">
      <left style="thin">
        <color rgb="FFFFF2CC"/>
      </left>
      <right style="thin">
        <color rgb="FFFFFFFF"/>
      </right>
      <top style="thin">
        <color rgb="FFC9DAF8"/>
      </top>
      <bottom style="thick">
        <color rgb="FF4A86E8"/>
      </bottom>
      <diagonal/>
    </border>
    <border diagonalUp="false" diagonalDown="false">
      <left style="thin">
        <color rgb="FFFFFFFF"/>
      </left>
      <right style="thin">
        <color rgb="FFC9DAF8"/>
      </right>
      <top style="thin">
        <color rgb="FFFFFFFF"/>
      </top>
      <bottom style="thick">
        <color rgb="FF4A86E8"/>
      </bottom>
      <diagonal/>
    </border>
    <border diagonalUp="false" diagonalDown="false">
      <left style="thin">
        <color rgb="FFC9DAF8"/>
      </left>
      <right style="thin">
        <color rgb="FFC9DAF8"/>
      </right>
      <top style="thin">
        <color rgb="FFC9DAF8"/>
      </top>
      <bottom style="thick">
        <color rgb="FF4A86E8"/>
      </bottom>
      <diagonal/>
    </border>
    <border diagonalUp="false" diagonalDown="false">
      <left style="thin">
        <color rgb="FFC9DAF8"/>
      </left>
      <right style="thick">
        <color rgb="FF4A86E8"/>
      </right>
      <top style="thin">
        <color rgb="FFFFFFFF"/>
      </top>
      <bottom style="thick">
        <color rgb="FF4A86E8"/>
      </bottom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 style="thin">
        <color rgb="FFD9D9D9"/>
      </left>
      <right style="thin">
        <color rgb="FFD9D9D9"/>
      </right>
      <top style="thick">
        <color rgb="FF4A86E8"/>
      </top>
      <bottom style="thin">
        <color rgb="FFD9D9D9"/>
      </bottom>
      <diagonal/>
    </border>
    <border diagonalUp="false" diagonalDown="false">
      <left style="thick">
        <color rgb="FF4A86E8"/>
      </left>
      <right style="thick">
        <color rgb="FF4A86E8"/>
      </right>
      <top style="thick">
        <color rgb="FF4A86E8"/>
      </top>
      <bottom style="thick">
        <color rgb="FF4A86E8"/>
      </bottom>
      <diagonal/>
    </border>
    <border diagonalUp="false" diagonalDown="false">
      <left/>
      <right style="thin">
        <color rgb="FFFFFFFF"/>
      </right>
      <top style="thin">
        <color rgb="FFFFFFFF"/>
      </top>
      <bottom/>
      <diagonal/>
    </border>
    <border diagonalUp="false" diagonalDown="false">
      <left style="thick">
        <color rgb="FF4A86E8"/>
      </left>
      <right/>
      <top style="thin">
        <color rgb="FFFFFFFF"/>
      </top>
      <bottom style="thin">
        <color rgb="FFC9DAF8"/>
      </bottom>
      <diagonal/>
    </border>
    <border diagonalUp="false" diagonalDown="false">
      <left/>
      <right/>
      <top style="thin">
        <color rgb="FFFFFFFF"/>
      </top>
      <bottom style="thin">
        <color rgb="FFC9DAF8"/>
      </bottom>
      <diagonal/>
    </border>
    <border diagonalUp="false" diagonalDown="false">
      <left style="thin">
        <color rgb="FFFFF2CC"/>
      </left>
      <right style="thick">
        <color rgb="FF4A86E8"/>
      </right>
      <top style="thin">
        <color rgb="FFC9DAF8"/>
      </top>
      <bottom style="thin">
        <color rgb="FFC9DAF8"/>
      </bottom>
      <diagonal/>
    </border>
    <border diagonalUp="false" diagonalDown="false">
      <left style="thick">
        <color rgb="FF4A86E8"/>
      </left>
      <right style="thin">
        <color rgb="FFFFFFFF"/>
      </right>
      <top style="thin">
        <color rgb="FFFFFFFF"/>
      </top>
      <bottom style="thin">
        <color rgb="FFC9DAF8"/>
      </bottom>
      <diagonal/>
    </border>
    <border diagonalUp="false" diagonalDown="false">
      <left style="thin">
        <color rgb="FFFFFFFF"/>
      </left>
      <right style="thick">
        <color rgb="FF4A86E8"/>
      </right>
      <top style="thin">
        <color rgb="FFFFFFFF"/>
      </top>
      <bottom style="thin">
        <color rgb="FFC9DAF8"/>
      </bottom>
      <diagonal/>
    </border>
    <border diagonalUp="false" diagonalDown="false">
      <left style="thick">
        <color rgb="FF4A86E8"/>
      </left>
      <right style="thin">
        <color rgb="FFFFFFFF"/>
      </right>
      <top style="thin">
        <color rgb="FFC9DAF8"/>
      </top>
      <bottom style="thin">
        <color rgb="FFC9DAF8"/>
      </bottom>
      <diagonal/>
    </border>
    <border diagonalUp="false" diagonalDown="false">
      <left style="thin">
        <color rgb="FFFFFFFF"/>
      </left>
      <right style="thick">
        <color rgb="FF4A86E8"/>
      </right>
      <top style="thin">
        <color rgb="FFC9DAF8"/>
      </top>
      <bottom style="thin">
        <color rgb="FFC9DAF8"/>
      </bottom>
      <diagonal/>
    </border>
    <border diagonalUp="false" diagonalDown="false">
      <left style="thick">
        <color rgb="FF4A86E8"/>
      </left>
      <right style="thin">
        <color rgb="FFFFFFFF"/>
      </right>
      <top style="thin">
        <color rgb="FFC9DAF8"/>
      </top>
      <bottom style="thick">
        <color rgb="FF4A86E8"/>
      </bottom>
      <diagonal/>
    </border>
    <border diagonalUp="false" diagonalDown="false">
      <left style="thin">
        <color rgb="FFFFF2CC"/>
      </left>
      <right style="thick">
        <color rgb="FF4A86E8"/>
      </right>
      <top style="thin">
        <color rgb="FFC9DAF8"/>
      </top>
      <bottom style="thick">
        <color rgb="FF4A86E8"/>
      </bottom>
      <diagonal/>
    </border>
    <border diagonalUp="false" diagonalDown="false">
      <left style="thin">
        <color rgb="FFFFFFFF"/>
      </left>
      <right style="thin">
        <color rgb="FFD9D9D9"/>
      </right>
      <top/>
      <bottom style="thick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ck">
        <color rgb="FFFFFFFF"/>
      </bottom>
      <diagonal/>
    </border>
    <border diagonalUp="false" diagonalDown="false">
      <left style="thin">
        <color rgb="FFFFFFFF"/>
      </left>
      <right/>
      <top/>
      <bottom style="thick">
        <color rgb="FFFFFFFF"/>
      </bottom>
      <diagonal/>
    </border>
    <border diagonalUp="false" diagonalDown="false">
      <left style="thin">
        <color rgb="FFD9D9D9"/>
      </left>
      <right style="thin">
        <color rgb="FFFFFFFF"/>
      </right>
      <top/>
      <bottom style="thick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ck">
        <color rgb="FFFFFFFF"/>
      </bottom>
      <diagonal/>
    </border>
    <border diagonalUp="false" diagonalDown="false">
      <left style="thick">
        <color rgb="FF4A86E8"/>
      </left>
      <right style="thin">
        <color rgb="FFFFFFFF"/>
      </right>
      <top/>
      <bottom style="thick">
        <color rgb="FF4A86E8"/>
      </bottom>
      <diagonal/>
    </border>
    <border diagonalUp="false" diagonalDown="false">
      <left style="thin">
        <color rgb="FFFFFFFF"/>
      </left>
      <right style="thick">
        <color rgb="FF4A86E8"/>
      </right>
      <top/>
      <bottom style="thick">
        <color rgb="FF4A86E8"/>
      </bottom>
      <diagonal/>
    </border>
    <border diagonalUp="false" diagonalDown="false">
      <left/>
      <right style="thin">
        <color rgb="FFFFFFFF"/>
      </right>
      <top style="thick">
        <color rgb="FF4A86E8"/>
      </top>
      <bottom style="thin">
        <color rgb="FFC9DAF8"/>
      </bottom>
      <diagonal/>
    </border>
    <border diagonalUp="false" diagonalDown="false">
      <left style="thin">
        <color rgb="FFFFFFFF"/>
      </left>
      <right style="thick">
        <color rgb="FF4A86E8"/>
      </right>
      <top style="thick">
        <color rgb="FF4A86E8"/>
      </top>
      <bottom style="thin">
        <color rgb="FFC9DAF8"/>
      </bottom>
      <diagonal/>
    </border>
    <border diagonalUp="false" diagonalDown="false">
      <left/>
      <right style="thin">
        <color rgb="FFFFFFFF"/>
      </right>
      <top style="thin">
        <color rgb="FFC9DAF8"/>
      </top>
      <bottom style="thick">
        <color rgb="FF4A86E8"/>
      </bottom>
      <diagonal/>
    </border>
    <border diagonalUp="false" diagonalDown="false">
      <left style="thin">
        <color rgb="FFFFFFFF"/>
      </left>
      <right style="thick">
        <color rgb="FF4A86E8"/>
      </right>
      <top style="thin">
        <color rgb="FFC9DAF8"/>
      </top>
      <bottom style="thick">
        <color rgb="FF4A86E8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 style="dotted">
        <color rgb="FF4A86E8"/>
      </left>
      <right style="dotted">
        <color rgb="FF4A86E8"/>
      </right>
      <top style="dotted">
        <color rgb="FF4A86E8"/>
      </top>
      <bottom/>
      <diagonal/>
    </border>
    <border diagonalUp="false" diagonalDown="false">
      <left/>
      <right style="dotted">
        <color rgb="FFFFFFFF"/>
      </right>
      <top/>
      <bottom/>
      <diagonal/>
    </border>
    <border diagonalUp="false" diagonalDown="false">
      <left style="dotted">
        <color rgb="FFFFFFFF"/>
      </left>
      <right/>
      <top/>
      <bottom/>
      <diagonal/>
    </border>
    <border diagonalUp="false" diagonalDown="false">
      <left style="thick">
        <color rgb="FF4A86E8"/>
      </left>
      <right style="thick">
        <color rgb="FF4A86E8"/>
      </right>
      <top style="thick">
        <color rgb="FF4A86E8"/>
      </top>
      <bottom style="thin">
        <color rgb="FFFFFFFF"/>
      </bottom>
      <diagonal/>
    </border>
    <border diagonalUp="false" diagonalDown="false">
      <left style="dotted">
        <color rgb="FF4A86E8"/>
      </left>
      <right style="thin">
        <color rgb="FFFFFFFF"/>
      </right>
      <top/>
      <bottom/>
      <diagonal/>
    </border>
    <border diagonalUp="false" diagonalDown="false">
      <left style="thin">
        <color rgb="FFFFFFFF"/>
      </left>
      <right style="dotted">
        <color rgb="FF4A86E8"/>
      </right>
      <top/>
      <bottom/>
      <diagonal/>
    </border>
    <border diagonalUp="false" diagonalDown="false">
      <left style="dotted">
        <color rgb="FF4285F4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dotted">
        <color rgb="FF4285F4"/>
      </right>
      <top/>
      <bottom style="thin">
        <color rgb="FFFFFFFF"/>
      </bottom>
      <diagonal/>
    </border>
    <border diagonalUp="false" diagonalDown="false">
      <left style="dotted">
        <color rgb="FF4285F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dotted">
        <color rgb="FF4285F4"/>
      </right>
      <top style="thin">
        <color rgb="FFFFFFFF"/>
      </top>
      <bottom style="thin">
        <color rgb="FFFFFFFF"/>
      </bottom>
      <diagonal/>
    </border>
    <border diagonalUp="false" diagonalDown="false">
      <left style="dotted">
        <color rgb="FF4285F4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dotted">
        <color rgb="FF4285F4"/>
      </right>
      <top style="thin">
        <color rgb="FFFFFFFF"/>
      </top>
      <bottom style="thin">
        <color rgb="FFFFFFFF"/>
      </bottom>
      <diagonal/>
    </border>
    <border diagonalUp="false" diagonalDown="false">
      <left style="dotted">
        <color rgb="FF4285F4"/>
      </left>
      <right style="dotted">
        <color rgb="FFFFFFFF"/>
      </right>
      <top style="thin">
        <color rgb="FFFFFFFF"/>
      </top>
      <bottom style="dotted">
        <color rgb="FFFFFFFF"/>
      </bottom>
      <diagonal/>
    </border>
    <border diagonalUp="false" diagonalDown="false">
      <left style="dotted">
        <color rgb="FFFFFFFF"/>
      </left>
      <right style="dotted">
        <color rgb="FFFFFFFF"/>
      </right>
      <top style="thin">
        <color rgb="FFFFFFFF"/>
      </top>
      <bottom style="dotted">
        <color rgb="FFFFFFFF"/>
      </bottom>
      <diagonal/>
    </border>
    <border diagonalUp="false" diagonalDown="false">
      <left style="dotted">
        <color rgb="FFFFFFFF"/>
      </left>
      <right style="dotted">
        <color rgb="FF4285F4"/>
      </right>
      <top style="thin">
        <color rgb="FFFFFFFF"/>
      </top>
      <bottom style="dotted">
        <color rgb="FFFFFFFF"/>
      </bottom>
      <diagonal/>
    </border>
    <border diagonalUp="false" diagonalDown="false">
      <left/>
      <right/>
      <top style="thin">
        <color rgb="FFFFFFFF"/>
      </top>
      <bottom style="dotted">
        <color rgb="FFFFFFFF"/>
      </bottom>
      <diagonal/>
    </border>
    <border diagonalUp="false" diagonalDown="false">
      <left/>
      <right style="dotted">
        <color rgb="FFFFFFFF"/>
      </right>
      <top style="thin">
        <color rgb="FFFFFFFF"/>
      </top>
      <bottom style="dotted">
        <color rgb="FFFFFFFF"/>
      </bottom>
      <diagonal/>
    </border>
    <border diagonalUp="false" diagonalDown="false">
      <left style="dotted">
        <color rgb="FFFFFFFF"/>
      </left>
      <right style="thin">
        <color rgb="FFFFFFFF"/>
      </right>
      <top style="thin">
        <color rgb="FFFFFFFF"/>
      </top>
      <bottom style="dotted">
        <color rgb="FFFFFFFF"/>
      </bottom>
      <diagonal/>
    </border>
    <border diagonalUp="false" diagonalDown="false">
      <left style="dotted">
        <color rgb="FF4285F4"/>
      </left>
      <right style="dotted">
        <color rgb="FFFFFFFF"/>
      </right>
      <top style="dotted">
        <color rgb="FFFFFFFF"/>
      </top>
      <bottom style="dotted">
        <color rgb="FFFFFFFF"/>
      </bottom>
      <diagonal/>
    </border>
    <border diagonalUp="false" diagonalDown="false">
      <left style="dotted">
        <color rgb="FFFFFFFF"/>
      </left>
      <right style="dotted">
        <color rgb="FFFFFFFF"/>
      </right>
      <top style="dotted">
        <color rgb="FFFFFFFF"/>
      </top>
      <bottom style="dotted">
        <color rgb="FFFFFFFF"/>
      </bottom>
      <diagonal/>
    </border>
    <border diagonalUp="false" diagonalDown="false">
      <left style="dotted">
        <color rgb="FFFFFFFF"/>
      </left>
      <right style="dotted">
        <color rgb="FF4285F4"/>
      </right>
      <top style="dotted">
        <color rgb="FFFFFFFF"/>
      </top>
      <bottom style="dotted">
        <color rgb="FFFFFFFF"/>
      </bottom>
      <diagonal/>
    </border>
    <border diagonalUp="false" diagonalDown="false">
      <left/>
      <right/>
      <top style="dotted">
        <color rgb="FFFFFFFF"/>
      </top>
      <bottom style="dotted">
        <color rgb="FFFFFFFF"/>
      </bottom>
      <diagonal/>
    </border>
    <border diagonalUp="false" diagonalDown="false">
      <left/>
      <right style="dotted">
        <color rgb="FFFFFFFF"/>
      </right>
      <top style="dotted">
        <color rgb="FFFFFFFF"/>
      </top>
      <bottom style="dotted">
        <color rgb="FFFFFFFF"/>
      </bottom>
      <diagonal/>
    </border>
    <border diagonalUp="false" diagonalDown="false">
      <left style="dotted">
        <color rgb="FFFFFFFF"/>
      </left>
      <right/>
      <top style="dotted">
        <color rgb="FFFFFFFF"/>
      </top>
      <bottom style="dotted">
        <color rgb="FFFFFFFF"/>
      </bottom>
      <diagonal/>
    </border>
    <border diagonalUp="false" diagonalDown="false">
      <left style="thin">
        <color rgb="FFFFFFFF"/>
      </left>
      <right style="dotted">
        <color rgb="FF4285F4"/>
      </right>
      <top/>
      <bottom/>
      <diagonal/>
    </border>
    <border diagonalUp="false" diagonalDown="false">
      <left style="dotted">
        <color rgb="FFFFFFFF"/>
      </left>
      <right style="thin">
        <color rgb="FFFFFFFF"/>
      </right>
      <top style="dotted">
        <color rgb="FFFFFFFF"/>
      </top>
      <bottom style="dotted">
        <color rgb="FFFFFFFF"/>
      </bottom>
      <diagonal/>
    </border>
    <border diagonalUp="false" diagonalDown="false">
      <left/>
      <right/>
      <top style="dotted">
        <color rgb="FFFFFFFF"/>
      </top>
      <bottom style="thin">
        <color rgb="FFFFFFFF"/>
      </bottom>
      <diagonal/>
    </border>
    <border diagonalUp="false" diagonalDown="false">
      <left style="dotted">
        <color rgb="FF4285F4"/>
      </left>
      <right style="dotted">
        <color rgb="FFFFFFFF"/>
      </right>
      <top style="dotted">
        <color rgb="FFFFFFFF"/>
      </top>
      <bottom style="thin">
        <color rgb="FFFFFFFF"/>
      </bottom>
      <diagonal/>
    </border>
    <border diagonalUp="false" diagonalDown="false">
      <left style="dotted">
        <color rgb="FFFFFFFF"/>
      </left>
      <right style="dotted">
        <color rgb="FFFFFFFF"/>
      </right>
      <top style="dotted">
        <color rgb="FFFFFFFF"/>
      </top>
      <bottom style="thin">
        <color rgb="FFFFFFFF"/>
      </bottom>
      <diagonal/>
    </border>
    <border diagonalUp="false" diagonalDown="false">
      <left style="dotted">
        <color rgb="FFFFFFFF"/>
      </left>
      <right style="dotted">
        <color rgb="FF4285F4"/>
      </right>
      <top style="dotted">
        <color rgb="FFFFFFFF"/>
      </top>
      <bottom style="thin">
        <color rgb="FFFFFFFF"/>
      </bottom>
      <diagonal/>
    </border>
    <border diagonalUp="false" diagonalDown="false">
      <left style="dotted">
        <color rgb="FFFFFFFF"/>
      </left>
      <right style="dotted">
        <color rgb="FFFFFFFF"/>
      </right>
      <top/>
      <bottom style="thin">
        <color rgb="FFFFFFFF"/>
      </bottom>
      <diagonal/>
    </border>
    <border diagonalUp="false" diagonalDown="false">
      <left style="dotted">
        <color rgb="FFFFFFFF"/>
      </left>
      <right style="dotted">
        <color rgb="FF4285F4"/>
      </right>
      <top/>
      <bottom style="thin">
        <color rgb="FFFFFFFF"/>
      </bottom>
      <diagonal/>
    </border>
    <border diagonalUp="false" diagonalDown="false">
      <left/>
      <right style="dotted">
        <color rgb="FFFFFFFF"/>
      </right>
      <top style="dotted">
        <color rgb="FFFFFFFF"/>
      </top>
      <bottom style="thin">
        <color rgb="FFFFFFFF"/>
      </bottom>
      <diagonal/>
    </border>
    <border diagonalUp="false" diagonalDown="false">
      <left style="dotted">
        <color rgb="FFFFFFFF"/>
      </left>
      <right style="thin">
        <color rgb="FFFFFFFF"/>
      </right>
      <top style="dotted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ck">
        <color rgb="FF4A86E8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C9DAF8"/>
      </bottom>
      <diagonal/>
    </border>
    <border diagonalUp="false" diagonalDown="false">
      <left style="thin">
        <color rgb="FFFFFFFF"/>
      </left>
      <right/>
      <top/>
      <bottom style="thick">
        <color rgb="FF4A86E8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C9DAF8"/>
      </top>
      <bottom style="thin">
        <color rgb="FFCFE2F3"/>
      </bottom>
      <diagonal/>
    </border>
    <border diagonalUp="false" diagonalDown="false">
      <left style="thick">
        <color rgb="FF4A86E8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ck">
        <color rgb="FF4A86E8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C9DAF8"/>
      </bottom>
      <diagonal/>
    </border>
    <border diagonalUp="false" diagonalDown="false">
      <left style="thin">
        <color rgb="FFFFF2CC"/>
      </left>
      <right/>
      <top style="thin">
        <color rgb="FFFFFFFF"/>
      </top>
      <bottom style="thin">
        <color rgb="FFC9DAF8"/>
      </bottom>
      <diagonal/>
    </border>
    <border diagonalUp="false" diagonalDown="false">
      <left style="thin">
        <color rgb="FFFFF2CC"/>
      </left>
      <right style="thin">
        <color rgb="FFFFFFFF"/>
      </right>
      <top/>
      <bottom style="thin">
        <color rgb="FFC9DAF8"/>
      </bottom>
      <diagonal/>
    </border>
    <border diagonalUp="false" diagonalDown="false">
      <left style="thin">
        <color rgb="FFFFF2CC"/>
      </left>
      <right/>
      <top/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 style="thick">
        <color rgb="FF4A86E8"/>
      </bottom>
      <diagonal/>
    </border>
    <border diagonalUp="false" diagonalDown="false">
      <left style="thin">
        <color rgb="FFFFF2CC"/>
      </left>
      <right/>
      <top/>
      <bottom style="thin">
        <color rgb="FFC9DAF8"/>
      </bottom>
      <diagonal/>
    </border>
    <border diagonalUp="false" diagonalDown="false">
      <left style="thin">
        <color rgb="FFFFF2CC"/>
      </left>
      <right/>
      <top style="thin">
        <color rgb="FFC9DAF8"/>
      </top>
      <bottom style="thin">
        <color rgb="FFC9DAF8"/>
      </bottom>
      <diagonal/>
    </border>
    <border diagonalUp="false" diagonalDown="false">
      <left style="thick">
        <color rgb="FF4A86E8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thick">
        <color rgb="FF4A86E8"/>
      </right>
      <top style="thin">
        <color rgb="FFFFFFFF"/>
      </top>
      <bottom/>
      <diagonal/>
    </border>
    <border diagonalUp="false" diagonalDown="false">
      <left/>
      <right style="thin">
        <color rgb="FFFFFFFF"/>
      </right>
      <top/>
      <bottom style="thick">
        <color rgb="FF4A86E8"/>
      </bottom>
      <diagonal/>
    </border>
    <border diagonalUp="false" diagonalDown="false">
      <left/>
      <right style="thick">
        <color rgb="FF4A86E8"/>
      </right>
      <top/>
      <bottom style="thin">
        <color rgb="FFFFFFFF"/>
      </bottom>
      <diagonal/>
    </border>
    <border diagonalUp="false" diagonalDown="false">
      <left/>
      <right style="thick">
        <color rgb="FF4A86E8"/>
      </right>
      <top/>
      <bottom style="thick">
        <color rgb="FF4A86E8"/>
      </bottom>
      <diagonal/>
    </border>
    <border diagonalUp="false" diagonalDown="false">
      <left/>
      <right style="thick">
        <color rgb="FF4A86E8"/>
      </right>
      <top style="thick">
        <color rgb="FF4A86E8"/>
      </top>
      <bottom style="thin">
        <color rgb="FFFFFFFF"/>
      </bottom>
      <diagonal/>
    </border>
    <border diagonalUp="false" diagonalDown="false">
      <left/>
      <right style="thin">
        <color rgb="FFFFFFFF"/>
      </right>
      <top/>
      <bottom style="thin">
        <color rgb="FFC9DAF8"/>
      </bottom>
      <diagonal/>
    </border>
    <border diagonalUp="false" diagonalDown="false">
      <left/>
      <right style="thin">
        <color rgb="FFFFF2CC"/>
      </right>
      <top/>
      <bottom style="thin">
        <color rgb="FFC9DAF8"/>
      </bottom>
      <diagonal/>
    </border>
    <border diagonalUp="false" diagonalDown="false">
      <left style="thick">
        <color rgb="FF4A86E8"/>
      </left>
      <right style="thin">
        <color rgb="FFC9DAF8"/>
      </right>
      <top style="thin">
        <color rgb="FFC9DAF8"/>
      </top>
      <bottom style="thin">
        <color rgb="FFFFFFFF"/>
      </bottom>
      <diagonal/>
    </border>
    <border diagonalUp="false" diagonalDown="false">
      <left/>
      <right/>
      <top style="thin">
        <color rgb="FFC9DAF8"/>
      </top>
      <bottom style="thin">
        <color rgb="FFFFFFFF"/>
      </bottom>
      <diagonal/>
    </border>
    <border diagonalUp="false" diagonalDown="false">
      <left style="thin">
        <color rgb="FFFFFFFF"/>
      </left>
      <right style="thick">
        <color rgb="FF4A86E8"/>
      </right>
      <top style="thin">
        <color rgb="FFC9DAF8"/>
      </top>
      <bottom style="thin">
        <color rgb="FFFFFFFF"/>
      </bottom>
      <diagonal/>
    </border>
    <border diagonalUp="false" diagonalDown="false">
      <left style="thick">
        <color rgb="FF4A86E8"/>
      </left>
      <right style="thin">
        <color rgb="FFC9DAF8"/>
      </right>
      <top style="thin">
        <color rgb="FFFFFFFF"/>
      </top>
      <bottom style="thin">
        <color rgb="FFFFFFFF"/>
      </bottom>
      <diagonal/>
    </border>
    <border diagonalUp="false" diagonalDown="false">
      <left/>
      <right style="thin">
        <color rgb="FFFFF2CC"/>
      </right>
      <top style="thin">
        <color rgb="FFC9DAF8"/>
      </top>
      <bottom style="thin">
        <color rgb="FFC9DAF8"/>
      </bottom>
      <diagonal/>
    </border>
    <border diagonalUp="false" diagonalDown="false">
      <left style="thick">
        <color rgb="FF4A86E8"/>
      </left>
      <right style="thin">
        <color rgb="FFC9DAF8"/>
      </right>
      <top/>
      <bottom style="thin">
        <color rgb="FFFFFFFF"/>
      </bottom>
      <diagonal/>
    </border>
    <border diagonalUp="false" diagonalDown="false">
      <left style="thick">
        <color rgb="FF4A86E8"/>
      </left>
      <right style="thin">
        <color rgb="FFC9DAF8"/>
      </right>
      <top/>
      <bottom style="thick">
        <color rgb="FF4A86E8"/>
      </bottom>
      <diagonal/>
    </border>
    <border diagonalUp="false" diagonalDown="false">
      <left/>
      <right style="thin">
        <color rgb="FFFFF2CC"/>
      </right>
      <top/>
      <bottom style="thick">
        <color rgb="FF4A86E8"/>
      </bottom>
      <diagonal/>
    </border>
    <border diagonalUp="false" diagonalDown="false">
      <left style="thick">
        <color rgb="FF4A86E8"/>
      </left>
      <right/>
      <top style="thick">
        <color rgb="FF4A86E8"/>
      </top>
      <bottom style="thick">
        <color rgb="FF4A86E8"/>
      </bottom>
      <diagonal/>
    </border>
    <border diagonalUp="false" diagonalDown="false">
      <left style="thin">
        <color rgb="FFD9D9D9"/>
      </left>
      <right style="thick">
        <color rgb="FF4A86E8"/>
      </right>
      <top style="thick">
        <color rgb="FF4A86E8"/>
      </top>
      <bottom style="thick">
        <color rgb="FF4A86E8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5" borderId="2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11" fillId="7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7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11" fillId="7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7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7" fillId="3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7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3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7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3" borderId="4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7" fillId="3" borderId="4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4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4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4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3" borderId="4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3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6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3" borderId="5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7" fillId="3" borderId="5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3" borderId="5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3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3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7" fillId="3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3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5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4" borderId="5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4" borderId="6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3" borderId="6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6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3" borderId="6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17" fillId="3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3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7" fillId="3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3" fillId="3" borderId="6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6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7" fillId="3" borderId="5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4" borderId="7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3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7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5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7" fillId="3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4" borderId="7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17" fillId="3" borderId="7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3" borderId="7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7" fillId="3" borderId="7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3" borderId="8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7" fillId="3" borderId="8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8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3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3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8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8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8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5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5" borderId="8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8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5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4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0" borderId="3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30" fillId="3" borderId="6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0" fillId="3" borderId="6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30" fillId="3" borderId="6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8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3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8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7" fillId="3" borderId="8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17" fillId="3" borderId="8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3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5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9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8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7" borderId="8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4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7" fillId="3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4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7" borderId="8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6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3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4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4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9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7" borderId="8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7" borderId="10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3" borderId="9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0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9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9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9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7" fillId="3" borderId="9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0" borderId="8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7" fillId="3" borderId="99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7" fillId="3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10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10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9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8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0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4" fillId="0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7" fillId="4" borderId="9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10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7" fillId="3" borderId="9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4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7" fillId="3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36" fillId="3" borderId="9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7" fillId="0" borderId="10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7" fillId="0" borderId="9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7" fillId="0" borderId="8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3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7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7" fillId="0" borderId="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3" fontId="38" fillId="3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8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5" borderId="1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1" fillId="4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5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4" fontId="11" fillId="4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5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4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4" borderId="1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7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7" borderId="8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3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7" borderId="6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7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7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3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3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7" borderId="6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7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3" fillId="7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7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1" fillId="4" borderId="13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4" borderId="1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3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5" fontId="45" fillId="7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1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13" fillId="8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4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43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43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13" fillId="7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1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11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11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4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45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1" fillId="4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11" fillId="4" borderId="1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11" fillId="4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1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1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5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13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11" fillId="8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8" borderId="13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8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5" fillId="8" borderId="3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8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5" borderId="14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3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1" fillId="4" borderId="14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4" borderId="14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4" borderId="14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1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8" borderId="3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5" borderId="14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11" fillId="8" borderId="14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6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8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3" borderId="14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4" borderId="4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3" borderId="14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14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3" borderId="14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3" borderId="8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3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3" borderId="1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4" borderId="1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4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3" borderId="15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4" borderId="14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4" borderId="14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3" borderId="15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4" borderId="15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4" borderId="14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3" borderId="1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30" fillId="3" borderId="1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3" borderId="1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30" fillId="3" borderId="1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8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9" fillId="0" borderId="8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9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4" borderId="1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9" fillId="9" borderId="15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9" borderId="15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4" borderId="15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9" fillId="4" borderId="15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9" fillId="4" borderId="1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9" fillId="10" borderId="8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10" borderId="15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6" fontId="49" fillId="4" borderId="1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9" fillId="0" borderId="15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15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4" fillId="0" borderId="1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49" fillId="0" borderId="1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9" fillId="11" borderId="8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9" fillId="0" borderId="8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9" fillId="0" borderId="8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9" fillId="4" borderId="15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9" fillId="4" borderId="15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49" fillId="4" borderId="15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9" fillId="0" borderId="8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4" borderId="15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9" fillId="0" borderId="6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4" borderId="15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49" fillId="4" borderId="1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49" fillId="0" borderId="15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9" fillId="4" borderId="8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9" fillId="9" borderId="8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4" borderId="15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8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12" borderId="8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0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8" fontId="0" fillId="13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0" fillId="1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12" borderId="8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1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2" fillId="14" borderId="8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52" fillId="14" borderId="88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8" fontId="52" fillId="14" borderId="8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51" fillId="12" borderId="8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1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8" fontId="0" fillId="0" borderId="8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8" fontId="0" fillId="0" borderId="8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9" fillId="15" borderId="15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1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9" fillId="1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1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1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18" borderId="15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1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1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" fillId="1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18" borderId="16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9" fillId="19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49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2" fontId="4" fillId="1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18" borderId="15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5">
    <dxf>
      <font>
        <b val="1"/>
      </font>
      <fill>
        <patternFill>
          <bgColor rgb="00FFFFFF"/>
        </patternFill>
      </fill>
    </dxf>
    <dxf>
      <font>
        <strike val="1"/>
      </font>
      <fill>
        <patternFill>
          <bgColor rgb="FFD9D9D9"/>
        </patternFill>
      </fill>
    </dxf>
    <dxf>
      <font>
        <strike val="1"/>
      </font>
      <fill>
        <patternFill>
          <bgColor rgb="FFD9D9D9"/>
        </patternFill>
      </fill>
    </dxf>
    <dxf>
      <font>
        <strike val="1"/>
      </font>
      <fill>
        <patternFill>
          <bgColor rgb="FFD9D9D9"/>
        </patternFill>
      </fill>
    </dxf>
    <dxf>
      <font>
        <strike val="1"/>
      </font>
      <fill>
        <patternFill>
          <bgColor rgb="FFD9D9D9"/>
        </patternFill>
      </fill>
    </dxf>
    <dxf>
      <font>
        <strike val="1"/>
      </font>
      <fill>
        <patternFill>
          <bgColor rgb="FFD9D9D9"/>
        </patternFill>
      </fill>
    </dxf>
    <dxf>
      <font>
        <strike val="1"/>
      </font>
      <fill>
        <patternFill>
          <bgColor rgb="FFD9D9D9"/>
        </patternFill>
      </fill>
    </dxf>
    <dxf>
      <font>
        <strike val="1"/>
      </font>
      <fill>
        <patternFill>
          <bgColor rgb="FFD9D9D9"/>
        </patternFill>
      </fill>
    </dxf>
    <dxf>
      <font>
        <strike val="1"/>
      </font>
      <fill>
        <patternFill>
          <bgColor rgb="FFD9D9D9"/>
        </patternFill>
      </fill>
    </dxf>
    <dxf>
      <font>
        <strike val="1"/>
      </font>
      <fill>
        <patternFill>
          <bgColor rgb="FFD9D9D9"/>
        </patternFill>
      </fill>
    </dxf>
    <dxf>
      <font>
        <strike val="1"/>
      </font>
      <fill>
        <patternFill>
          <bgColor rgb="FFD9D9D9"/>
        </patternFill>
      </fill>
    </dxf>
    <dxf>
      <font>
        <strike val="1"/>
      </font>
      <fill>
        <patternFill>
          <bgColor rgb="FFD9D9D9"/>
        </patternFill>
      </fill>
    </dxf>
    <dxf>
      <font>
        <strike val="1"/>
      </font>
      <fill>
        <patternFill>
          <bgColor rgb="FFD9D9D9"/>
        </patternFill>
      </fill>
    </dxf>
    <dxf>
      <font>
        <strike val="1"/>
      </font>
      <fill>
        <patternFill>
          <bgColor rgb="FFD9D9D9"/>
        </patternFill>
      </fill>
    </dxf>
    <dxf>
      <font>
        <strike val="1"/>
      </font>
      <fill>
        <patternFill>
          <bgColor rgb="FFD9D9D9"/>
        </patternFill>
      </fill>
    </dxf>
    <dxf>
      <font>
        <strike val="1"/>
      </font>
      <fill>
        <patternFill>
          <bgColor rgb="FFD9D9D9"/>
        </patternFill>
      </fill>
    </dxf>
    <dxf>
      <font>
        <strike val="1"/>
      </font>
      <fill>
        <patternFill>
          <bgColor rgb="FFD9D9D9"/>
        </patternFill>
      </fill>
    </dxf>
    <dxf>
      <font>
        <strike val="1"/>
      </font>
      <fill>
        <patternFill>
          <bgColor rgb="FFD9D9D9"/>
        </patternFill>
      </fill>
    </dxf>
    <dxf>
      <font>
        <strike val="1"/>
      </font>
      <fill>
        <patternFill>
          <bgColor rgb="FFD9D9D9"/>
        </patternFill>
      </fill>
    </dxf>
    <dxf>
      <font>
        <strike val="1"/>
      </font>
      <fill>
        <patternFill>
          <bgColor rgb="FFD9D9D9"/>
        </patternFill>
      </fill>
    </dxf>
    <dxf>
      <font>
        <strike val="1"/>
      </font>
      <fill>
        <patternFill>
          <bgColor rgb="FFD9D9D9"/>
        </patternFill>
      </fill>
    </dxf>
    <dxf>
      <font>
        <strike val="1"/>
      </font>
      <fill>
        <patternFill>
          <bgColor rgb="FFD9D9D9"/>
        </patternFill>
      </fill>
    </dxf>
    <dxf>
      <font>
        <strike val="1"/>
      </font>
      <fill>
        <patternFill>
          <bgColor rgb="FFD9D9D9"/>
        </patternFill>
      </fill>
    </dxf>
    <dxf>
      <font>
        <strike val="1"/>
      </font>
      <fill>
        <patternFill>
          <bgColor rgb="FFD9D9D9"/>
        </patternFill>
      </fill>
    </dxf>
    <dxf>
      <font>
        <strike val="1"/>
      </font>
      <fill>
        <patternFill>
          <bgColor rgb="FFD9D9D9"/>
        </patternFill>
      </fill>
    </dxf>
    <dxf>
      <font>
        <strike val="1"/>
      </font>
      <fill>
        <patternFill>
          <bgColor rgb="FFD9D9D9"/>
        </patternFill>
      </fill>
    </dxf>
    <dxf>
      <font>
        <strike val="1"/>
      </font>
      <fill>
        <patternFill>
          <bgColor rgb="FFD9D9D9"/>
        </patternFill>
      </fill>
    </dxf>
    <dxf>
      <font>
        <strike val="1"/>
      </font>
      <fill>
        <patternFill>
          <bgColor rgb="FFD9D9D9"/>
        </patternFill>
      </fill>
    </dxf>
    <dxf>
      <font>
        <strike val="1"/>
      </font>
      <fill>
        <patternFill>
          <bgColor rgb="FFD9D9D9"/>
        </patternFill>
      </fill>
    </dxf>
    <dxf>
      <font>
        <strike val="1"/>
      </font>
      <fill>
        <patternFill>
          <bgColor rgb="FFD9D9D9"/>
        </patternFill>
      </fill>
    </dxf>
    <dxf>
      <font>
        <strike val="1"/>
      </font>
      <fill>
        <patternFill>
          <bgColor rgb="FFD9D9D9"/>
        </patternFill>
      </fill>
    </dxf>
    <dxf>
      <font>
        <strike val="1"/>
      </font>
      <fill>
        <patternFill>
          <bgColor rgb="FF999999"/>
        </patternFill>
      </fill>
    </dxf>
    <dxf>
      <font>
        <strike val="1"/>
      </font>
      <fill>
        <patternFill>
          <bgColor rgb="FF999999"/>
        </patternFill>
      </fill>
    </dxf>
    <dxf>
      <font>
        <strike val="1"/>
        <color rgb="FFB7B7B7"/>
      </font>
      <fill>
        <patternFill>
          <bgColor rgb="FFB7B7B7"/>
        </patternFill>
      </fill>
    </dxf>
    <dxf>
      <font>
        <b val="1"/>
      </font>
      <fill>
        <patternFill>
          <bgColor rgb="FFB7B7B7"/>
        </patternFill>
      </fill>
    </dxf>
    <dxf>
      <font>
        <color rgb="FFD9D9D9"/>
      </font>
      <fill>
        <patternFill>
          <bgColor rgb="FFD9D9D9"/>
        </patternFill>
      </fill>
    </dxf>
    <dxf>
      <font>
        <color rgb="FFD9D9D9"/>
      </font>
      <fill>
        <patternFill>
          <bgColor rgb="FFD9D9D9"/>
        </patternFill>
      </fill>
    </dxf>
    <dxf>
      <font>
        <color rgb="FFD9D9D9"/>
      </font>
      <fill>
        <patternFill>
          <bgColor rgb="FFD9D9D9"/>
        </patternFill>
      </fill>
    </dxf>
    <dxf>
      <font>
        <color rgb="FFD9D9D9"/>
      </font>
      <fill>
        <patternFill>
          <bgColor rgb="FFD9D9D9"/>
        </patternFill>
      </fill>
    </dxf>
    <dxf>
      <font>
        <color rgb="FFD9D9D9"/>
      </font>
      <fill>
        <patternFill>
          <bgColor rgb="FFD9D9D9"/>
        </patternFill>
      </fill>
    </dxf>
    <dxf>
      <font>
        <color rgb="FFD9D9D9"/>
      </font>
      <fill>
        <patternFill>
          <bgColor rgb="FFD9D9D9"/>
        </patternFill>
      </fill>
    </dxf>
    <dxf>
      <font>
        <color rgb="FFD9D9D9"/>
      </font>
      <fill>
        <patternFill>
          <bgColor rgb="FFD9D9D9"/>
        </patternFill>
      </fill>
    </dxf>
    <dxf>
      <font>
        <color rgb="FFD9D9D9"/>
      </font>
      <fill>
        <patternFill>
          <bgColor rgb="FFD9D9D9"/>
        </patternFill>
      </fill>
    </dxf>
    <dxf>
      <font>
        <color rgb="FFD9D9D9"/>
      </font>
      <fill>
        <patternFill>
          <bgColor rgb="FFD9D9D9"/>
        </patternFill>
      </fill>
    </dxf>
    <dxf>
      <font>
        <color rgb="FFD9D9D9"/>
      </font>
      <fill>
        <patternFill>
          <bgColor rgb="FFD9D9D9"/>
        </patternFill>
      </fill>
    </dxf>
    <dxf>
      <font>
        <b val="1"/>
      </font>
      <fill>
        <patternFill>
          <bgColor rgb="00FFFFFF"/>
        </patternFill>
      </fill>
    </dxf>
    <dxf>
      <font>
        <b val="1"/>
      </font>
      <fill>
        <patternFill>
          <bgColor rgb="00FFFFFF"/>
        </patternFill>
      </fill>
    </dxf>
    <dxf>
      <font>
        <b val="1"/>
      </font>
      <fill>
        <patternFill>
          <bgColor rgb="00FFFFFF"/>
        </patternFill>
      </fill>
    </dxf>
    <dxf>
      <font>
        <b val="1"/>
      </font>
      <fill>
        <patternFill>
          <bgColor rgb="00FFFFFF"/>
        </patternFill>
      </fill>
    </dxf>
    <dxf>
      <font>
        <b val="0"/>
        <i val="1"/>
        <color rgb="FFBFBFBF"/>
      </font>
    </dxf>
    <dxf>
      <font>
        <color rgb="FF0000FF"/>
      </font>
      <fill>
        <patternFill>
          <bgColor rgb="FFF1C23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8E86"/>
        </patternFill>
      </fill>
    </dxf>
    <dxf>
      <fill>
        <patternFill>
          <bgColor rgb="FF7F7F7F"/>
        </patternFill>
      </fill>
    </dxf>
    <dxf>
      <font>
        <color rgb="FFF1C232"/>
      </font>
      <fill>
        <patternFill>
          <bgColor rgb="00FFFFFF"/>
        </patternFill>
      </fill>
    </dxf>
    <dxf>
      <font>
        <color rgb="FFF1C232"/>
      </font>
      <fill>
        <patternFill>
          <bgColor rgb="00FFFFFF"/>
        </patternFill>
      </fill>
    </dxf>
    <dxf>
      <font>
        <color rgb="FFF1C232"/>
      </font>
      <fill>
        <patternFill>
          <bgColor rgb="00FFFFFF"/>
        </patternFill>
      </fill>
    </dxf>
    <dxf>
      <font>
        <strike val="1"/>
      </font>
      <fill>
        <patternFill>
          <bgColor rgb="FF999999"/>
        </patternFill>
      </fill>
    </dxf>
    <dxf>
      <fill>
        <patternFill patternType="solid">
          <fgColor rgb="FFD9D9D9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0D5BDC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FEF2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9D9D9"/>
      <rgbColor rgb="FFFF00FF"/>
      <rgbColor rgb="FFB3CEFB"/>
      <rgbColor rgb="FFCC0000"/>
      <rgbColor rgb="FF008000"/>
      <rgbColor rgb="FF000080"/>
      <rgbColor rgb="FF808000"/>
      <rgbColor rgb="FF800080"/>
      <rgbColor rgb="FF0D5BDC"/>
      <rgbColor rgb="FFBFBFBF"/>
      <rgbColor rgb="FF808080"/>
      <rgbColor rgb="FF8E7CC3"/>
      <rgbColor rgb="FF993366"/>
      <rgbColor rgb="FFFFF2CC"/>
      <rgbColor rgb="FFDAF2F4"/>
      <rgbColor rgb="FF660066"/>
      <rgbColor rgb="FFF28E86"/>
      <rgbColor rgb="FF0070C0"/>
      <rgbColor rgb="FFC9DAF8"/>
      <rgbColor rgb="FF000080"/>
      <rgbColor rgb="FFFF00FF"/>
      <rgbColor rgb="FFF2F2F2"/>
      <rgbColor rgb="FFCFE2F3"/>
      <rgbColor rgb="FF800080"/>
      <rgbColor rgb="FF800000"/>
      <rgbColor rgb="FF4285F4"/>
      <rgbColor rgb="FF0000FF"/>
      <rgbColor rgb="FF4A86E8"/>
      <rgbColor rgb="FFD9E7FD"/>
      <rgbColor rgb="FFEFEFEF"/>
      <rgbColor rgb="FFFEF2CD"/>
      <rgbColor rgb="FF9FC5E8"/>
      <rgbColor rgb="FFA6A6A6"/>
      <rgbColor rgb="FFB7B7B7"/>
      <rgbColor rgb="FFEAD1DC"/>
      <rgbColor rgb="FF4472C4"/>
      <rgbColor rgb="FF538DD5"/>
      <rgbColor rgb="FF93C47D"/>
      <rgbColor rgb="FFF1C232"/>
      <rgbColor rgb="FFFF9900"/>
      <rgbColor rgb="FFFF6600"/>
      <rgbColor rgb="FF7F7F7F"/>
      <rgbColor rgb="FF999999"/>
      <rgbColor rgb="FF003366"/>
      <rgbColor rgb="FF6AA84F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1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2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49"/>
  <sheetViews>
    <sheetView showFormulas="false" showGridLines="true" showRowColHeaders="true" showZeros="true" rightToLeft="false" tabSelected="false" showOutlineSymbols="true" defaultGridColor="true" view="normal" topLeftCell="A4" colorId="64" zoomScale="160" zoomScaleNormal="160" zoomScalePageLayoutView="100" workbookViewId="0">
      <selection pane="topLeft" activeCell="C6" activeCellId="0" sqref="C6"/>
    </sheetView>
  </sheetViews>
  <sheetFormatPr defaultColWidth="12.66796875" defaultRowHeight="15.75" zeroHeight="true" outlineLevelRow="0" outlineLevelCol="0"/>
  <cols>
    <col collapsed="false" customWidth="true" hidden="false" outlineLevel="0" max="2" min="2" style="0" width="18.88"/>
    <col collapsed="false" customWidth="true" hidden="false" outlineLevel="0" max="3" min="3" style="0" width="49.44"/>
    <col collapsed="false" customWidth="true" hidden="false" outlineLevel="0" max="26" min="4" style="0" width="2.67"/>
    <col collapsed="false" customWidth="false" hidden="true" outlineLevel="0" max="16384" min="27" style="0" width="12.67"/>
  </cols>
  <sheetData>
    <row r="1" customFormat="false" ht="12.75" hidden="false" customHeight="false" outlineLevel="0" collapsed="false">
      <c r="A1" s="1" t="s">
        <v>0</v>
      </c>
      <c r="B1" s="2" t="n">
        <f aca="false">'Descrizione Intervento'!E43</f>
        <v>0</v>
      </c>
      <c r="C1" s="3" t="s">
        <v>1</v>
      </c>
      <c r="D1" s="4"/>
      <c r="E1" s="5" t="str">
        <f aca="false">"='Descrizione Intervento'!E34"</f>
        <v>='Descrizione Intervento'!E34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customFormat="false" ht="12.75" hidden="false" customHeight="false" outlineLevel="0" collapsed="false">
      <c r="A2" s="7" t="s">
        <v>2</v>
      </c>
      <c r="B2" s="8" t="n">
        <f aca="false">'Descrizione Intervento'!E46</f>
        <v>0</v>
      </c>
      <c r="C2" s="9" t="s">
        <v>3</v>
      </c>
      <c r="D2" s="4"/>
      <c r="E2" s="5" t="str">
        <f aca="false">"='Descrizione Intervento'!E37"</f>
        <v>='Descrizione Intervento'!E37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customFormat="false" ht="12.75" hidden="false" customHeight="false" outlineLevel="0" collapsed="false">
      <c r="A3" s="7" t="s">
        <v>4</v>
      </c>
      <c r="B3" s="8" t="str">
        <f aca="false">'Descrizione Intervento'!E49</f>
        <v/>
      </c>
      <c r="C3" s="9" t="s">
        <v>5</v>
      </c>
      <c r="D3" s="4"/>
      <c r="E3" s="5" t="str">
        <f aca="false">" "</f>
        <v> 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customFormat="false" ht="12.75" hidden="false" customHeight="false" outlineLevel="0" collapsed="false">
      <c r="A4" s="7" t="s">
        <v>6</v>
      </c>
      <c r="B4" s="8" t="str">
        <f aca="false">'Descrizione Intervento'!E52</f>
        <v/>
      </c>
      <c r="C4" s="9" t="s">
        <v>7</v>
      </c>
      <c r="D4" s="4"/>
      <c r="E4" s="5" t="str">
        <f aca="false">" "</f>
        <v> 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customFormat="false" ht="12.75" hidden="false" customHeight="false" outlineLevel="0" collapsed="false">
      <c r="A5" s="7" t="s">
        <v>8</v>
      </c>
      <c r="B5" s="8"/>
      <c r="C5" s="9" t="s">
        <v>9</v>
      </c>
      <c r="D5" s="4"/>
      <c r="E5" s="5" t="str">
        <f aca="false">" "</f>
        <v> 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customFormat="false" ht="12.75" hidden="false" customHeight="false" outlineLevel="0" collapsed="false">
      <c r="A6" s="7" t="s">
        <v>10</v>
      </c>
      <c r="B6" s="8"/>
      <c r="C6" s="9" t="s">
        <v>11</v>
      </c>
      <c r="D6" s="4"/>
      <c r="E6" s="5" t="str">
        <f aca="false">" "</f>
        <v> 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customFormat="false" ht="12.75" hidden="false" customHeight="false" outlineLevel="0" collapsed="false">
      <c r="A7" s="7" t="s">
        <v>12</v>
      </c>
      <c r="B7" s="8"/>
      <c r="C7" s="9" t="s">
        <v>13</v>
      </c>
      <c r="D7" s="4"/>
      <c r="E7" s="5" t="str">
        <f aca="false">" "</f>
        <v> 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customFormat="false" ht="12.75" hidden="false" customHeight="false" outlineLevel="0" collapsed="false">
      <c r="A8" s="7" t="s">
        <v>14</v>
      </c>
      <c r="B8" s="8"/>
      <c r="C8" s="9" t="s">
        <v>15</v>
      </c>
      <c r="D8" s="4"/>
      <c r="E8" s="5" t="str">
        <f aca="false">" "</f>
        <v> 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customFormat="false" ht="12.75" hidden="false" customHeight="false" outlineLevel="0" collapsed="false">
      <c r="A9" s="7" t="s">
        <v>16</v>
      </c>
      <c r="B9" s="8"/>
      <c r="C9" s="9" t="s">
        <v>17</v>
      </c>
      <c r="D9" s="4"/>
      <c r="E9" s="5" t="str">
        <f aca="false">" "</f>
        <v> 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customFormat="false" ht="12.75" hidden="false" customHeight="false" outlineLevel="0" collapsed="false">
      <c r="A10" s="7" t="s">
        <v>18</v>
      </c>
      <c r="B10" s="8"/>
      <c r="C10" s="9" t="s">
        <v>19</v>
      </c>
      <c r="D10" s="4"/>
      <c r="E10" s="5" t="str">
        <f aca="false">" "</f>
        <v> 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customFormat="false" ht="12.75" hidden="false" customHeight="false" outlineLevel="0" collapsed="false">
      <c r="A11" s="7" t="s">
        <v>20</v>
      </c>
      <c r="B11" s="8"/>
      <c r="C11" s="9" t="s">
        <v>21</v>
      </c>
      <c r="D11" s="4"/>
      <c r="E11" s="5" t="str">
        <f aca="false">" "</f>
        <v> 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customFormat="false" ht="12.75" hidden="false" customHeight="false" outlineLevel="0" collapsed="false">
      <c r="A12" s="7" t="s">
        <v>22</v>
      </c>
      <c r="B12" s="8"/>
      <c r="C12" s="9" t="s">
        <v>23</v>
      </c>
      <c r="D12" s="4"/>
      <c r="E12" s="5" t="str">
        <f aca="false">" "</f>
        <v> 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customFormat="false" ht="12.75" hidden="false" customHeight="false" outlineLevel="0" collapsed="false">
      <c r="A13" s="7" t="s">
        <v>24</v>
      </c>
      <c r="B13" s="8" t="n">
        <f aca="false">'Descrizione Intervento'!K177</f>
        <v>0</v>
      </c>
      <c r="C13" s="9" t="s">
        <v>25</v>
      </c>
      <c r="D13" s="4"/>
      <c r="E13" s="5" t="str">
        <f aca="false">"='Descrizione Intervento'!K166"</f>
        <v>='Descrizione Intervento'!K166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customFormat="false" ht="12.75" hidden="false" customHeight="false" outlineLevel="0" collapsed="false">
      <c r="A14" s="10" t="s">
        <v>26</v>
      </c>
      <c r="B14" s="11" t="n">
        <f aca="false">'Descrizione Intervento'!K181</f>
        <v>0</v>
      </c>
      <c r="C14" s="12" t="s">
        <v>27</v>
      </c>
      <c r="D14" s="4"/>
      <c r="E14" s="5" t="str">
        <f aca="false">"='Descrizione Intervento'!K170"</f>
        <v>='Descrizione Intervento'!K170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customFormat="false" ht="12.75" hidden="false" customHeight="false" outlineLevel="0" collapsed="false">
      <c r="A15" s="13" t="s">
        <v>28</v>
      </c>
      <c r="B15" s="14" t="n">
        <f aca="false">'Costo di costruzione'!G58</f>
        <v>0</v>
      </c>
      <c r="C15" s="15" t="s">
        <v>29</v>
      </c>
      <c r="D15" s="4"/>
      <c r="E15" s="5" t="str">
        <f aca="false">"='Costo di costruzione'!G57"</f>
        <v>='Costo di costruzione'!G57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customFormat="false" ht="12.75" hidden="false" customHeight="false" outlineLevel="0" collapsed="false">
      <c r="A16" s="7" t="s">
        <v>30</v>
      </c>
      <c r="B16" s="8"/>
      <c r="C16" s="9" t="s">
        <v>31</v>
      </c>
      <c r="D16" s="4"/>
      <c r="E16" s="5" t="str">
        <f aca="false">" "</f>
        <v> 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customFormat="false" ht="12.75" hidden="false" customHeight="false" outlineLevel="0" collapsed="false">
      <c r="A17" s="7" t="s">
        <v>32</v>
      </c>
      <c r="B17" s="16" t="n">
        <f aca="false">'Determinazione classe'!P31</f>
        <v>1</v>
      </c>
      <c r="C17" s="9" t="s">
        <v>33</v>
      </c>
      <c r="D17" s="4"/>
      <c r="E17" s="5" t="str">
        <f aca="false">"='Determinazione classe'!P31"</f>
        <v>='Determinazione classe'!P31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customFormat="false" ht="12.75" hidden="false" customHeight="false" outlineLevel="0" collapsed="false">
      <c r="A18" s="7" t="s">
        <v>34</v>
      </c>
      <c r="B18" s="17" t="n">
        <f aca="false">'Determinazione classe'!P32</f>
        <v>0</v>
      </c>
      <c r="C18" s="9" t="s">
        <v>35</v>
      </c>
      <c r="D18" s="4"/>
      <c r="E18" s="5" t="str">
        <f aca="false">"='Determinazione classe'!P32"</f>
        <v>='Determinazione classe'!P32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customFormat="false" ht="12.75" hidden="false" customHeight="false" outlineLevel="0" collapsed="false">
      <c r="A19" s="7" t="s">
        <v>36</v>
      </c>
      <c r="B19" s="8" t="n">
        <f aca="false">'Determinazione classe'!B33</f>
        <v>0</v>
      </c>
      <c r="C19" s="9" t="s">
        <v>37</v>
      </c>
      <c r="D19" s="4"/>
      <c r="E19" s="5" t="str">
        <f aca="false">"='Determinazione classe'!B33"</f>
        <v>='Determinazione classe'!B33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customFormat="false" ht="12.75" hidden="false" customHeight="false" outlineLevel="0" collapsed="false">
      <c r="A20" s="7" t="s">
        <v>38</v>
      </c>
      <c r="B20" s="18" t="n">
        <f aca="false">'Determinazione classe'!E11+'Determinazione classe'!I11</f>
        <v>0</v>
      </c>
      <c r="C20" s="9" t="s">
        <v>39</v>
      </c>
      <c r="D20" s="4"/>
      <c r="E20" s="5" t="str">
        <f aca="false">"='Determinazione classe'!E11+'Determinazione classe'!I11"</f>
        <v>='Determinazione classe'!E11+'Determinazione classe'!I11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customFormat="false" ht="12.75" hidden="false" customHeight="false" outlineLevel="0" collapsed="false">
      <c r="A21" s="7" t="s">
        <v>40</v>
      </c>
      <c r="B21" s="8"/>
      <c r="C21" s="9" t="s">
        <v>41</v>
      </c>
      <c r="D21" s="4"/>
      <c r="E21" s="5" t="str">
        <f aca="false">" "</f>
        <v> 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customFormat="false" ht="12.75" hidden="false" customHeight="false" outlineLevel="0" collapsed="false">
      <c r="A22" s="7" t="s">
        <v>42</v>
      </c>
      <c r="B22" s="8"/>
      <c r="C22" s="9" t="s">
        <v>43</v>
      </c>
      <c r="D22" s="4"/>
      <c r="E22" s="5" t="str">
        <f aca="false">" "</f>
        <v> 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customFormat="false" ht="12.75" hidden="false" customHeight="false" outlineLevel="0" collapsed="false">
      <c r="A23" s="7" t="s">
        <v>44</v>
      </c>
      <c r="B23" s="8"/>
      <c r="C23" s="9" t="s">
        <v>45</v>
      </c>
      <c r="D23" s="4"/>
      <c r="E23" s="5" t="str">
        <f aca="false">" "</f>
        <v> 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customFormat="false" ht="12.75" hidden="false" customHeight="false" outlineLevel="0" collapsed="false">
      <c r="A24" s="7" t="s">
        <v>46</v>
      </c>
      <c r="B24" s="8"/>
      <c r="C24" s="9" t="s">
        <v>47</v>
      </c>
      <c r="D24" s="4"/>
      <c r="E24" s="5" t="str">
        <f aca="false">" "</f>
        <v> 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customFormat="false" ht="12.75" hidden="false" customHeight="false" outlineLevel="0" collapsed="false">
      <c r="A25" s="7" t="s">
        <v>48</v>
      </c>
      <c r="B25" s="8"/>
      <c r="C25" s="9" t="s">
        <v>49</v>
      </c>
      <c r="D25" s="4"/>
      <c r="E25" s="5" t="str">
        <f aca="false">" "</f>
        <v> 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customFormat="false" ht="12.75" hidden="false" customHeight="false" outlineLevel="0" collapsed="false">
      <c r="A26" s="7" t="s">
        <v>50</v>
      </c>
      <c r="B26" s="8"/>
      <c r="C26" s="9" t="s">
        <v>51</v>
      </c>
      <c r="D26" s="4"/>
      <c r="E26" s="5" t="str">
        <f aca="false">" "</f>
        <v> 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customFormat="false" ht="12.75" hidden="false" customHeight="false" outlineLevel="0" collapsed="false">
      <c r="A27" s="7" t="s">
        <v>52</v>
      </c>
      <c r="B27" s="8"/>
      <c r="C27" s="9" t="s">
        <v>53</v>
      </c>
      <c r="D27" s="4"/>
      <c r="E27" s="5" t="str">
        <f aca="false">" "</f>
        <v> 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customFormat="false" ht="12.75" hidden="false" customHeight="false" outlineLevel="0" collapsed="false">
      <c r="A28" s="7" t="s">
        <v>54</v>
      </c>
      <c r="B28" s="8"/>
      <c r="C28" s="9" t="s">
        <v>55</v>
      </c>
      <c r="D28" s="4"/>
      <c r="E28" s="5" t="str">
        <f aca="false">" "</f>
        <v> 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customFormat="false" ht="12.75" hidden="false" customHeight="false" outlineLevel="0" collapsed="false">
      <c r="A29" s="7" t="s">
        <v>56</v>
      </c>
      <c r="B29" s="8"/>
      <c r="C29" s="9" t="s">
        <v>57</v>
      </c>
      <c r="D29" s="4"/>
      <c r="E29" s="5" t="str">
        <f aca="false">" "</f>
        <v> 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customFormat="false" ht="12.75" hidden="false" customHeight="false" outlineLevel="0" collapsed="false">
      <c r="A30" s="7" t="s">
        <v>58</v>
      </c>
      <c r="B30" s="8"/>
      <c r="C30" s="9" t="s">
        <v>59</v>
      </c>
      <c r="D30" s="4"/>
      <c r="E30" s="5" t="str">
        <f aca="false">" "</f>
        <v> 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customFormat="false" ht="12.75" hidden="false" customHeight="false" outlineLevel="0" collapsed="false">
      <c r="A31" s="7" t="s">
        <v>60</v>
      </c>
      <c r="B31" s="8"/>
      <c r="C31" s="9" t="s">
        <v>61</v>
      </c>
      <c r="D31" s="4"/>
      <c r="E31" s="5" t="str">
        <f aca="false">" "</f>
        <v> 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customFormat="false" ht="12.75" hidden="false" customHeight="false" outlineLevel="0" collapsed="false">
      <c r="A32" s="7" t="s">
        <v>62</v>
      </c>
      <c r="B32" s="8"/>
      <c r="C32" s="9" t="s">
        <v>63</v>
      </c>
      <c r="D32" s="4"/>
      <c r="E32" s="5" t="str">
        <f aca="false">" "</f>
        <v> 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customFormat="false" ht="12.75" hidden="false" customHeight="false" outlineLevel="0" collapsed="false">
      <c r="A33" s="19" t="s">
        <v>64</v>
      </c>
      <c r="B33" s="20"/>
      <c r="C33" s="21" t="s">
        <v>65</v>
      </c>
      <c r="D33" s="4"/>
      <c r="E33" s="5" t="str">
        <f aca="false">" "</f>
        <v> 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customFormat="false" ht="12.75" hidden="false" customHeight="false" outlineLevel="0" collapsed="false">
      <c r="A34" s="22"/>
      <c r="B34" s="23"/>
      <c r="C34" s="22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customFormat="false" ht="12.75" hidden="false" customHeight="false" outlineLevel="0" collapsed="false">
      <c r="A35" s="6"/>
      <c r="B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customFormat="false" ht="12.75" hidden="false" customHeight="false" outlineLevel="0" collapsed="false">
      <c r="A36" s="6"/>
      <c r="B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customFormat="false" ht="12.75" hidden="false" customHeight="false" outlineLevel="0" collapsed="false">
      <c r="A37" s="6"/>
      <c r="B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customFormat="false" ht="12.75" hidden="false" customHeight="false" outlineLevel="0" collapsed="false">
      <c r="A38" s="6"/>
      <c r="B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customFormat="false" ht="12.75" hidden="false" customHeight="false" outlineLevel="0" collapsed="false">
      <c r="A39" s="6"/>
      <c r="B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customFormat="false" ht="12.75" hidden="false" customHeight="false" outlineLevel="0" collapsed="false">
      <c r="A40" s="6"/>
      <c r="B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customFormat="false" ht="12.75" hidden="false" customHeight="false" outlineLevel="0" collapsed="false">
      <c r="A41" s="6"/>
      <c r="B41" s="2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customFormat="false" ht="12.75" hidden="false" customHeight="false" outlineLevel="0" collapsed="false">
      <c r="A42" s="6"/>
      <c r="B42" s="2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customFormat="false" ht="12.75" hidden="false" customHeight="false" outlineLevel="0" collapsed="false">
      <c r="A43" s="6"/>
      <c r="B43" s="2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customFormat="false" ht="12.75" hidden="false" customHeight="false" outlineLevel="0" collapsed="false">
      <c r="A44" s="6"/>
      <c r="B44" s="2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customFormat="false" ht="12.75" hidden="false" customHeight="false" outlineLevel="0" collapsed="false">
      <c r="A45" s="6"/>
      <c r="B45" s="2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customFormat="false" ht="12.75" hidden="false" customHeight="false" outlineLevel="0" collapsed="false">
      <c r="A46" s="6"/>
      <c r="B46" s="2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customFormat="false" ht="12.75" hidden="false" customHeight="false" outlineLevel="0" collapsed="false">
      <c r="A47" s="6"/>
      <c r="B47" s="24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customFormat="false" ht="12.75" hidden="false" customHeight="false" outlineLevel="0" collapsed="false">
      <c r="A48" s="6"/>
      <c r="B48" s="2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customFormat="false" ht="12.75" hidden="false" customHeight="false" outlineLevel="0" collapsed="false">
      <c r="A49" s="6"/>
      <c r="B49" s="24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8E7CC3"/>
    <pageSetUpPr fitToPage="false"/>
  </sheetPr>
  <dimension ref="A1:R516"/>
  <sheetViews>
    <sheetView showFormulas="false" showGridLines="true" showRowColHeaders="true" showZeros="true" rightToLeft="false" tabSelected="true" showOutlineSymbols="true" defaultGridColor="true" view="normal" topLeftCell="A1" colorId="64" zoomScale="115" zoomScaleNormal="115" zoomScalePageLayoutView="100" workbookViewId="0">
      <selection pane="topLeft" activeCell="N10" activeCellId="0" sqref="N10"/>
    </sheetView>
  </sheetViews>
  <sheetFormatPr defaultColWidth="12.66796875" defaultRowHeight="15.75" zeroHeight="true" outlineLevelRow="0" outlineLevelCol="0"/>
  <cols>
    <col collapsed="false" customWidth="true" hidden="false" outlineLevel="0" max="2" min="1" style="0" width="2.67"/>
    <col collapsed="false" customWidth="true" hidden="false" outlineLevel="0" max="3" min="3" style="0" width="40.44"/>
    <col collapsed="false" customWidth="true" hidden="false" outlineLevel="0" max="4" min="4" style="0" width="1.33"/>
    <col collapsed="false" customWidth="true" hidden="false" outlineLevel="0" max="5" min="5" style="0" width="8.88"/>
    <col collapsed="false" customWidth="true" hidden="false" outlineLevel="0" max="7" min="6" style="0" width="1.33"/>
    <col collapsed="false" customWidth="true" hidden="false" outlineLevel="0" max="8" min="8" style="0" width="8.88"/>
    <col collapsed="false" customWidth="true" hidden="false" outlineLevel="0" max="10" min="9" style="0" width="1.33"/>
    <col collapsed="false" customWidth="true" hidden="false" outlineLevel="0" max="11" min="11" style="0" width="8.88"/>
    <col collapsed="false" customWidth="true" hidden="false" outlineLevel="0" max="13" min="12" style="0" width="2.67"/>
    <col collapsed="false" customWidth="true" hidden="false" outlineLevel="0" max="14" min="14" style="0" width="6.33"/>
    <col collapsed="false" customWidth="true" hidden="false" outlineLevel="0" max="16" min="15" style="0" width="2.67"/>
    <col collapsed="false" customWidth="true" hidden="false" outlineLevel="0" max="17" min="17" style="0" width="15"/>
    <col collapsed="false" customWidth="true" hidden="false" outlineLevel="0" max="18" min="18" style="0" width="2.67"/>
    <col collapsed="false" customWidth="false" hidden="true" outlineLevel="0" max="16384" min="19" style="0" width="12.67"/>
  </cols>
  <sheetData>
    <row r="1" customFormat="false" ht="15" hidden="false" customHeight="false" outlineLevel="0" collapsed="false">
      <c r="A1" s="25"/>
      <c r="B1" s="25"/>
      <c r="C1" s="25"/>
      <c r="D1" s="25"/>
      <c r="E1" s="25"/>
      <c r="F1" s="25"/>
      <c r="G1" s="25"/>
      <c r="H1" s="25"/>
      <c r="I1" s="25"/>
      <c r="J1" s="25"/>
      <c r="K1" s="26"/>
      <c r="L1" s="25"/>
      <c r="M1" s="25"/>
      <c r="N1" s="25"/>
      <c r="O1" s="25"/>
      <c r="P1" s="25"/>
      <c r="Q1" s="25"/>
      <c r="R1" s="25"/>
    </row>
    <row r="2" customFormat="false" ht="31.5" hidden="false" customHeight="true" outlineLevel="0" collapsed="false">
      <c r="A2" s="25"/>
      <c r="B2" s="27" t="s">
        <v>66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5"/>
    </row>
    <row r="3" customFormat="false" ht="22.5" hidden="false" customHeight="true" outlineLevel="0" collapsed="false">
      <c r="A3" s="25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5"/>
    </row>
    <row r="4" customFormat="false" ht="15" hidden="false" customHeight="false" outlineLevel="0" collapsed="false">
      <c r="A4" s="25"/>
      <c r="B4" s="28" t="s">
        <v>67</v>
      </c>
      <c r="C4" s="25"/>
      <c r="D4" s="25"/>
      <c r="E4" s="25"/>
      <c r="F4" s="25"/>
      <c r="G4" s="25"/>
      <c r="H4" s="25"/>
      <c r="I4" s="25"/>
      <c r="J4" s="25"/>
      <c r="K4" s="26"/>
      <c r="L4" s="25"/>
      <c r="M4" s="25"/>
      <c r="N4" s="25"/>
      <c r="O4" s="25"/>
      <c r="P4" s="25"/>
      <c r="Q4" s="25"/>
      <c r="R4" s="25"/>
    </row>
    <row r="5" customFormat="false" ht="15" hidden="false" customHeight="false" outlineLevel="0" collapsed="false">
      <c r="A5" s="25"/>
      <c r="B5" s="25"/>
      <c r="C5" s="25"/>
      <c r="D5" s="25"/>
      <c r="E5" s="25"/>
      <c r="F5" s="25"/>
      <c r="G5" s="25"/>
      <c r="H5" s="25"/>
      <c r="I5" s="25"/>
      <c r="J5" s="25"/>
      <c r="K5" s="26"/>
      <c r="L5" s="25"/>
      <c r="M5" s="25"/>
      <c r="N5" s="25"/>
      <c r="O5" s="25"/>
      <c r="P5" s="25"/>
      <c r="Q5" s="25"/>
      <c r="R5" s="25"/>
    </row>
    <row r="6" customFormat="false" ht="15" hidden="false" customHeight="false" outlineLevel="0" collapsed="false">
      <c r="A6" s="25"/>
      <c r="B6" s="29"/>
      <c r="C6" s="29"/>
      <c r="D6" s="29"/>
      <c r="E6" s="29"/>
      <c r="F6" s="29"/>
      <c r="G6" s="29"/>
      <c r="H6" s="29"/>
      <c r="I6" s="29"/>
      <c r="J6" s="29"/>
      <c r="K6" s="30"/>
      <c r="L6" s="29"/>
      <c r="M6" s="25"/>
      <c r="N6" s="25"/>
      <c r="O6" s="25"/>
      <c r="P6" s="25"/>
      <c r="Q6" s="25"/>
      <c r="R6" s="25"/>
    </row>
    <row r="7" customFormat="false" ht="20.25" hidden="false" customHeight="false" outlineLevel="0" collapsed="false">
      <c r="A7" s="31"/>
      <c r="B7" s="32"/>
      <c r="C7" s="33" t="s">
        <v>68</v>
      </c>
      <c r="D7" s="33"/>
      <c r="E7" s="33"/>
      <c r="F7" s="33"/>
      <c r="G7" s="33"/>
      <c r="H7" s="33"/>
      <c r="I7" s="33"/>
      <c r="J7" s="33"/>
      <c r="K7" s="33"/>
      <c r="L7" s="34"/>
      <c r="M7" s="35"/>
      <c r="N7" s="25"/>
      <c r="O7" s="25"/>
      <c r="P7" s="36"/>
      <c r="Q7" s="37" t="s">
        <v>69</v>
      </c>
      <c r="R7" s="25"/>
    </row>
    <row r="8" customFormat="false" ht="18" hidden="false" customHeight="false" outlineLevel="0" collapsed="false">
      <c r="A8" s="31"/>
      <c r="B8" s="38"/>
      <c r="C8" s="39" t="s">
        <v>70</v>
      </c>
      <c r="D8" s="39"/>
      <c r="E8" s="39"/>
      <c r="F8" s="39"/>
      <c r="G8" s="39"/>
      <c r="H8" s="39"/>
      <c r="I8" s="40" t="s">
        <v>71</v>
      </c>
      <c r="J8" s="40"/>
      <c r="K8" s="40"/>
      <c r="L8" s="40"/>
      <c r="M8" s="41"/>
      <c r="N8" s="25"/>
      <c r="O8" s="25"/>
      <c r="P8" s="42"/>
      <c r="Q8" s="43" t="s">
        <v>72</v>
      </c>
      <c r="R8" s="25"/>
    </row>
    <row r="9" customFormat="false" ht="18" hidden="false" customHeight="false" outlineLevel="0" collapsed="false">
      <c r="A9" s="31"/>
      <c r="B9" s="38"/>
      <c r="C9" s="44" t="s">
        <v>73</v>
      </c>
      <c r="D9" s="44"/>
      <c r="E9" s="44"/>
      <c r="F9" s="44"/>
      <c r="G9" s="44"/>
      <c r="H9" s="44"/>
      <c r="I9" s="44"/>
      <c r="J9" s="45"/>
      <c r="K9" s="46" t="n">
        <f aca="false">SUM(Calcoli!$C$3:$C$32)</f>
        <v>0</v>
      </c>
      <c r="L9" s="47" t="s">
        <v>74</v>
      </c>
      <c r="M9" s="41"/>
      <c r="N9" s="25"/>
      <c r="O9" s="25"/>
      <c r="P9" s="25"/>
      <c r="Q9" s="25"/>
      <c r="R9" s="25"/>
    </row>
    <row r="10" customFormat="false" ht="18" hidden="false" customHeight="false" outlineLevel="0" collapsed="false">
      <c r="A10" s="31"/>
      <c r="B10" s="38"/>
      <c r="C10" s="44" t="s">
        <v>75</v>
      </c>
      <c r="D10" s="44"/>
      <c r="E10" s="44"/>
      <c r="F10" s="44"/>
      <c r="G10" s="44"/>
      <c r="H10" s="44"/>
      <c r="I10" s="44"/>
      <c r="J10" s="48"/>
      <c r="K10" s="49" t="n">
        <f aca="false">SUM(Calcoli!$D$3:$D$32)</f>
        <v>0</v>
      </c>
      <c r="L10" s="50" t="s">
        <v>74</v>
      </c>
      <c r="M10" s="41"/>
      <c r="N10" s="25"/>
      <c r="O10" s="25"/>
      <c r="P10" s="25"/>
      <c r="Q10" s="25"/>
      <c r="R10" s="25"/>
    </row>
    <row r="11" customFormat="false" ht="18" hidden="false" customHeight="false" outlineLevel="0" collapsed="false">
      <c r="A11" s="31"/>
      <c r="B11" s="38"/>
      <c r="C11" s="44" t="s">
        <v>76</v>
      </c>
      <c r="D11" s="44"/>
      <c r="E11" s="44"/>
      <c r="F11" s="44"/>
      <c r="G11" s="44"/>
      <c r="H11" s="44"/>
      <c r="I11" s="44"/>
      <c r="J11" s="48"/>
      <c r="K11" s="49" t="n">
        <f aca="false">SUM(Calcoli!$E$3:$E$32)</f>
        <v>0</v>
      </c>
      <c r="L11" s="50" t="s">
        <v>74</v>
      </c>
      <c r="M11" s="41"/>
      <c r="N11" s="25"/>
      <c r="O11" s="25"/>
      <c r="P11" s="25"/>
      <c r="Q11" s="25"/>
      <c r="R11" s="25"/>
    </row>
    <row r="12" customFormat="false" ht="18" hidden="false" customHeight="false" outlineLevel="0" collapsed="false">
      <c r="A12" s="31"/>
      <c r="B12" s="38"/>
      <c r="C12" s="44" t="s">
        <v>77</v>
      </c>
      <c r="D12" s="44"/>
      <c r="E12" s="44"/>
      <c r="F12" s="44"/>
      <c r="G12" s="44"/>
      <c r="H12" s="44"/>
      <c r="I12" s="44"/>
      <c r="J12" s="48"/>
      <c r="K12" s="49" t="n">
        <f aca="false">SUM(Calcoli!$F$3:$F$32)</f>
        <v>0</v>
      </c>
      <c r="L12" s="50" t="s">
        <v>74</v>
      </c>
      <c r="M12" s="41"/>
      <c r="N12" s="25"/>
      <c r="O12" s="25"/>
      <c r="P12" s="25"/>
      <c r="Q12" s="25"/>
      <c r="R12" s="25"/>
    </row>
    <row r="13" customFormat="false" ht="18" hidden="false" customHeight="false" outlineLevel="0" collapsed="false">
      <c r="A13" s="31"/>
      <c r="B13" s="38"/>
      <c r="C13" s="44" t="s">
        <v>78</v>
      </c>
      <c r="D13" s="44"/>
      <c r="E13" s="44"/>
      <c r="F13" s="44"/>
      <c r="G13" s="44"/>
      <c r="H13" s="44"/>
      <c r="I13" s="44"/>
      <c r="J13" s="48"/>
      <c r="K13" s="49" t="n">
        <f aca="false">SUM(Calcoli!$G$3:$G$32)</f>
        <v>0</v>
      </c>
      <c r="L13" s="50" t="s">
        <v>74</v>
      </c>
      <c r="M13" s="41"/>
      <c r="N13" s="25"/>
      <c r="O13" s="25"/>
      <c r="P13" s="25"/>
      <c r="Q13" s="25"/>
      <c r="R13" s="25"/>
    </row>
    <row r="14" customFormat="false" ht="18" hidden="false" customHeight="false" outlineLevel="0" collapsed="false">
      <c r="A14" s="31"/>
      <c r="B14" s="38"/>
      <c r="C14" s="44" t="s">
        <v>79</v>
      </c>
      <c r="D14" s="44"/>
      <c r="E14" s="44"/>
      <c r="F14" s="44"/>
      <c r="G14" s="44"/>
      <c r="H14" s="44"/>
      <c r="I14" s="44"/>
      <c r="J14" s="48"/>
      <c r="K14" s="49" t="n">
        <f aca="false">E32+H50+H66+H82+H98+H114+H130+H146+H162+H178+H194+H210+H226+H242+H258+H274+H290+H306+H322+H338+H354+H370+H386+H402+H418+H434+H450+H466+H482+H498+H514</f>
        <v>0</v>
      </c>
      <c r="L14" s="50" t="s">
        <v>74</v>
      </c>
      <c r="M14" s="41"/>
      <c r="N14" s="25"/>
      <c r="O14" s="25"/>
      <c r="P14" s="25"/>
      <c r="Q14" s="25"/>
      <c r="R14" s="25"/>
    </row>
    <row r="15" customFormat="false" ht="18" hidden="false" customHeight="false" outlineLevel="0" collapsed="false">
      <c r="A15" s="31"/>
      <c r="B15" s="38"/>
      <c r="C15" s="44" t="s">
        <v>80</v>
      </c>
      <c r="D15" s="44"/>
      <c r="E15" s="44"/>
      <c r="F15" s="44"/>
      <c r="G15" s="44"/>
      <c r="H15" s="44"/>
      <c r="I15" s="44"/>
      <c r="J15" s="48"/>
      <c r="K15" s="49" t="n">
        <f aca="false">H32+K50+K66+K82+K98+K114+K130+K146+K162+K178+K194+K210+K226+K242+K258+K274+K290+K306+K322+K338+K354+K370+K386+K402+K418+K434+K450+K466+K482+K498+K514</f>
        <v>0</v>
      </c>
      <c r="L15" s="50" t="s">
        <v>74</v>
      </c>
      <c r="M15" s="41"/>
      <c r="N15" s="25"/>
      <c r="O15" s="25"/>
      <c r="P15" s="25"/>
      <c r="Q15" s="25"/>
      <c r="R15" s="25"/>
    </row>
    <row r="16" customFormat="false" ht="18" hidden="false" customHeight="false" outlineLevel="0" collapsed="false">
      <c r="A16" s="31"/>
      <c r="B16" s="38"/>
      <c r="C16" s="44" t="s">
        <v>81</v>
      </c>
      <c r="D16" s="44"/>
      <c r="E16" s="44"/>
      <c r="F16" s="44"/>
      <c r="G16" s="44"/>
      <c r="H16" s="44"/>
      <c r="I16" s="44"/>
      <c r="J16" s="48"/>
      <c r="K16" s="49" t="n">
        <f aca="false">K32+M50+M66+M82+M98+M114+M130+M146+M162+M178+M194+M210+M226+M242+M258+M274+M290+M306+M322+M338+M354+M370+M386+M402+M418+M434+M450+M466+M482+M498+M514</f>
        <v>0</v>
      </c>
      <c r="L16" s="50" t="s">
        <v>74</v>
      </c>
      <c r="M16" s="41"/>
      <c r="N16" s="25"/>
      <c r="O16" s="25"/>
      <c r="P16" s="25"/>
      <c r="Q16" s="25"/>
      <c r="R16" s="25"/>
    </row>
    <row r="17" customFormat="false" ht="15" hidden="false" customHeight="false" outlineLevel="0" collapsed="false">
      <c r="A17" s="31"/>
      <c r="B17" s="51"/>
      <c r="C17" s="52"/>
      <c r="D17" s="52"/>
      <c r="E17" s="52"/>
      <c r="F17" s="52"/>
      <c r="G17" s="52"/>
      <c r="H17" s="52"/>
      <c r="I17" s="52"/>
      <c r="J17" s="52"/>
      <c r="K17" s="53"/>
      <c r="L17" s="54"/>
      <c r="M17" s="55"/>
      <c r="N17" s="25"/>
      <c r="O17" s="25"/>
      <c r="P17" s="25"/>
      <c r="Q17" s="25"/>
      <c r="R17" s="25"/>
    </row>
    <row r="18" customFormat="false" ht="15" hidden="false" customHeight="false" outlineLevel="0" collapsed="false">
      <c r="A18" s="2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9"/>
      <c r="N18" s="25"/>
      <c r="O18" s="25"/>
      <c r="P18" s="25"/>
      <c r="Q18" s="25"/>
      <c r="R18" s="25"/>
    </row>
    <row r="19" customFormat="false" ht="20.25" hidden="false" customHeight="false" outlineLevel="0" collapsed="false">
      <c r="A19" s="31"/>
      <c r="B19" s="32"/>
      <c r="C19" s="33" t="s">
        <v>82</v>
      </c>
      <c r="D19" s="33"/>
      <c r="E19" s="57"/>
      <c r="F19" s="57"/>
      <c r="G19" s="57"/>
      <c r="H19" s="57"/>
      <c r="I19" s="57"/>
      <c r="J19" s="57"/>
      <c r="K19" s="57"/>
      <c r="L19" s="57"/>
      <c r="M19" s="35"/>
      <c r="N19" s="58"/>
      <c r="O19" s="25"/>
      <c r="P19" s="25"/>
      <c r="Q19" s="25"/>
      <c r="R19" s="25"/>
    </row>
    <row r="20" customFormat="false" ht="18" hidden="false" customHeight="false" outlineLevel="0" collapsed="false">
      <c r="A20" s="31"/>
      <c r="B20" s="38"/>
      <c r="C20" s="59" t="s">
        <v>83</v>
      </c>
      <c r="D20" s="59"/>
      <c r="E20" s="60" t="s">
        <v>84</v>
      </c>
      <c r="F20" s="25"/>
      <c r="G20" s="25"/>
      <c r="H20" s="60" t="s">
        <v>85</v>
      </c>
      <c r="I20" s="25"/>
      <c r="J20" s="25"/>
      <c r="K20" s="60" t="s">
        <v>86</v>
      </c>
      <c r="L20" s="25"/>
      <c r="M20" s="41"/>
      <c r="N20" s="58"/>
      <c r="O20" s="25"/>
      <c r="P20" s="25"/>
      <c r="Q20" s="25"/>
      <c r="R20" s="25"/>
    </row>
    <row r="21" customFormat="false" ht="15" hidden="false" customHeight="false" outlineLevel="0" collapsed="false">
      <c r="A21" s="31"/>
      <c r="B21" s="38"/>
      <c r="C21" s="61"/>
      <c r="D21" s="62"/>
      <c r="E21" s="61"/>
      <c r="F21" s="63"/>
      <c r="G21" s="63"/>
      <c r="H21" s="61"/>
      <c r="I21" s="63"/>
      <c r="J21" s="63"/>
      <c r="K21" s="61"/>
      <c r="L21" s="25"/>
      <c r="M21" s="41"/>
      <c r="N21" s="58"/>
      <c r="O21" s="25"/>
      <c r="P21" s="25"/>
      <c r="Q21" s="25"/>
      <c r="R21" s="25"/>
    </row>
    <row r="22" customFormat="false" ht="15" hidden="false" customHeight="false" outlineLevel="0" collapsed="false">
      <c r="A22" s="31"/>
      <c r="B22" s="38"/>
      <c r="C22" s="61"/>
      <c r="D22" s="64"/>
      <c r="E22" s="65"/>
      <c r="F22" s="66"/>
      <c r="G22" s="66"/>
      <c r="H22" s="65"/>
      <c r="I22" s="66"/>
      <c r="J22" s="66"/>
      <c r="K22" s="65"/>
      <c r="L22" s="25"/>
      <c r="M22" s="41"/>
      <c r="N22" s="58"/>
      <c r="O22" s="25"/>
      <c r="P22" s="25"/>
      <c r="Q22" s="25"/>
      <c r="R22" s="25"/>
    </row>
    <row r="23" customFormat="false" ht="15" hidden="false" customHeight="false" outlineLevel="0" collapsed="false">
      <c r="A23" s="31"/>
      <c r="B23" s="38"/>
      <c r="C23" s="61"/>
      <c r="D23" s="64"/>
      <c r="E23" s="65"/>
      <c r="F23" s="66"/>
      <c r="G23" s="66"/>
      <c r="H23" s="65"/>
      <c r="I23" s="66"/>
      <c r="J23" s="66"/>
      <c r="K23" s="65"/>
      <c r="L23" s="25"/>
      <c r="M23" s="41"/>
      <c r="N23" s="58"/>
      <c r="O23" s="25"/>
      <c r="P23" s="25"/>
      <c r="Q23" s="25"/>
      <c r="R23" s="25"/>
    </row>
    <row r="24" customFormat="false" ht="15" hidden="false" customHeight="false" outlineLevel="0" collapsed="false">
      <c r="A24" s="31"/>
      <c r="B24" s="38"/>
      <c r="C24" s="61"/>
      <c r="D24" s="64"/>
      <c r="E24" s="65"/>
      <c r="F24" s="66"/>
      <c r="G24" s="66"/>
      <c r="H24" s="65"/>
      <c r="I24" s="66"/>
      <c r="J24" s="66"/>
      <c r="K24" s="65"/>
      <c r="L24" s="25"/>
      <c r="M24" s="41"/>
      <c r="N24" s="58"/>
      <c r="O24" s="25"/>
      <c r="P24" s="25"/>
      <c r="Q24" s="25"/>
      <c r="R24" s="25"/>
    </row>
    <row r="25" customFormat="false" ht="15" hidden="false" customHeight="false" outlineLevel="0" collapsed="false">
      <c r="A25" s="31"/>
      <c r="B25" s="38"/>
      <c r="C25" s="61"/>
      <c r="D25" s="64"/>
      <c r="E25" s="65"/>
      <c r="F25" s="66"/>
      <c r="G25" s="66"/>
      <c r="H25" s="65"/>
      <c r="I25" s="66"/>
      <c r="J25" s="66"/>
      <c r="K25" s="65"/>
      <c r="L25" s="25"/>
      <c r="M25" s="41"/>
      <c r="N25" s="58"/>
      <c r="O25" s="25"/>
      <c r="P25" s="25"/>
      <c r="Q25" s="25"/>
      <c r="R25" s="25"/>
    </row>
    <row r="26" customFormat="false" ht="15" hidden="false" customHeight="false" outlineLevel="0" collapsed="false">
      <c r="A26" s="31"/>
      <c r="B26" s="38"/>
      <c r="C26" s="61"/>
      <c r="D26" s="64"/>
      <c r="E26" s="65"/>
      <c r="F26" s="66"/>
      <c r="G26" s="66"/>
      <c r="H26" s="65"/>
      <c r="I26" s="66"/>
      <c r="J26" s="66"/>
      <c r="K26" s="65"/>
      <c r="L26" s="25"/>
      <c r="M26" s="41"/>
      <c r="N26" s="58"/>
      <c r="O26" s="25"/>
      <c r="P26" s="25"/>
      <c r="Q26" s="25"/>
      <c r="R26" s="25"/>
    </row>
    <row r="27" customFormat="false" ht="15" hidden="false" customHeight="false" outlineLevel="0" collapsed="false">
      <c r="A27" s="31"/>
      <c r="B27" s="38"/>
      <c r="C27" s="61"/>
      <c r="D27" s="64"/>
      <c r="E27" s="65"/>
      <c r="F27" s="66"/>
      <c r="G27" s="66"/>
      <c r="H27" s="65"/>
      <c r="I27" s="66"/>
      <c r="J27" s="66"/>
      <c r="K27" s="65"/>
      <c r="L27" s="25"/>
      <c r="M27" s="41"/>
      <c r="N27" s="58"/>
      <c r="O27" s="25"/>
      <c r="P27" s="25"/>
      <c r="Q27" s="25"/>
      <c r="R27" s="25"/>
    </row>
    <row r="28" customFormat="false" ht="15" hidden="false" customHeight="false" outlineLevel="0" collapsed="false">
      <c r="A28" s="31"/>
      <c r="B28" s="38"/>
      <c r="C28" s="61"/>
      <c r="D28" s="64"/>
      <c r="E28" s="65"/>
      <c r="F28" s="66"/>
      <c r="G28" s="66"/>
      <c r="H28" s="65"/>
      <c r="I28" s="66"/>
      <c r="J28" s="66"/>
      <c r="K28" s="65"/>
      <c r="L28" s="25"/>
      <c r="M28" s="41"/>
      <c r="N28" s="58"/>
      <c r="O28" s="25"/>
      <c r="P28" s="25"/>
      <c r="Q28" s="25"/>
      <c r="R28" s="25"/>
    </row>
    <row r="29" customFormat="false" ht="15" hidden="false" customHeight="false" outlineLevel="0" collapsed="false">
      <c r="A29" s="31"/>
      <c r="B29" s="38"/>
      <c r="C29" s="61"/>
      <c r="D29" s="64"/>
      <c r="E29" s="65"/>
      <c r="F29" s="66"/>
      <c r="G29" s="66"/>
      <c r="H29" s="65"/>
      <c r="I29" s="66"/>
      <c r="J29" s="66"/>
      <c r="K29" s="65"/>
      <c r="L29" s="25"/>
      <c r="M29" s="41"/>
      <c r="N29" s="58"/>
      <c r="O29" s="25"/>
      <c r="P29" s="25"/>
      <c r="Q29" s="25"/>
      <c r="R29" s="25"/>
    </row>
    <row r="30" customFormat="false" ht="15" hidden="false" customHeight="false" outlineLevel="0" collapsed="false">
      <c r="A30" s="31"/>
      <c r="B30" s="38"/>
      <c r="C30" s="61"/>
      <c r="D30" s="64"/>
      <c r="E30" s="65"/>
      <c r="F30" s="66"/>
      <c r="G30" s="66"/>
      <c r="H30" s="65"/>
      <c r="I30" s="66"/>
      <c r="J30" s="66"/>
      <c r="K30" s="65"/>
      <c r="L30" s="25"/>
      <c r="M30" s="41"/>
      <c r="N30" s="58"/>
      <c r="O30" s="25"/>
      <c r="P30" s="25"/>
      <c r="Q30" s="25"/>
      <c r="R30" s="25"/>
    </row>
    <row r="31" customFormat="false" ht="15" hidden="false" customHeight="false" outlineLevel="0" collapsed="false">
      <c r="A31" s="31"/>
      <c r="B31" s="38"/>
      <c r="C31" s="61"/>
      <c r="D31" s="64"/>
      <c r="E31" s="65"/>
      <c r="F31" s="66"/>
      <c r="G31" s="66"/>
      <c r="H31" s="65"/>
      <c r="I31" s="66"/>
      <c r="J31" s="66"/>
      <c r="K31" s="65"/>
      <c r="L31" s="25"/>
      <c r="M31" s="41"/>
      <c r="N31" s="58"/>
      <c r="O31" s="25"/>
      <c r="P31" s="25"/>
      <c r="Q31" s="25"/>
      <c r="R31" s="25"/>
    </row>
    <row r="32" customFormat="false" ht="18" hidden="false" customHeight="false" outlineLevel="0" collapsed="false">
      <c r="A32" s="31"/>
      <c r="B32" s="38"/>
      <c r="C32" s="67"/>
      <c r="D32" s="67"/>
      <c r="E32" s="68" t="n">
        <f aca="false">SUM(E21:E31)</f>
        <v>0</v>
      </c>
      <c r="F32" s="69" t="s">
        <v>74</v>
      </c>
      <c r="G32" s="67"/>
      <c r="H32" s="68" t="n">
        <f aca="false">SUM(H21:H31)</f>
        <v>0</v>
      </c>
      <c r="I32" s="69" t="s">
        <v>74</v>
      </c>
      <c r="J32" s="67"/>
      <c r="K32" s="68" t="n">
        <f aca="false">SUM(K21:K31)</f>
        <v>0</v>
      </c>
      <c r="L32" s="70" t="s">
        <v>74</v>
      </c>
      <c r="M32" s="41"/>
      <c r="N32" s="58"/>
      <c r="O32" s="25"/>
      <c r="P32" s="25"/>
      <c r="Q32" s="25"/>
      <c r="R32" s="25"/>
    </row>
    <row r="33" customFormat="false" ht="15" hidden="false" customHeight="false" outlineLevel="0" collapsed="false">
      <c r="A33" s="31"/>
      <c r="B33" s="51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5"/>
      <c r="N33" s="58"/>
      <c r="O33" s="25"/>
      <c r="P33" s="25"/>
      <c r="Q33" s="25"/>
      <c r="R33" s="25"/>
    </row>
    <row r="34" customFormat="false" ht="15" hidden="false" customHeight="false" outlineLevel="0" collapsed="false">
      <c r="A34" s="2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29"/>
      <c r="O34" s="29"/>
      <c r="P34" s="29"/>
      <c r="Q34" s="25"/>
      <c r="R34" s="25"/>
    </row>
    <row r="35" customFormat="false" ht="20.25" hidden="false" customHeight="false" outlineLevel="0" collapsed="false">
      <c r="A35" s="31"/>
      <c r="B35" s="32"/>
      <c r="C35" s="33" t="s">
        <v>87</v>
      </c>
      <c r="D35" s="33"/>
      <c r="E35" s="71"/>
      <c r="F35" s="71"/>
      <c r="G35" s="71"/>
      <c r="H35" s="71"/>
      <c r="I35" s="72"/>
      <c r="J35" s="72"/>
      <c r="K35" s="72"/>
      <c r="L35" s="72"/>
      <c r="M35" s="72"/>
      <c r="N35" s="57"/>
      <c r="O35" s="57"/>
      <c r="P35" s="35"/>
      <c r="Q35" s="58"/>
      <c r="R35" s="25"/>
    </row>
    <row r="36" customFormat="false" ht="20.25" hidden="false" customHeight="false" outlineLevel="0" collapsed="false">
      <c r="A36" s="31"/>
      <c r="B36" s="38"/>
      <c r="C36" s="73"/>
      <c r="D36" s="73"/>
      <c r="E36" s="74"/>
      <c r="F36" s="74"/>
      <c r="G36" s="75"/>
      <c r="H36" s="75"/>
      <c r="I36" s="60"/>
      <c r="J36" s="60"/>
      <c r="K36" s="60"/>
      <c r="L36" s="60"/>
      <c r="M36" s="60"/>
      <c r="N36" s="25"/>
      <c r="O36" s="25"/>
      <c r="P36" s="41"/>
      <c r="Q36" s="58"/>
      <c r="R36" s="25"/>
    </row>
    <row r="37" customFormat="false" ht="20.25" hidden="false" customHeight="false" outlineLevel="0" collapsed="false">
      <c r="A37" s="31"/>
      <c r="B37" s="38"/>
      <c r="C37" s="76" t="str">
        <f aca="false">IF(Calcoli!$I3="","","Unità immobiliare "&amp;Calcoli!$I3 )</f>
        <v/>
      </c>
      <c r="D37" s="76"/>
      <c r="E37" s="77" t="s">
        <v>88</v>
      </c>
      <c r="F37" s="77"/>
      <c r="G37" s="77"/>
      <c r="H37" s="61"/>
      <c r="I37" s="60"/>
      <c r="J37" s="60"/>
      <c r="K37" s="60"/>
      <c r="L37" s="60"/>
      <c r="M37" s="60"/>
      <c r="N37" s="25"/>
      <c r="O37" s="25"/>
      <c r="P37" s="41"/>
      <c r="Q37" s="58"/>
      <c r="R37" s="25"/>
    </row>
    <row r="38" customFormat="false" ht="18" hidden="false" customHeight="false" outlineLevel="0" collapsed="false">
      <c r="A38" s="31"/>
      <c r="B38" s="38"/>
      <c r="C38" s="59" t="s">
        <v>87</v>
      </c>
      <c r="D38" s="59"/>
      <c r="E38" s="78" t="s">
        <v>89</v>
      </c>
      <c r="F38" s="78"/>
      <c r="G38" s="78"/>
      <c r="H38" s="78" t="s">
        <v>84</v>
      </c>
      <c r="I38" s="60"/>
      <c r="J38" s="60"/>
      <c r="K38" s="60" t="s">
        <v>85</v>
      </c>
      <c r="L38" s="60"/>
      <c r="M38" s="60" t="s">
        <v>86</v>
      </c>
      <c r="N38" s="25"/>
      <c r="O38" s="25"/>
      <c r="P38" s="41"/>
      <c r="Q38" s="58"/>
      <c r="R38" s="25"/>
    </row>
    <row r="39" customFormat="false" ht="15" hidden="false" customHeight="false" outlineLevel="0" collapsed="false">
      <c r="A39" s="31"/>
      <c r="B39" s="38"/>
      <c r="C39" s="61"/>
      <c r="D39" s="62"/>
      <c r="E39" s="61"/>
      <c r="F39" s="63"/>
      <c r="G39" s="63"/>
      <c r="H39" s="61"/>
      <c r="I39" s="63"/>
      <c r="J39" s="63"/>
      <c r="K39" s="61"/>
      <c r="L39" s="79"/>
      <c r="M39" s="61"/>
      <c r="N39" s="61"/>
      <c r="O39" s="25"/>
      <c r="P39" s="41"/>
      <c r="Q39" s="58"/>
      <c r="R39" s="25"/>
    </row>
    <row r="40" customFormat="false" ht="15" hidden="false" customHeight="false" outlineLevel="0" collapsed="false">
      <c r="A40" s="31"/>
      <c r="B40" s="38"/>
      <c r="C40" s="61"/>
      <c r="D40" s="64"/>
      <c r="E40" s="65"/>
      <c r="F40" s="66"/>
      <c r="G40" s="66"/>
      <c r="H40" s="65"/>
      <c r="I40" s="66"/>
      <c r="J40" s="66"/>
      <c r="K40" s="65"/>
      <c r="L40" s="80"/>
      <c r="M40" s="65"/>
      <c r="N40" s="65"/>
      <c r="O40" s="25"/>
      <c r="P40" s="41"/>
      <c r="Q40" s="58"/>
      <c r="R40" s="25"/>
    </row>
    <row r="41" customFormat="false" ht="15" hidden="false" customHeight="false" outlineLevel="0" collapsed="false">
      <c r="A41" s="31"/>
      <c r="B41" s="38"/>
      <c r="C41" s="61"/>
      <c r="D41" s="64"/>
      <c r="E41" s="65"/>
      <c r="F41" s="66"/>
      <c r="G41" s="66"/>
      <c r="H41" s="65"/>
      <c r="I41" s="66"/>
      <c r="J41" s="66"/>
      <c r="K41" s="65"/>
      <c r="L41" s="80"/>
      <c r="M41" s="65"/>
      <c r="N41" s="65"/>
      <c r="O41" s="25"/>
      <c r="P41" s="41"/>
      <c r="Q41" s="58"/>
      <c r="R41" s="25"/>
    </row>
    <row r="42" customFormat="false" ht="15" hidden="false" customHeight="false" outlineLevel="0" collapsed="false">
      <c r="A42" s="31"/>
      <c r="B42" s="38"/>
      <c r="C42" s="61"/>
      <c r="D42" s="64"/>
      <c r="E42" s="65"/>
      <c r="F42" s="66"/>
      <c r="G42" s="66"/>
      <c r="H42" s="65"/>
      <c r="I42" s="66"/>
      <c r="J42" s="66"/>
      <c r="K42" s="65"/>
      <c r="L42" s="80"/>
      <c r="M42" s="65"/>
      <c r="N42" s="65"/>
      <c r="O42" s="25"/>
      <c r="P42" s="41"/>
      <c r="Q42" s="58"/>
      <c r="R42" s="25"/>
    </row>
    <row r="43" customFormat="false" ht="15" hidden="false" customHeight="false" outlineLevel="0" collapsed="false">
      <c r="A43" s="31"/>
      <c r="B43" s="38"/>
      <c r="C43" s="61"/>
      <c r="D43" s="64"/>
      <c r="E43" s="65"/>
      <c r="F43" s="66"/>
      <c r="G43" s="66"/>
      <c r="H43" s="65"/>
      <c r="I43" s="66"/>
      <c r="J43" s="66"/>
      <c r="K43" s="65"/>
      <c r="L43" s="80"/>
      <c r="M43" s="65"/>
      <c r="N43" s="65"/>
      <c r="O43" s="25"/>
      <c r="P43" s="41"/>
      <c r="Q43" s="58"/>
      <c r="R43" s="25"/>
    </row>
    <row r="44" customFormat="false" ht="15" hidden="false" customHeight="false" outlineLevel="0" collapsed="false">
      <c r="A44" s="31"/>
      <c r="B44" s="38"/>
      <c r="C44" s="61"/>
      <c r="D44" s="64"/>
      <c r="E44" s="65"/>
      <c r="F44" s="66"/>
      <c r="G44" s="66"/>
      <c r="H44" s="65"/>
      <c r="I44" s="66"/>
      <c r="J44" s="66"/>
      <c r="K44" s="65"/>
      <c r="L44" s="80"/>
      <c r="M44" s="65"/>
      <c r="N44" s="65"/>
      <c r="O44" s="25"/>
      <c r="P44" s="41"/>
      <c r="Q44" s="58"/>
      <c r="R44" s="25"/>
    </row>
    <row r="45" customFormat="false" ht="15" hidden="false" customHeight="false" outlineLevel="0" collapsed="false">
      <c r="A45" s="31"/>
      <c r="B45" s="38"/>
      <c r="C45" s="61"/>
      <c r="D45" s="64"/>
      <c r="E45" s="65"/>
      <c r="F45" s="66"/>
      <c r="G45" s="66"/>
      <c r="H45" s="65"/>
      <c r="I45" s="66"/>
      <c r="J45" s="66"/>
      <c r="K45" s="65"/>
      <c r="L45" s="80"/>
      <c r="M45" s="65"/>
      <c r="N45" s="65"/>
      <c r="O45" s="25"/>
      <c r="P45" s="41"/>
      <c r="Q45" s="58"/>
      <c r="R45" s="25"/>
    </row>
    <row r="46" customFormat="false" ht="15" hidden="false" customHeight="false" outlineLevel="0" collapsed="false">
      <c r="A46" s="31"/>
      <c r="B46" s="38"/>
      <c r="C46" s="61"/>
      <c r="D46" s="64"/>
      <c r="E46" s="65"/>
      <c r="F46" s="66"/>
      <c r="G46" s="66"/>
      <c r="H46" s="65"/>
      <c r="I46" s="66"/>
      <c r="J46" s="66"/>
      <c r="K46" s="65"/>
      <c r="L46" s="80"/>
      <c r="M46" s="65"/>
      <c r="N46" s="65"/>
      <c r="O46" s="25"/>
      <c r="P46" s="41"/>
      <c r="Q46" s="58"/>
      <c r="R46" s="25"/>
    </row>
    <row r="47" customFormat="false" ht="15" hidden="false" customHeight="false" outlineLevel="0" collapsed="false">
      <c r="A47" s="31"/>
      <c r="B47" s="38"/>
      <c r="C47" s="61"/>
      <c r="D47" s="64"/>
      <c r="E47" s="65"/>
      <c r="F47" s="66"/>
      <c r="G47" s="66"/>
      <c r="H47" s="65"/>
      <c r="I47" s="66"/>
      <c r="J47" s="66"/>
      <c r="K47" s="65"/>
      <c r="L47" s="80"/>
      <c r="M47" s="65"/>
      <c r="N47" s="65"/>
      <c r="O47" s="25"/>
      <c r="P47" s="41"/>
      <c r="Q47" s="58"/>
      <c r="R47" s="25"/>
    </row>
    <row r="48" customFormat="false" ht="15.75" hidden="false" customHeight="false" outlineLevel="0" collapsed="false">
      <c r="A48" s="31"/>
      <c r="B48" s="38"/>
      <c r="C48" s="61"/>
      <c r="D48" s="64"/>
      <c r="E48" s="65"/>
      <c r="F48" s="66"/>
      <c r="G48" s="66"/>
      <c r="H48" s="65"/>
      <c r="I48" s="66"/>
      <c r="J48" s="66"/>
      <c r="K48" s="65"/>
      <c r="L48" s="80"/>
      <c r="M48" s="65"/>
      <c r="N48" s="65"/>
      <c r="O48" s="81"/>
      <c r="P48" s="82"/>
      <c r="Q48" s="83"/>
      <c r="R48" s="25"/>
    </row>
    <row r="49" customFormat="false" ht="15" hidden="false" customHeight="false" outlineLevel="0" collapsed="false">
      <c r="A49" s="31"/>
      <c r="B49" s="38"/>
      <c r="C49" s="61"/>
      <c r="D49" s="64"/>
      <c r="E49" s="65"/>
      <c r="F49" s="66"/>
      <c r="G49" s="66"/>
      <c r="H49" s="65"/>
      <c r="I49" s="66"/>
      <c r="J49" s="66"/>
      <c r="K49" s="65"/>
      <c r="L49" s="80"/>
      <c r="M49" s="65"/>
      <c r="N49" s="65"/>
      <c r="O49" s="25"/>
      <c r="P49" s="41"/>
      <c r="Q49" s="58"/>
      <c r="R49" s="25"/>
    </row>
    <row r="50" customFormat="false" ht="18" hidden="false" customHeight="false" outlineLevel="0" collapsed="false">
      <c r="A50" s="31"/>
      <c r="B50" s="38"/>
      <c r="C50" s="67"/>
      <c r="D50" s="67"/>
      <c r="E50" s="68" t="n">
        <f aca="false">SUM(E39:E49)</f>
        <v>0</v>
      </c>
      <c r="F50" s="69" t="s">
        <v>74</v>
      </c>
      <c r="G50" s="67"/>
      <c r="H50" s="68" t="n">
        <f aca="false">SUM(H39:H49)</f>
        <v>0</v>
      </c>
      <c r="I50" s="69" t="s">
        <v>74</v>
      </c>
      <c r="J50" s="67"/>
      <c r="K50" s="68" t="n">
        <f aca="false">SUM(K39:K49)</f>
        <v>0</v>
      </c>
      <c r="L50" s="69" t="s">
        <v>74</v>
      </c>
      <c r="M50" s="68" t="n">
        <f aca="false">SUM(M39:M49)</f>
        <v>0</v>
      </c>
      <c r="N50" s="68"/>
      <c r="O50" s="69" t="s">
        <v>74</v>
      </c>
      <c r="P50" s="84"/>
      <c r="Q50" s="58"/>
      <c r="R50" s="25"/>
    </row>
    <row r="51" customFormat="false" ht="15" hidden="false" customHeight="false" outlineLevel="0" collapsed="false">
      <c r="A51" s="31"/>
      <c r="B51" s="38"/>
      <c r="C51" s="25"/>
      <c r="D51" s="25"/>
      <c r="E51" s="25"/>
      <c r="F51" s="25"/>
      <c r="G51" s="25"/>
      <c r="H51" s="25"/>
      <c r="I51" s="85"/>
      <c r="J51" s="85"/>
      <c r="K51" s="85"/>
      <c r="L51" s="85"/>
      <c r="M51" s="85"/>
      <c r="N51" s="25"/>
      <c r="O51" s="25"/>
      <c r="P51" s="41"/>
      <c r="Q51" s="58"/>
      <c r="R51" s="25"/>
    </row>
    <row r="52" customFormat="false" ht="15" hidden="false" customHeight="false" outlineLevel="0" collapsed="false">
      <c r="A52" s="31"/>
      <c r="B52" s="38"/>
      <c r="C52" s="25"/>
      <c r="D52" s="25"/>
      <c r="E52" s="25"/>
      <c r="F52" s="25"/>
      <c r="G52" s="25"/>
      <c r="H52" s="25"/>
      <c r="I52" s="85"/>
      <c r="J52" s="85"/>
      <c r="K52" s="85"/>
      <c r="L52" s="85"/>
      <c r="M52" s="85"/>
      <c r="N52" s="25"/>
      <c r="O52" s="25"/>
      <c r="P52" s="41"/>
      <c r="Q52" s="58"/>
      <c r="R52" s="58"/>
    </row>
    <row r="53" customFormat="false" ht="20.25" hidden="false" customHeight="false" outlineLevel="0" collapsed="false">
      <c r="A53" s="31"/>
      <c r="B53" s="38"/>
      <c r="C53" s="76" t="str">
        <f aca="false">IF(Calcoli!$I4="","","Unità immobiliare "&amp;Calcoli!$I4 )</f>
        <v/>
      </c>
      <c r="D53" s="76"/>
      <c r="E53" s="77" t="s">
        <v>88</v>
      </c>
      <c r="F53" s="77"/>
      <c r="G53" s="77"/>
      <c r="H53" s="61"/>
      <c r="I53" s="60"/>
      <c r="J53" s="60"/>
      <c r="K53" s="60"/>
      <c r="L53" s="60"/>
      <c r="M53" s="60"/>
      <c r="N53" s="25"/>
      <c r="O53" s="25"/>
      <c r="P53" s="41"/>
      <c r="Q53" s="58"/>
      <c r="R53" s="58"/>
    </row>
    <row r="54" customFormat="false" ht="18" hidden="false" customHeight="false" outlineLevel="0" collapsed="false">
      <c r="A54" s="31"/>
      <c r="B54" s="38"/>
      <c r="C54" s="59" t="s">
        <v>87</v>
      </c>
      <c r="D54" s="59"/>
      <c r="E54" s="78" t="s">
        <v>89</v>
      </c>
      <c r="F54" s="78"/>
      <c r="G54" s="78"/>
      <c r="H54" s="78" t="s">
        <v>84</v>
      </c>
      <c r="I54" s="60"/>
      <c r="J54" s="60"/>
      <c r="K54" s="60" t="s">
        <v>85</v>
      </c>
      <c r="L54" s="60"/>
      <c r="M54" s="60" t="s">
        <v>86</v>
      </c>
      <c r="N54" s="25"/>
      <c r="O54" s="25"/>
      <c r="P54" s="41"/>
      <c r="Q54" s="58"/>
      <c r="R54" s="58"/>
    </row>
    <row r="55" customFormat="false" ht="15" hidden="false" customHeight="false" outlineLevel="0" collapsed="false">
      <c r="A55" s="31"/>
      <c r="B55" s="38"/>
      <c r="C55" s="61"/>
      <c r="D55" s="62"/>
      <c r="E55" s="61"/>
      <c r="F55" s="63"/>
      <c r="G55" s="63"/>
      <c r="H55" s="61"/>
      <c r="I55" s="63"/>
      <c r="J55" s="63"/>
      <c r="K55" s="61"/>
      <c r="L55" s="79"/>
      <c r="M55" s="61"/>
      <c r="N55" s="61"/>
      <c r="O55" s="25"/>
      <c r="P55" s="41"/>
      <c r="Q55" s="58"/>
      <c r="R55" s="58"/>
    </row>
    <row r="56" customFormat="false" ht="15" hidden="false" customHeight="false" outlineLevel="0" collapsed="false">
      <c r="A56" s="31"/>
      <c r="B56" s="38"/>
      <c r="C56" s="61"/>
      <c r="D56" s="64"/>
      <c r="E56" s="65"/>
      <c r="F56" s="66"/>
      <c r="G56" s="66"/>
      <c r="H56" s="65"/>
      <c r="I56" s="66"/>
      <c r="J56" s="66"/>
      <c r="K56" s="65"/>
      <c r="L56" s="80"/>
      <c r="M56" s="65"/>
      <c r="N56" s="65"/>
      <c r="O56" s="25"/>
      <c r="P56" s="41"/>
      <c r="Q56" s="58"/>
      <c r="R56" s="58"/>
    </row>
    <row r="57" customFormat="false" ht="15" hidden="false" customHeight="false" outlineLevel="0" collapsed="false">
      <c r="A57" s="31"/>
      <c r="B57" s="38"/>
      <c r="C57" s="61"/>
      <c r="D57" s="64"/>
      <c r="E57" s="65"/>
      <c r="F57" s="66"/>
      <c r="G57" s="66"/>
      <c r="H57" s="65"/>
      <c r="I57" s="66"/>
      <c r="J57" s="66"/>
      <c r="K57" s="65"/>
      <c r="L57" s="80"/>
      <c r="M57" s="65"/>
      <c r="N57" s="65"/>
      <c r="O57" s="25"/>
      <c r="P57" s="41"/>
      <c r="Q57" s="58"/>
      <c r="R57" s="58"/>
    </row>
    <row r="58" customFormat="false" ht="15" hidden="false" customHeight="false" outlineLevel="0" collapsed="false">
      <c r="A58" s="31"/>
      <c r="B58" s="38"/>
      <c r="C58" s="61"/>
      <c r="D58" s="64"/>
      <c r="E58" s="65"/>
      <c r="F58" s="66"/>
      <c r="G58" s="66"/>
      <c r="H58" s="65"/>
      <c r="I58" s="66"/>
      <c r="J58" s="66"/>
      <c r="K58" s="65"/>
      <c r="L58" s="80"/>
      <c r="M58" s="65"/>
      <c r="N58" s="65"/>
      <c r="O58" s="25"/>
      <c r="P58" s="41"/>
      <c r="Q58" s="58"/>
      <c r="R58" s="58"/>
    </row>
    <row r="59" customFormat="false" ht="15" hidden="false" customHeight="false" outlineLevel="0" collapsed="false">
      <c r="A59" s="31"/>
      <c r="B59" s="38"/>
      <c r="C59" s="61"/>
      <c r="D59" s="64"/>
      <c r="E59" s="65"/>
      <c r="F59" s="66"/>
      <c r="G59" s="66"/>
      <c r="H59" s="65"/>
      <c r="I59" s="66"/>
      <c r="J59" s="66"/>
      <c r="K59" s="65"/>
      <c r="L59" s="80"/>
      <c r="M59" s="65"/>
      <c r="N59" s="65"/>
      <c r="O59" s="25"/>
      <c r="P59" s="41"/>
      <c r="Q59" s="58"/>
      <c r="R59" s="58"/>
    </row>
    <row r="60" customFormat="false" ht="15" hidden="false" customHeight="false" outlineLevel="0" collapsed="false">
      <c r="A60" s="31"/>
      <c r="B60" s="38"/>
      <c r="C60" s="61"/>
      <c r="D60" s="64"/>
      <c r="E60" s="65"/>
      <c r="F60" s="66"/>
      <c r="G60" s="66"/>
      <c r="H60" s="65"/>
      <c r="I60" s="66"/>
      <c r="J60" s="66"/>
      <c r="K60" s="65"/>
      <c r="L60" s="80"/>
      <c r="M60" s="65"/>
      <c r="N60" s="65"/>
      <c r="O60" s="25"/>
      <c r="P60" s="41"/>
      <c r="Q60" s="58"/>
      <c r="R60" s="58"/>
    </row>
    <row r="61" customFormat="false" ht="15" hidden="false" customHeight="false" outlineLevel="0" collapsed="false">
      <c r="A61" s="31"/>
      <c r="B61" s="38"/>
      <c r="C61" s="61"/>
      <c r="D61" s="64"/>
      <c r="E61" s="65"/>
      <c r="F61" s="66"/>
      <c r="G61" s="66"/>
      <c r="H61" s="65"/>
      <c r="I61" s="66"/>
      <c r="J61" s="66"/>
      <c r="K61" s="65"/>
      <c r="L61" s="80"/>
      <c r="M61" s="65"/>
      <c r="N61" s="65"/>
      <c r="O61" s="25"/>
      <c r="P61" s="41"/>
      <c r="Q61" s="58"/>
      <c r="R61" s="58"/>
    </row>
    <row r="62" customFormat="false" ht="15" hidden="false" customHeight="false" outlineLevel="0" collapsed="false">
      <c r="A62" s="31"/>
      <c r="B62" s="38"/>
      <c r="C62" s="61"/>
      <c r="D62" s="64"/>
      <c r="E62" s="65"/>
      <c r="F62" s="66"/>
      <c r="G62" s="66"/>
      <c r="H62" s="65"/>
      <c r="I62" s="66"/>
      <c r="J62" s="66"/>
      <c r="K62" s="65"/>
      <c r="L62" s="80"/>
      <c r="M62" s="65"/>
      <c r="N62" s="65"/>
      <c r="O62" s="25"/>
      <c r="P62" s="41"/>
      <c r="Q62" s="58"/>
      <c r="R62" s="58"/>
    </row>
    <row r="63" customFormat="false" ht="15" hidden="false" customHeight="false" outlineLevel="0" collapsed="false">
      <c r="A63" s="31"/>
      <c r="B63" s="38"/>
      <c r="C63" s="61"/>
      <c r="D63" s="64"/>
      <c r="E63" s="65"/>
      <c r="F63" s="66"/>
      <c r="G63" s="66"/>
      <c r="H63" s="65"/>
      <c r="I63" s="66"/>
      <c r="J63" s="66"/>
      <c r="K63" s="65"/>
      <c r="L63" s="80"/>
      <c r="M63" s="65"/>
      <c r="N63" s="65"/>
      <c r="O63" s="25"/>
      <c r="P63" s="41"/>
      <c r="Q63" s="58"/>
      <c r="R63" s="58"/>
    </row>
    <row r="64" customFormat="false" ht="15.75" hidden="false" customHeight="false" outlineLevel="0" collapsed="false">
      <c r="A64" s="31"/>
      <c r="B64" s="38"/>
      <c r="C64" s="61"/>
      <c r="D64" s="64"/>
      <c r="E64" s="65"/>
      <c r="F64" s="66"/>
      <c r="G64" s="66"/>
      <c r="H64" s="65"/>
      <c r="I64" s="66"/>
      <c r="J64" s="66"/>
      <c r="K64" s="65"/>
      <c r="L64" s="80"/>
      <c r="M64" s="65"/>
      <c r="N64" s="65"/>
      <c r="O64" s="81"/>
      <c r="P64" s="82"/>
      <c r="Q64" s="58"/>
      <c r="R64" s="58"/>
    </row>
    <row r="65" customFormat="false" ht="15" hidden="false" customHeight="false" outlineLevel="0" collapsed="false">
      <c r="A65" s="31"/>
      <c r="B65" s="38"/>
      <c r="C65" s="61"/>
      <c r="D65" s="64"/>
      <c r="E65" s="65"/>
      <c r="F65" s="66"/>
      <c r="G65" s="66"/>
      <c r="H65" s="65"/>
      <c r="I65" s="66"/>
      <c r="J65" s="66"/>
      <c r="K65" s="65"/>
      <c r="L65" s="80"/>
      <c r="M65" s="65"/>
      <c r="N65" s="65"/>
      <c r="O65" s="25"/>
      <c r="P65" s="41"/>
      <c r="Q65" s="58"/>
      <c r="R65" s="58"/>
    </row>
    <row r="66" customFormat="false" ht="18" hidden="false" customHeight="false" outlineLevel="0" collapsed="false">
      <c r="A66" s="31"/>
      <c r="B66" s="38"/>
      <c r="C66" s="67"/>
      <c r="D66" s="67"/>
      <c r="E66" s="68" t="n">
        <f aca="false">SUM(E55:E65)</f>
        <v>0</v>
      </c>
      <c r="F66" s="69" t="s">
        <v>74</v>
      </c>
      <c r="G66" s="67"/>
      <c r="H66" s="68" t="n">
        <f aca="false">SUM(H55:H65)</f>
        <v>0</v>
      </c>
      <c r="I66" s="69" t="s">
        <v>74</v>
      </c>
      <c r="J66" s="67"/>
      <c r="K66" s="68" t="n">
        <f aca="false">SUM(K55:K65)</f>
        <v>0</v>
      </c>
      <c r="L66" s="69" t="s">
        <v>74</v>
      </c>
      <c r="M66" s="68" t="n">
        <f aca="false">SUM(M55:M65)</f>
        <v>0</v>
      </c>
      <c r="N66" s="68"/>
      <c r="O66" s="69" t="s">
        <v>74</v>
      </c>
      <c r="P66" s="84"/>
      <c r="Q66" s="58"/>
      <c r="R66" s="58"/>
    </row>
    <row r="67" customFormat="false" ht="15" hidden="false" customHeight="false" outlineLevel="0" collapsed="false">
      <c r="A67" s="31"/>
      <c r="B67" s="38"/>
      <c r="C67" s="25"/>
      <c r="D67" s="25"/>
      <c r="E67" s="25"/>
      <c r="F67" s="25"/>
      <c r="G67" s="25"/>
      <c r="H67" s="25"/>
      <c r="I67" s="85"/>
      <c r="J67" s="85"/>
      <c r="K67" s="85"/>
      <c r="L67" s="85"/>
      <c r="M67" s="85"/>
      <c r="N67" s="25"/>
      <c r="O67" s="25"/>
      <c r="P67" s="41"/>
      <c r="Q67" s="58"/>
      <c r="R67" s="58"/>
    </row>
    <row r="68" customFormat="false" ht="15" hidden="false" customHeight="false" outlineLevel="0" collapsed="false">
      <c r="A68" s="31"/>
      <c r="B68" s="38"/>
      <c r="C68" s="25"/>
      <c r="D68" s="25"/>
      <c r="E68" s="25"/>
      <c r="F68" s="25"/>
      <c r="G68" s="25"/>
      <c r="H68" s="25"/>
      <c r="I68" s="85"/>
      <c r="J68" s="85"/>
      <c r="K68" s="85"/>
      <c r="L68" s="85"/>
      <c r="M68" s="85"/>
      <c r="N68" s="25"/>
      <c r="O68" s="25"/>
      <c r="P68" s="41"/>
      <c r="Q68" s="58"/>
      <c r="R68" s="58"/>
    </row>
    <row r="69" customFormat="false" ht="20.25" hidden="false" customHeight="false" outlineLevel="0" collapsed="false">
      <c r="A69" s="31"/>
      <c r="B69" s="38"/>
      <c r="C69" s="76" t="str">
        <f aca="false">IF(Calcoli!$I5="","","Unità immobiliare "&amp;Calcoli!$I5 )</f>
        <v/>
      </c>
      <c r="D69" s="76"/>
      <c r="E69" s="77" t="s">
        <v>88</v>
      </c>
      <c r="F69" s="77"/>
      <c r="G69" s="77"/>
      <c r="H69" s="61"/>
      <c r="I69" s="60"/>
      <c r="J69" s="60"/>
      <c r="K69" s="60"/>
      <c r="L69" s="60"/>
      <c r="M69" s="60"/>
      <c r="N69" s="25"/>
      <c r="O69" s="25"/>
      <c r="P69" s="41"/>
      <c r="Q69" s="58"/>
      <c r="R69" s="58"/>
    </row>
    <row r="70" customFormat="false" ht="18" hidden="false" customHeight="false" outlineLevel="0" collapsed="false">
      <c r="A70" s="31"/>
      <c r="B70" s="38"/>
      <c r="C70" s="59" t="s">
        <v>87</v>
      </c>
      <c r="D70" s="59"/>
      <c r="E70" s="78" t="s">
        <v>89</v>
      </c>
      <c r="F70" s="78"/>
      <c r="G70" s="78"/>
      <c r="H70" s="78" t="s">
        <v>84</v>
      </c>
      <c r="I70" s="60"/>
      <c r="J70" s="60"/>
      <c r="K70" s="60" t="s">
        <v>85</v>
      </c>
      <c r="L70" s="60"/>
      <c r="M70" s="60" t="s">
        <v>86</v>
      </c>
      <c r="N70" s="25"/>
      <c r="O70" s="25"/>
      <c r="P70" s="41"/>
      <c r="Q70" s="58"/>
      <c r="R70" s="58"/>
    </row>
    <row r="71" customFormat="false" ht="15" hidden="false" customHeight="false" outlineLevel="0" collapsed="false">
      <c r="A71" s="31"/>
      <c r="B71" s="38"/>
      <c r="C71" s="61"/>
      <c r="D71" s="62"/>
      <c r="E71" s="61"/>
      <c r="F71" s="63"/>
      <c r="G71" s="63"/>
      <c r="H71" s="61"/>
      <c r="I71" s="63"/>
      <c r="J71" s="63"/>
      <c r="K71" s="61"/>
      <c r="L71" s="79"/>
      <c r="M71" s="61"/>
      <c r="N71" s="61"/>
      <c r="O71" s="25"/>
      <c r="P71" s="41"/>
      <c r="Q71" s="58"/>
      <c r="R71" s="58"/>
    </row>
    <row r="72" customFormat="false" ht="15" hidden="false" customHeight="false" outlineLevel="0" collapsed="false">
      <c r="A72" s="31"/>
      <c r="B72" s="38"/>
      <c r="C72" s="61"/>
      <c r="D72" s="64"/>
      <c r="E72" s="65"/>
      <c r="F72" s="66"/>
      <c r="G72" s="66"/>
      <c r="H72" s="65"/>
      <c r="I72" s="66"/>
      <c r="J72" s="66"/>
      <c r="K72" s="65"/>
      <c r="L72" s="80"/>
      <c r="M72" s="65"/>
      <c r="N72" s="65"/>
      <c r="O72" s="25"/>
      <c r="P72" s="41"/>
      <c r="Q72" s="58"/>
      <c r="R72" s="58"/>
    </row>
    <row r="73" customFormat="false" ht="15" hidden="false" customHeight="false" outlineLevel="0" collapsed="false">
      <c r="A73" s="31"/>
      <c r="B73" s="38"/>
      <c r="C73" s="61"/>
      <c r="D73" s="64"/>
      <c r="E73" s="65"/>
      <c r="F73" s="66"/>
      <c r="G73" s="66"/>
      <c r="H73" s="65"/>
      <c r="I73" s="66"/>
      <c r="J73" s="66"/>
      <c r="K73" s="65"/>
      <c r="L73" s="80"/>
      <c r="M73" s="65"/>
      <c r="N73" s="65"/>
      <c r="O73" s="25"/>
      <c r="P73" s="41"/>
      <c r="Q73" s="58"/>
      <c r="R73" s="58"/>
    </row>
    <row r="74" customFormat="false" ht="15" hidden="false" customHeight="false" outlineLevel="0" collapsed="false">
      <c r="A74" s="31"/>
      <c r="B74" s="38"/>
      <c r="C74" s="61"/>
      <c r="D74" s="64"/>
      <c r="E74" s="65"/>
      <c r="F74" s="66"/>
      <c r="G74" s="66"/>
      <c r="H74" s="65"/>
      <c r="I74" s="66"/>
      <c r="J74" s="66"/>
      <c r="K74" s="65"/>
      <c r="L74" s="80"/>
      <c r="M74" s="65"/>
      <c r="N74" s="65"/>
      <c r="O74" s="25"/>
      <c r="P74" s="41"/>
      <c r="Q74" s="58"/>
      <c r="R74" s="58"/>
    </row>
    <row r="75" customFormat="false" ht="15" hidden="false" customHeight="false" outlineLevel="0" collapsed="false">
      <c r="A75" s="31"/>
      <c r="B75" s="38"/>
      <c r="C75" s="61"/>
      <c r="D75" s="64"/>
      <c r="E75" s="65"/>
      <c r="F75" s="66"/>
      <c r="G75" s="66"/>
      <c r="H75" s="65"/>
      <c r="I75" s="66"/>
      <c r="J75" s="66"/>
      <c r="K75" s="65"/>
      <c r="L75" s="80"/>
      <c r="M75" s="65"/>
      <c r="N75" s="65"/>
      <c r="O75" s="25"/>
      <c r="P75" s="41"/>
      <c r="Q75" s="58"/>
      <c r="R75" s="58"/>
    </row>
    <row r="76" customFormat="false" ht="15" hidden="false" customHeight="false" outlineLevel="0" collapsed="false">
      <c r="A76" s="31"/>
      <c r="B76" s="38"/>
      <c r="C76" s="61"/>
      <c r="D76" s="64"/>
      <c r="E76" s="65"/>
      <c r="F76" s="66"/>
      <c r="G76" s="66"/>
      <c r="H76" s="65"/>
      <c r="I76" s="66"/>
      <c r="J76" s="66"/>
      <c r="K76" s="65"/>
      <c r="L76" s="80"/>
      <c r="M76" s="65"/>
      <c r="N76" s="65"/>
      <c r="O76" s="25"/>
      <c r="P76" s="41"/>
      <c r="Q76" s="58"/>
      <c r="R76" s="58"/>
    </row>
    <row r="77" customFormat="false" ht="15" hidden="false" customHeight="false" outlineLevel="0" collapsed="false">
      <c r="A77" s="31"/>
      <c r="B77" s="38"/>
      <c r="C77" s="61"/>
      <c r="D77" s="64"/>
      <c r="E77" s="65"/>
      <c r="F77" s="66"/>
      <c r="G77" s="66"/>
      <c r="H77" s="65"/>
      <c r="I77" s="66"/>
      <c r="J77" s="66"/>
      <c r="K77" s="65"/>
      <c r="L77" s="80"/>
      <c r="M77" s="65"/>
      <c r="N77" s="65"/>
      <c r="O77" s="25"/>
      <c r="P77" s="41"/>
      <c r="Q77" s="58"/>
      <c r="R77" s="58"/>
    </row>
    <row r="78" customFormat="false" ht="15" hidden="false" customHeight="false" outlineLevel="0" collapsed="false">
      <c r="A78" s="31"/>
      <c r="B78" s="38"/>
      <c r="C78" s="61"/>
      <c r="D78" s="64"/>
      <c r="E78" s="65"/>
      <c r="F78" s="66"/>
      <c r="G78" s="66"/>
      <c r="H78" s="65"/>
      <c r="I78" s="66"/>
      <c r="J78" s="66"/>
      <c r="K78" s="65"/>
      <c r="L78" s="80"/>
      <c r="M78" s="65"/>
      <c r="N78" s="65"/>
      <c r="O78" s="25"/>
      <c r="P78" s="41"/>
      <c r="Q78" s="58"/>
      <c r="R78" s="58"/>
    </row>
    <row r="79" customFormat="false" ht="15" hidden="false" customHeight="false" outlineLevel="0" collapsed="false">
      <c r="A79" s="31"/>
      <c r="B79" s="38"/>
      <c r="C79" s="61"/>
      <c r="D79" s="64"/>
      <c r="E79" s="65"/>
      <c r="F79" s="66"/>
      <c r="G79" s="66"/>
      <c r="H79" s="65"/>
      <c r="I79" s="66"/>
      <c r="J79" s="66"/>
      <c r="K79" s="65"/>
      <c r="L79" s="80"/>
      <c r="M79" s="65"/>
      <c r="N79" s="65"/>
      <c r="O79" s="25"/>
      <c r="P79" s="41"/>
      <c r="Q79" s="58"/>
      <c r="R79" s="58"/>
    </row>
    <row r="80" customFormat="false" ht="15.75" hidden="false" customHeight="false" outlineLevel="0" collapsed="false">
      <c r="A80" s="31"/>
      <c r="B80" s="38"/>
      <c r="C80" s="61"/>
      <c r="D80" s="64"/>
      <c r="E80" s="65"/>
      <c r="F80" s="66"/>
      <c r="G80" s="66"/>
      <c r="H80" s="65"/>
      <c r="I80" s="66"/>
      <c r="J80" s="66"/>
      <c r="K80" s="65"/>
      <c r="L80" s="80"/>
      <c r="M80" s="65"/>
      <c r="N80" s="65"/>
      <c r="O80" s="81"/>
      <c r="P80" s="82"/>
      <c r="Q80" s="58"/>
      <c r="R80" s="58"/>
    </row>
    <row r="81" customFormat="false" ht="15" hidden="false" customHeight="false" outlineLevel="0" collapsed="false">
      <c r="A81" s="31"/>
      <c r="B81" s="38"/>
      <c r="C81" s="61"/>
      <c r="D81" s="64"/>
      <c r="E81" s="65"/>
      <c r="F81" s="66"/>
      <c r="G81" s="66"/>
      <c r="H81" s="65"/>
      <c r="I81" s="66"/>
      <c r="J81" s="66"/>
      <c r="K81" s="65"/>
      <c r="L81" s="80"/>
      <c r="M81" s="65"/>
      <c r="N81" s="65"/>
      <c r="O81" s="25"/>
      <c r="P81" s="41"/>
      <c r="Q81" s="58"/>
      <c r="R81" s="58"/>
    </row>
    <row r="82" customFormat="false" ht="18" hidden="false" customHeight="false" outlineLevel="0" collapsed="false">
      <c r="A82" s="31"/>
      <c r="B82" s="38"/>
      <c r="C82" s="67"/>
      <c r="D82" s="67"/>
      <c r="E82" s="68" t="n">
        <f aca="false">SUM(E71:E81)</f>
        <v>0</v>
      </c>
      <c r="F82" s="69" t="s">
        <v>74</v>
      </c>
      <c r="G82" s="67"/>
      <c r="H82" s="68" t="n">
        <f aca="false">SUM(H71:H81)</f>
        <v>0</v>
      </c>
      <c r="I82" s="69" t="s">
        <v>74</v>
      </c>
      <c r="J82" s="67"/>
      <c r="K82" s="68" t="n">
        <f aca="false">SUM(K71:K81)</f>
        <v>0</v>
      </c>
      <c r="L82" s="69" t="s">
        <v>74</v>
      </c>
      <c r="M82" s="68" t="n">
        <f aca="false">SUM(M71:M81)</f>
        <v>0</v>
      </c>
      <c r="N82" s="68"/>
      <c r="O82" s="69" t="s">
        <v>74</v>
      </c>
      <c r="P82" s="84"/>
      <c r="Q82" s="58"/>
      <c r="R82" s="58"/>
    </row>
    <row r="83" customFormat="false" ht="15" hidden="false" customHeight="false" outlineLevel="0" collapsed="false">
      <c r="A83" s="31"/>
      <c r="B83" s="38"/>
      <c r="C83" s="25"/>
      <c r="D83" s="25"/>
      <c r="E83" s="25"/>
      <c r="F83" s="25"/>
      <c r="G83" s="25"/>
      <c r="H83" s="25"/>
      <c r="I83" s="85"/>
      <c r="J83" s="85"/>
      <c r="K83" s="85"/>
      <c r="L83" s="85"/>
      <c r="M83" s="85"/>
      <c r="N83" s="25"/>
      <c r="O83" s="25"/>
      <c r="P83" s="41"/>
      <c r="Q83" s="58"/>
      <c r="R83" s="58"/>
    </row>
    <row r="84" customFormat="false" ht="15" hidden="false" customHeight="false" outlineLevel="0" collapsed="false">
      <c r="A84" s="31"/>
      <c r="B84" s="38"/>
      <c r="C84" s="25"/>
      <c r="D84" s="25"/>
      <c r="E84" s="25"/>
      <c r="F84" s="25"/>
      <c r="G84" s="25"/>
      <c r="H84" s="25"/>
      <c r="I84" s="85"/>
      <c r="J84" s="85"/>
      <c r="K84" s="85"/>
      <c r="L84" s="85"/>
      <c r="M84" s="85"/>
      <c r="N84" s="25"/>
      <c r="O84" s="25"/>
      <c r="P84" s="41"/>
      <c r="Q84" s="58"/>
      <c r="R84" s="58"/>
    </row>
    <row r="85" customFormat="false" ht="20.25" hidden="false" customHeight="false" outlineLevel="0" collapsed="false">
      <c r="A85" s="31"/>
      <c r="B85" s="38"/>
      <c r="C85" s="86" t="str">
        <f aca="false">IF(Calcoli!$I6="","","Unità immobiliare "&amp;Calcoli!$I6 )</f>
        <v/>
      </c>
      <c r="D85" s="86"/>
      <c r="E85" s="77" t="s">
        <v>88</v>
      </c>
      <c r="F85" s="77"/>
      <c r="G85" s="77"/>
      <c r="H85" s="61"/>
      <c r="I85" s="60"/>
      <c r="J85" s="60"/>
      <c r="K85" s="60"/>
      <c r="L85" s="60"/>
      <c r="M85" s="60"/>
      <c r="N85" s="25"/>
      <c r="O85" s="25"/>
      <c r="P85" s="41"/>
      <c r="Q85" s="58"/>
      <c r="R85" s="58"/>
    </row>
    <row r="86" customFormat="false" ht="18" hidden="false" customHeight="false" outlineLevel="0" collapsed="false">
      <c r="A86" s="31"/>
      <c r="B86" s="38"/>
      <c r="C86" s="59" t="s">
        <v>87</v>
      </c>
      <c r="D86" s="59"/>
      <c r="E86" s="78" t="s">
        <v>89</v>
      </c>
      <c r="F86" s="78"/>
      <c r="G86" s="78"/>
      <c r="H86" s="78" t="s">
        <v>84</v>
      </c>
      <c r="I86" s="60"/>
      <c r="J86" s="60"/>
      <c r="K86" s="60" t="s">
        <v>85</v>
      </c>
      <c r="L86" s="60"/>
      <c r="M86" s="60" t="s">
        <v>86</v>
      </c>
      <c r="N86" s="25"/>
      <c r="O86" s="25"/>
      <c r="P86" s="41"/>
      <c r="Q86" s="58"/>
      <c r="R86" s="58"/>
    </row>
    <row r="87" customFormat="false" ht="15" hidden="false" customHeight="false" outlineLevel="0" collapsed="false">
      <c r="A87" s="31"/>
      <c r="B87" s="38"/>
      <c r="C87" s="61"/>
      <c r="D87" s="62"/>
      <c r="E87" s="61"/>
      <c r="F87" s="63"/>
      <c r="G87" s="63"/>
      <c r="H87" s="61"/>
      <c r="I87" s="63"/>
      <c r="J87" s="63"/>
      <c r="K87" s="61"/>
      <c r="L87" s="79"/>
      <c r="M87" s="61"/>
      <c r="N87" s="61"/>
      <c r="O87" s="25"/>
      <c r="P87" s="41"/>
      <c r="Q87" s="58"/>
      <c r="R87" s="58"/>
    </row>
    <row r="88" customFormat="false" ht="15" hidden="false" customHeight="false" outlineLevel="0" collapsed="false">
      <c r="A88" s="31"/>
      <c r="B88" s="38"/>
      <c r="C88" s="61"/>
      <c r="D88" s="64"/>
      <c r="E88" s="65"/>
      <c r="F88" s="66"/>
      <c r="G88" s="66"/>
      <c r="H88" s="65"/>
      <c r="I88" s="66"/>
      <c r="J88" s="66"/>
      <c r="K88" s="65"/>
      <c r="L88" s="80"/>
      <c r="M88" s="65"/>
      <c r="N88" s="65"/>
      <c r="O88" s="25"/>
      <c r="P88" s="41"/>
      <c r="Q88" s="58"/>
      <c r="R88" s="58"/>
    </row>
    <row r="89" customFormat="false" ht="15" hidden="false" customHeight="false" outlineLevel="0" collapsed="false">
      <c r="A89" s="31"/>
      <c r="B89" s="38"/>
      <c r="C89" s="61"/>
      <c r="D89" s="64"/>
      <c r="E89" s="65"/>
      <c r="F89" s="66"/>
      <c r="G89" s="66"/>
      <c r="H89" s="65"/>
      <c r="I89" s="66"/>
      <c r="J89" s="66"/>
      <c r="K89" s="65"/>
      <c r="L89" s="80"/>
      <c r="M89" s="65"/>
      <c r="N89" s="65"/>
      <c r="O89" s="25"/>
      <c r="P89" s="41"/>
      <c r="Q89" s="58"/>
      <c r="R89" s="58"/>
    </row>
    <row r="90" customFormat="false" ht="15" hidden="false" customHeight="false" outlineLevel="0" collapsed="false">
      <c r="A90" s="31"/>
      <c r="B90" s="38"/>
      <c r="C90" s="61"/>
      <c r="D90" s="64"/>
      <c r="E90" s="65"/>
      <c r="F90" s="66"/>
      <c r="G90" s="66"/>
      <c r="H90" s="65"/>
      <c r="I90" s="66"/>
      <c r="J90" s="66"/>
      <c r="K90" s="65"/>
      <c r="L90" s="80"/>
      <c r="M90" s="65"/>
      <c r="N90" s="65"/>
      <c r="O90" s="25"/>
      <c r="P90" s="41"/>
      <c r="Q90" s="58"/>
      <c r="R90" s="58"/>
    </row>
    <row r="91" customFormat="false" ht="15" hidden="false" customHeight="false" outlineLevel="0" collapsed="false">
      <c r="A91" s="31"/>
      <c r="B91" s="38"/>
      <c r="C91" s="61"/>
      <c r="D91" s="64"/>
      <c r="E91" s="65"/>
      <c r="F91" s="66"/>
      <c r="G91" s="66"/>
      <c r="H91" s="65"/>
      <c r="I91" s="66"/>
      <c r="J91" s="66"/>
      <c r="K91" s="65"/>
      <c r="L91" s="80"/>
      <c r="M91" s="65"/>
      <c r="N91" s="65"/>
      <c r="O91" s="25"/>
      <c r="P91" s="41"/>
      <c r="Q91" s="58"/>
      <c r="R91" s="58"/>
    </row>
    <row r="92" customFormat="false" ht="15" hidden="false" customHeight="false" outlineLevel="0" collapsed="false">
      <c r="A92" s="31"/>
      <c r="B92" s="38"/>
      <c r="C92" s="61"/>
      <c r="D92" s="64"/>
      <c r="E92" s="65"/>
      <c r="F92" s="66"/>
      <c r="G92" s="66"/>
      <c r="H92" s="65"/>
      <c r="I92" s="66"/>
      <c r="J92" s="66"/>
      <c r="K92" s="65"/>
      <c r="L92" s="80"/>
      <c r="M92" s="65"/>
      <c r="N92" s="65"/>
      <c r="O92" s="25"/>
      <c r="P92" s="41"/>
      <c r="Q92" s="58"/>
      <c r="R92" s="58"/>
    </row>
    <row r="93" customFormat="false" ht="15" hidden="false" customHeight="false" outlineLevel="0" collapsed="false">
      <c r="A93" s="31"/>
      <c r="B93" s="38"/>
      <c r="C93" s="61"/>
      <c r="D93" s="64"/>
      <c r="E93" s="65"/>
      <c r="F93" s="66"/>
      <c r="G93" s="66"/>
      <c r="H93" s="65"/>
      <c r="I93" s="66"/>
      <c r="J93" s="66"/>
      <c r="K93" s="65"/>
      <c r="L93" s="80"/>
      <c r="M93" s="65"/>
      <c r="N93" s="65"/>
      <c r="O93" s="25"/>
      <c r="P93" s="41"/>
      <c r="Q93" s="58"/>
      <c r="R93" s="58"/>
    </row>
    <row r="94" customFormat="false" ht="15" hidden="false" customHeight="false" outlineLevel="0" collapsed="false">
      <c r="A94" s="31"/>
      <c r="B94" s="38"/>
      <c r="C94" s="61"/>
      <c r="D94" s="64"/>
      <c r="E94" s="65"/>
      <c r="F94" s="66"/>
      <c r="G94" s="66"/>
      <c r="H94" s="65"/>
      <c r="I94" s="66"/>
      <c r="J94" s="66"/>
      <c r="K94" s="65"/>
      <c r="L94" s="80"/>
      <c r="M94" s="65"/>
      <c r="N94" s="65"/>
      <c r="O94" s="25"/>
      <c r="P94" s="41"/>
      <c r="Q94" s="58"/>
      <c r="R94" s="58"/>
    </row>
    <row r="95" customFormat="false" ht="15" hidden="false" customHeight="false" outlineLevel="0" collapsed="false">
      <c r="A95" s="31"/>
      <c r="B95" s="38"/>
      <c r="C95" s="61"/>
      <c r="D95" s="64"/>
      <c r="E95" s="65"/>
      <c r="F95" s="66"/>
      <c r="G95" s="66"/>
      <c r="H95" s="65"/>
      <c r="I95" s="66"/>
      <c r="J95" s="66"/>
      <c r="K95" s="65"/>
      <c r="L95" s="80"/>
      <c r="M95" s="65"/>
      <c r="N95" s="65"/>
      <c r="O95" s="25"/>
      <c r="P95" s="41"/>
      <c r="Q95" s="58"/>
      <c r="R95" s="58"/>
    </row>
    <row r="96" customFormat="false" ht="15.75" hidden="false" customHeight="false" outlineLevel="0" collapsed="false">
      <c r="A96" s="31"/>
      <c r="B96" s="38"/>
      <c r="C96" s="61"/>
      <c r="D96" s="64"/>
      <c r="E96" s="65"/>
      <c r="F96" s="66"/>
      <c r="G96" s="66"/>
      <c r="H96" s="65"/>
      <c r="I96" s="66"/>
      <c r="J96" s="66"/>
      <c r="K96" s="65"/>
      <c r="L96" s="80"/>
      <c r="M96" s="65"/>
      <c r="N96" s="65"/>
      <c r="O96" s="81"/>
      <c r="P96" s="82"/>
      <c r="Q96" s="58"/>
      <c r="R96" s="58"/>
    </row>
    <row r="97" customFormat="false" ht="15" hidden="false" customHeight="false" outlineLevel="0" collapsed="false">
      <c r="A97" s="31"/>
      <c r="B97" s="38"/>
      <c r="C97" s="61"/>
      <c r="D97" s="64"/>
      <c r="E97" s="65"/>
      <c r="F97" s="66"/>
      <c r="G97" s="66"/>
      <c r="H97" s="65"/>
      <c r="I97" s="66"/>
      <c r="J97" s="66"/>
      <c r="K97" s="65"/>
      <c r="L97" s="80"/>
      <c r="M97" s="65"/>
      <c r="N97" s="65"/>
      <c r="O97" s="25"/>
      <c r="P97" s="41"/>
      <c r="Q97" s="58"/>
      <c r="R97" s="58"/>
    </row>
    <row r="98" customFormat="false" ht="18" hidden="false" customHeight="false" outlineLevel="0" collapsed="false">
      <c r="A98" s="31"/>
      <c r="B98" s="38"/>
      <c r="C98" s="67"/>
      <c r="D98" s="67"/>
      <c r="E98" s="68" t="n">
        <f aca="false">SUM(E87:E97)</f>
        <v>0</v>
      </c>
      <c r="F98" s="69" t="s">
        <v>74</v>
      </c>
      <c r="G98" s="67"/>
      <c r="H98" s="68" t="n">
        <f aca="false">SUM(H87:H97)</f>
        <v>0</v>
      </c>
      <c r="I98" s="69" t="s">
        <v>74</v>
      </c>
      <c r="J98" s="67"/>
      <c r="K98" s="68" t="n">
        <f aca="false">SUM(K87:K97)</f>
        <v>0</v>
      </c>
      <c r="L98" s="69" t="s">
        <v>74</v>
      </c>
      <c r="M98" s="68" t="n">
        <f aca="false">SUM(M87:M97)</f>
        <v>0</v>
      </c>
      <c r="N98" s="68"/>
      <c r="O98" s="69" t="s">
        <v>74</v>
      </c>
      <c r="P98" s="84"/>
      <c r="Q98" s="58"/>
      <c r="R98" s="58"/>
    </row>
    <row r="99" customFormat="false" ht="15" hidden="false" customHeight="false" outlineLevel="0" collapsed="false">
      <c r="A99" s="31"/>
      <c r="B99" s="38"/>
      <c r="C99" s="25"/>
      <c r="D99" s="25"/>
      <c r="E99" s="25"/>
      <c r="F99" s="25"/>
      <c r="G99" s="25"/>
      <c r="H99" s="25"/>
      <c r="I99" s="85"/>
      <c r="J99" s="85"/>
      <c r="K99" s="85"/>
      <c r="L99" s="85"/>
      <c r="M99" s="85"/>
      <c r="N99" s="25"/>
      <c r="O99" s="25"/>
      <c r="P99" s="41"/>
      <c r="Q99" s="58"/>
      <c r="R99" s="58"/>
    </row>
    <row r="100" customFormat="false" ht="15" hidden="false" customHeight="false" outlineLevel="0" collapsed="false">
      <c r="A100" s="31"/>
      <c r="B100" s="38"/>
      <c r="C100" s="25"/>
      <c r="D100" s="25"/>
      <c r="E100" s="25"/>
      <c r="F100" s="25"/>
      <c r="G100" s="25"/>
      <c r="H100" s="25"/>
      <c r="I100" s="85"/>
      <c r="J100" s="85"/>
      <c r="K100" s="85"/>
      <c r="L100" s="85"/>
      <c r="M100" s="85"/>
      <c r="N100" s="25"/>
      <c r="O100" s="25"/>
      <c r="P100" s="41"/>
      <c r="Q100" s="58"/>
      <c r="R100" s="58"/>
    </row>
    <row r="101" customFormat="false" ht="20.25" hidden="false" customHeight="false" outlineLevel="0" collapsed="false">
      <c r="A101" s="31"/>
      <c r="B101" s="38"/>
      <c r="C101" s="86" t="str">
        <f aca="false">IF(Calcoli!$I7="","","Unità immobiliare "&amp;Calcoli!$I7 )</f>
        <v/>
      </c>
      <c r="D101" s="86"/>
      <c r="E101" s="77" t="s">
        <v>88</v>
      </c>
      <c r="F101" s="77"/>
      <c r="G101" s="77"/>
      <c r="H101" s="61"/>
      <c r="I101" s="60"/>
      <c r="J101" s="60"/>
      <c r="K101" s="60"/>
      <c r="L101" s="60"/>
      <c r="M101" s="60"/>
      <c r="N101" s="25"/>
      <c r="O101" s="25"/>
      <c r="P101" s="41"/>
      <c r="Q101" s="58"/>
      <c r="R101" s="58"/>
    </row>
    <row r="102" customFormat="false" ht="18" hidden="false" customHeight="false" outlineLevel="0" collapsed="false">
      <c r="A102" s="31"/>
      <c r="B102" s="38"/>
      <c r="C102" s="59" t="s">
        <v>87</v>
      </c>
      <c r="D102" s="59"/>
      <c r="E102" s="78" t="s">
        <v>89</v>
      </c>
      <c r="F102" s="78"/>
      <c r="G102" s="78"/>
      <c r="H102" s="78" t="s">
        <v>84</v>
      </c>
      <c r="I102" s="60"/>
      <c r="J102" s="60"/>
      <c r="K102" s="60" t="s">
        <v>85</v>
      </c>
      <c r="L102" s="60"/>
      <c r="M102" s="60" t="s">
        <v>86</v>
      </c>
      <c r="N102" s="25"/>
      <c r="O102" s="25"/>
      <c r="P102" s="41"/>
      <c r="Q102" s="58"/>
      <c r="R102" s="58"/>
    </row>
    <row r="103" customFormat="false" ht="15" hidden="false" customHeight="false" outlineLevel="0" collapsed="false">
      <c r="A103" s="31"/>
      <c r="B103" s="38"/>
      <c r="C103" s="61"/>
      <c r="D103" s="62"/>
      <c r="E103" s="61"/>
      <c r="F103" s="63"/>
      <c r="G103" s="63"/>
      <c r="H103" s="61"/>
      <c r="I103" s="63"/>
      <c r="J103" s="63"/>
      <c r="K103" s="61"/>
      <c r="L103" s="79"/>
      <c r="M103" s="61"/>
      <c r="N103" s="61"/>
      <c r="O103" s="25"/>
      <c r="P103" s="41"/>
      <c r="Q103" s="58"/>
      <c r="R103" s="58"/>
    </row>
    <row r="104" customFormat="false" ht="15" hidden="false" customHeight="false" outlineLevel="0" collapsed="false">
      <c r="A104" s="31"/>
      <c r="B104" s="38"/>
      <c r="C104" s="61"/>
      <c r="D104" s="64"/>
      <c r="E104" s="65"/>
      <c r="F104" s="66"/>
      <c r="G104" s="66"/>
      <c r="H104" s="65"/>
      <c r="I104" s="66"/>
      <c r="J104" s="66"/>
      <c r="K104" s="65"/>
      <c r="L104" s="80"/>
      <c r="M104" s="65"/>
      <c r="N104" s="65"/>
      <c r="O104" s="25"/>
      <c r="P104" s="41"/>
      <c r="Q104" s="58"/>
      <c r="R104" s="58"/>
    </row>
    <row r="105" customFormat="false" ht="15" hidden="false" customHeight="false" outlineLevel="0" collapsed="false">
      <c r="A105" s="31"/>
      <c r="B105" s="38"/>
      <c r="C105" s="61"/>
      <c r="D105" s="64"/>
      <c r="E105" s="65"/>
      <c r="F105" s="66"/>
      <c r="G105" s="66"/>
      <c r="H105" s="65"/>
      <c r="I105" s="66"/>
      <c r="J105" s="66"/>
      <c r="K105" s="65"/>
      <c r="L105" s="80"/>
      <c r="M105" s="65"/>
      <c r="N105" s="65"/>
      <c r="O105" s="25"/>
      <c r="P105" s="41"/>
      <c r="Q105" s="58"/>
      <c r="R105" s="58"/>
    </row>
    <row r="106" customFormat="false" ht="15" hidden="false" customHeight="false" outlineLevel="0" collapsed="false">
      <c r="A106" s="31"/>
      <c r="B106" s="38"/>
      <c r="C106" s="61"/>
      <c r="D106" s="64"/>
      <c r="E106" s="65"/>
      <c r="F106" s="66"/>
      <c r="G106" s="66"/>
      <c r="H106" s="65"/>
      <c r="I106" s="66"/>
      <c r="J106" s="66"/>
      <c r="K106" s="65"/>
      <c r="L106" s="80"/>
      <c r="M106" s="65"/>
      <c r="N106" s="65"/>
      <c r="O106" s="25"/>
      <c r="P106" s="41"/>
      <c r="Q106" s="58"/>
      <c r="R106" s="58"/>
    </row>
    <row r="107" customFormat="false" ht="15" hidden="false" customHeight="false" outlineLevel="0" collapsed="false">
      <c r="A107" s="31"/>
      <c r="B107" s="38"/>
      <c r="C107" s="61"/>
      <c r="D107" s="64"/>
      <c r="E107" s="65"/>
      <c r="F107" s="66"/>
      <c r="G107" s="66"/>
      <c r="H107" s="65"/>
      <c r="I107" s="66"/>
      <c r="J107" s="66"/>
      <c r="K107" s="65"/>
      <c r="L107" s="80"/>
      <c r="M107" s="65"/>
      <c r="N107" s="65"/>
      <c r="O107" s="25"/>
      <c r="P107" s="41"/>
      <c r="Q107" s="58"/>
      <c r="R107" s="58"/>
    </row>
    <row r="108" customFormat="false" ht="15" hidden="false" customHeight="false" outlineLevel="0" collapsed="false">
      <c r="A108" s="31"/>
      <c r="B108" s="38"/>
      <c r="C108" s="61"/>
      <c r="D108" s="64"/>
      <c r="E108" s="65"/>
      <c r="F108" s="66"/>
      <c r="G108" s="66"/>
      <c r="H108" s="65"/>
      <c r="I108" s="66"/>
      <c r="J108" s="66"/>
      <c r="K108" s="65"/>
      <c r="L108" s="80"/>
      <c r="M108" s="65"/>
      <c r="N108" s="65"/>
      <c r="O108" s="25"/>
      <c r="P108" s="41"/>
      <c r="Q108" s="58"/>
      <c r="R108" s="58"/>
    </row>
    <row r="109" customFormat="false" ht="15" hidden="false" customHeight="false" outlineLevel="0" collapsed="false">
      <c r="A109" s="31"/>
      <c r="B109" s="38"/>
      <c r="C109" s="61"/>
      <c r="D109" s="64"/>
      <c r="E109" s="65"/>
      <c r="F109" s="66"/>
      <c r="G109" s="66"/>
      <c r="H109" s="65"/>
      <c r="I109" s="66"/>
      <c r="J109" s="66"/>
      <c r="K109" s="65"/>
      <c r="L109" s="80"/>
      <c r="M109" s="65"/>
      <c r="N109" s="65"/>
      <c r="O109" s="25"/>
      <c r="P109" s="41"/>
      <c r="Q109" s="58"/>
      <c r="R109" s="58"/>
    </row>
    <row r="110" customFormat="false" ht="15" hidden="false" customHeight="false" outlineLevel="0" collapsed="false">
      <c r="A110" s="31"/>
      <c r="B110" s="38"/>
      <c r="C110" s="61"/>
      <c r="D110" s="64"/>
      <c r="E110" s="65"/>
      <c r="F110" s="66"/>
      <c r="G110" s="66"/>
      <c r="H110" s="65"/>
      <c r="I110" s="66"/>
      <c r="J110" s="66"/>
      <c r="K110" s="65"/>
      <c r="L110" s="80"/>
      <c r="M110" s="65"/>
      <c r="N110" s="65"/>
      <c r="O110" s="25"/>
      <c r="P110" s="41"/>
      <c r="Q110" s="58"/>
      <c r="R110" s="58"/>
    </row>
    <row r="111" customFormat="false" ht="15" hidden="false" customHeight="false" outlineLevel="0" collapsed="false">
      <c r="A111" s="31"/>
      <c r="B111" s="38"/>
      <c r="C111" s="61"/>
      <c r="D111" s="64"/>
      <c r="E111" s="65"/>
      <c r="F111" s="66"/>
      <c r="G111" s="66"/>
      <c r="H111" s="65"/>
      <c r="I111" s="66"/>
      <c r="J111" s="66"/>
      <c r="K111" s="65"/>
      <c r="L111" s="80"/>
      <c r="M111" s="65"/>
      <c r="N111" s="65"/>
      <c r="O111" s="25"/>
      <c r="P111" s="41"/>
      <c r="Q111" s="58"/>
      <c r="R111" s="58"/>
    </row>
    <row r="112" customFormat="false" ht="15.75" hidden="false" customHeight="false" outlineLevel="0" collapsed="false">
      <c r="A112" s="31"/>
      <c r="B112" s="38"/>
      <c r="C112" s="61"/>
      <c r="D112" s="64"/>
      <c r="E112" s="65"/>
      <c r="F112" s="66"/>
      <c r="G112" s="66"/>
      <c r="H112" s="65"/>
      <c r="I112" s="66"/>
      <c r="J112" s="66"/>
      <c r="K112" s="65"/>
      <c r="L112" s="80"/>
      <c r="M112" s="65"/>
      <c r="N112" s="65"/>
      <c r="O112" s="81"/>
      <c r="P112" s="82"/>
      <c r="Q112" s="58"/>
      <c r="R112" s="58"/>
    </row>
    <row r="113" customFormat="false" ht="15" hidden="false" customHeight="false" outlineLevel="0" collapsed="false">
      <c r="A113" s="31"/>
      <c r="B113" s="38"/>
      <c r="C113" s="61"/>
      <c r="D113" s="64"/>
      <c r="E113" s="65"/>
      <c r="F113" s="66"/>
      <c r="G113" s="66"/>
      <c r="H113" s="65"/>
      <c r="I113" s="66"/>
      <c r="J113" s="66"/>
      <c r="K113" s="65"/>
      <c r="L113" s="80"/>
      <c r="M113" s="65"/>
      <c r="N113" s="65"/>
      <c r="O113" s="25"/>
      <c r="P113" s="41"/>
      <c r="Q113" s="58"/>
      <c r="R113" s="58"/>
    </row>
    <row r="114" customFormat="false" ht="18" hidden="false" customHeight="false" outlineLevel="0" collapsed="false">
      <c r="A114" s="31"/>
      <c r="B114" s="38"/>
      <c r="C114" s="67"/>
      <c r="D114" s="67"/>
      <c r="E114" s="68" t="n">
        <f aca="false">SUM(E103:E113)</f>
        <v>0</v>
      </c>
      <c r="F114" s="69" t="s">
        <v>74</v>
      </c>
      <c r="G114" s="67"/>
      <c r="H114" s="68" t="n">
        <f aca="false">SUM(H103:H113)</f>
        <v>0</v>
      </c>
      <c r="I114" s="69" t="s">
        <v>74</v>
      </c>
      <c r="J114" s="67"/>
      <c r="K114" s="68" t="n">
        <f aca="false">SUM(K103:K113)</f>
        <v>0</v>
      </c>
      <c r="L114" s="69" t="s">
        <v>74</v>
      </c>
      <c r="M114" s="68" t="n">
        <f aca="false">SUM(M103:M113)</f>
        <v>0</v>
      </c>
      <c r="N114" s="68"/>
      <c r="O114" s="69" t="s">
        <v>74</v>
      </c>
      <c r="P114" s="84"/>
      <c r="Q114" s="58"/>
      <c r="R114" s="58"/>
    </row>
    <row r="115" customFormat="false" ht="15" hidden="false" customHeight="false" outlineLevel="0" collapsed="false">
      <c r="A115" s="31"/>
      <c r="B115" s="38"/>
      <c r="C115" s="25"/>
      <c r="D115" s="25"/>
      <c r="E115" s="25"/>
      <c r="F115" s="25"/>
      <c r="G115" s="25"/>
      <c r="H115" s="25"/>
      <c r="I115" s="85"/>
      <c r="J115" s="85"/>
      <c r="K115" s="85"/>
      <c r="L115" s="85"/>
      <c r="M115" s="85"/>
      <c r="N115" s="25"/>
      <c r="O115" s="25"/>
      <c r="P115" s="41"/>
      <c r="Q115" s="58"/>
      <c r="R115" s="58"/>
    </row>
    <row r="116" customFormat="false" ht="15" hidden="false" customHeight="false" outlineLevel="0" collapsed="false">
      <c r="A116" s="31"/>
      <c r="B116" s="38"/>
      <c r="C116" s="25"/>
      <c r="D116" s="25"/>
      <c r="E116" s="25"/>
      <c r="F116" s="25"/>
      <c r="G116" s="25"/>
      <c r="H116" s="25"/>
      <c r="I116" s="85"/>
      <c r="J116" s="85"/>
      <c r="K116" s="85"/>
      <c r="L116" s="85"/>
      <c r="M116" s="85"/>
      <c r="N116" s="25"/>
      <c r="O116" s="25"/>
      <c r="P116" s="41"/>
      <c r="Q116" s="58"/>
      <c r="R116" s="58"/>
    </row>
    <row r="117" customFormat="false" ht="20.25" hidden="false" customHeight="false" outlineLevel="0" collapsed="false">
      <c r="A117" s="31"/>
      <c r="B117" s="38"/>
      <c r="C117" s="86" t="str">
        <f aca="false">IF(Calcoli!$I8="","","Unità immobiliare "&amp;Calcoli!$I8 )</f>
        <v/>
      </c>
      <c r="D117" s="86"/>
      <c r="E117" s="77" t="s">
        <v>88</v>
      </c>
      <c r="F117" s="77"/>
      <c r="G117" s="77"/>
      <c r="H117" s="61"/>
      <c r="I117" s="60"/>
      <c r="J117" s="60"/>
      <c r="K117" s="60"/>
      <c r="L117" s="60"/>
      <c r="M117" s="60"/>
      <c r="N117" s="25"/>
      <c r="O117" s="25"/>
      <c r="P117" s="41"/>
      <c r="Q117" s="58"/>
      <c r="R117" s="58"/>
    </row>
    <row r="118" customFormat="false" ht="18" hidden="false" customHeight="false" outlineLevel="0" collapsed="false">
      <c r="A118" s="31"/>
      <c r="B118" s="38"/>
      <c r="C118" s="59" t="s">
        <v>87</v>
      </c>
      <c r="D118" s="59"/>
      <c r="E118" s="78" t="s">
        <v>89</v>
      </c>
      <c r="F118" s="78"/>
      <c r="G118" s="78"/>
      <c r="H118" s="78" t="s">
        <v>84</v>
      </c>
      <c r="I118" s="60"/>
      <c r="J118" s="60"/>
      <c r="K118" s="60" t="s">
        <v>85</v>
      </c>
      <c r="L118" s="60"/>
      <c r="M118" s="60" t="s">
        <v>86</v>
      </c>
      <c r="N118" s="25"/>
      <c r="O118" s="25"/>
      <c r="P118" s="41"/>
      <c r="Q118" s="58"/>
      <c r="R118" s="58"/>
    </row>
    <row r="119" customFormat="false" ht="15" hidden="false" customHeight="false" outlineLevel="0" collapsed="false">
      <c r="A119" s="31"/>
      <c r="B119" s="38"/>
      <c r="C119" s="61"/>
      <c r="D119" s="62"/>
      <c r="E119" s="61"/>
      <c r="F119" s="63"/>
      <c r="G119" s="63"/>
      <c r="H119" s="61"/>
      <c r="I119" s="63"/>
      <c r="J119" s="63"/>
      <c r="K119" s="61"/>
      <c r="L119" s="79"/>
      <c r="M119" s="61"/>
      <c r="N119" s="61"/>
      <c r="O119" s="25"/>
      <c r="P119" s="41"/>
      <c r="Q119" s="58"/>
      <c r="R119" s="58"/>
    </row>
    <row r="120" customFormat="false" ht="15" hidden="false" customHeight="false" outlineLevel="0" collapsed="false">
      <c r="A120" s="31"/>
      <c r="B120" s="38"/>
      <c r="C120" s="61"/>
      <c r="D120" s="64"/>
      <c r="E120" s="65"/>
      <c r="F120" s="66"/>
      <c r="G120" s="66"/>
      <c r="H120" s="65"/>
      <c r="I120" s="66"/>
      <c r="J120" s="66"/>
      <c r="K120" s="65"/>
      <c r="L120" s="80"/>
      <c r="M120" s="65"/>
      <c r="N120" s="65"/>
      <c r="O120" s="25"/>
      <c r="P120" s="41"/>
      <c r="Q120" s="58"/>
      <c r="R120" s="58"/>
    </row>
    <row r="121" customFormat="false" ht="15" hidden="false" customHeight="false" outlineLevel="0" collapsed="false">
      <c r="A121" s="31"/>
      <c r="B121" s="38"/>
      <c r="C121" s="61"/>
      <c r="D121" s="64"/>
      <c r="E121" s="65"/>
      <c r="F121" s="66"/>
      <c r="G121" s="66"/>
      <c r="H121" s="65"/>
      <c r="I121" s="66"/>
      <c r="J121" s="66"/>
      <c r="K121" s="65"/>
      <c r="L121" s="80"/>
      <c r="M121" s="65"/>
      <c r="N121" s="65"/>
      <c r="O121" s="25"/>
      <c r="P121" s="41"/>
      <c r="Q121" s="58"/>
      <c r="R121" s="58"/>
    </row>
    <row r="122" customFormat="false" ht="15" hidden="false" customHeight="false" outlineLevel="0" collapsed="false">
      <c r="A122" s="31"/>
      <c r="B122" s="38"/>
      <c r="C122" s="61"/>
      <c r="D122" s="64"/>
      <c r="E122" s="65"/>
      <c r="F122" s="66"/>
      <c r="G122" s="66"/>
      <c r="H122" s="65"/>
      <c r="I122" s="66"/>
      <c r="J122" s="66"/>
      <c r="K122" s="65"/>
      <c r="L122" s="80"/>
      <c r="M122" s="65"/>
      <c r="N122" s="65"/>
      <c r="O122" s="25"/>
      <c r="P122" s="41"/>
      <c r="Q122" s="58"/>
      <c r="R122" s="58"/>
    </row>
    <row r="123" customFormat="false" ht="15" hidden="false" customHeight="false" outlineLevel="0" collapsed="false">
      <c r="A123" s="31"/>
      <c r="B123" s="38"/>
      <c r="C123" s="61"/>
      <c r="D123" s="64"/>
      <c r="E123" s="65"/>
      <c r="F123" s="66"/>
      <c r="G123" s="66"/>
      <c r="H123" s="65"/>
      <c r="I123" s="66"/>
      <c r="J123" s="66"/>
      <c r="K123" s="65"/>
      <c r="L123" s="80"/>
      <c r="M123" s="65"/>
      <c r="N123" s="65"/>
      <c r="O123" s="25"/>
      <c r="P123" s="41"/>
      <c r="Q123" s="58"/>
      <c r="R123" s="58"/>
    </row>
    <row r="124" customFormat="false" ht="15" hidden="false" customHeight="false" outlineLevel="0" collapsed="false">
      <c r="A124" s="31"/>
      <c r="B124" s="38"/>
      <c r="C124" s="61"/>
      <c r="D124" s="64"/>
      <c r="E124" s="65"/>
      <c r="F124" s="66"/>
      <c r="G124" s="66"/>
      <c r="H124" s="65"/>
      <c r="I124" s="66"/>
      <c r="J124" s="66"/>
      <c r="K124" s="65"/>
      <c r="L124" s="80"/>
      <c r="M124" s="65"/>
      <c r="N124" s="65"/>
      <c r="O124" s="25"/>
      <c r="P124" s="41"/>
      <c r="Q124" s="58"/>
      <c r="R124" s="58"/>
    </row>
    <row r="125" customFormat="false" ht="15" hidden="false" customHeight="false" outlineLevel="0" collapsed="false">
      <c r="A125" s="31"/>
      <c r="B125" s="38"/>
      <c r="C125" s="61"/>
      <c r="D125" s="64"/>
      <c r="E125" s="65"/>
      <c r="F125" s="66"/>
      <c r="G125" s="66"/>
      <c r="H125" s="65"/>
      <c r="I125" s="66"/>
      <c r="J125" s="66"/>
      <c r="K125" s="65"/>
      <c r="L125" s="80"/>
      <c r="M125" s="65"/>
      <c r="N125" s="65"/>
      <c r="O125" s="25"/>
      <c r="P125" s="41"/>
      <c r="Q125" s="58"/>
      <c r="R125" s="58"/>
    </row>
    <row r="126" customFormat="false" ht="15" hidden="false" customHeight="false" outlineLevel="0" collapsed="false">
      <c r="A126" s="31"/>
      <c r="B126" s="38"/>
      <c r="C126" s="61"/>
      <c r="D126" s="64"/>
      <c r="E126" s="65"/>
      <c r="F126" s="66"/>
      <c r="G126" s="66"/>
      <c r="H126" s="65"/>
      <c r="I126" s="66"/>
      <c r="J126" s="66"/>
      <c r="K126" s="65"/>
      <c r="L126" s="80"/>
      <c r="M126" s="65"/>
      <c r="N126" s="65"/>
      <c r="O126" s="25"/>
      <c r="P126" s="41"/>
      <c r="Q126" s="58"/>
      <c r="R126" s="58"/>
    </row>
    <row r="127" customFormat="false" ht="15" hidden="false" customHeight="false" outlineLevel="0" collapsed="false">
      <c r="A127" s="31"/>
      <c r="B127" s="38"/>
      <c r="C127" s="61"/>
      <c r="D127" s="64"/>
      <c r="E127" s="65"/>
      <c r="F127" s="66"/>
      <c r="G127" s="66"/>
      <c r="H127" s="65"/>
      <c r="I127" s="66"/>
      <c r="J127" s="66"/>
      <c r="K127" s="65"/>
      <c r="L127" s="80"/>
      <c r="M127" s="65"/>
      <c r="N127" s="65"/>
      <c r="O127" s="25"/>
      <c r="P127" s="41"/>
      <c r="Q127" s="58"/>
      <c r="R127" s="58"/>
    </row>
    <row r="128" customFormat="false" ht="15.75" hidden="false" customHeight="false" outlineLevel="0" collapsed="false">
      <c r="A128" s="31"/>
      <c r="B128" s="38"/>
      <c r="C128" s="61"/>
      <c r="D128" s="64"/>
      <c r="E128" s="65"/>
      <c r="F128" s="66"/>
      <c r="G128" s="66"/>
      <c r="H128" s="65"/>
      <c r="I128" s="66"/>
      <c r="J128" s="66"/>
      <c r="K128" s="65"/>
      <c r="L128" s="80"/>
      <c r="M128" s="65"/>
      <c r="N128" s="65"/>
      <c r="O128" s="81"/>
      <c r="P128" s="82"/>
      <c r="Q128" s="58"/>
      <c r="R128" s="58"/>
    </row>
    <row r="129" customFormat="false" ht="15" hidden="false" customHeight="false" outlineLevel="0" collapsed="false">
      <c r="A129" s="31"/>
      <c r="B129" s="38"/>
      <c r="C129" s="61"/>
      <c r="D129" s="64"/>
      <c r="E129" s="65"/>
      <c r="F129" s="66"/>
      <c r="G129" s="66"/>
      <c r="H129" s="65"/>
      <c r="I129" s="66"/>
      <c r="J129" s="66"/>
      <c r="K129" s="65"/>
      <c r="L129" s="80"/>
      <c r="M129" s="65"/>
      <c r="N129" s="65"/>
      <c r="O129" s="25"/>
      <c r="P129" s="41"/>
      <c r="Q129" s="58"/>
      <c r="R129" s="58"/>
    </row>
    <row r="130" customFormat="false" ht="18" hidden="false" customHeight="false" outlineLevel="0" collapsed="false">
      <c r="A130" s="31"/>
      <c r="B130" s="38"/>
      <c r="C130" s="67"/>
      <c r="D130" s="67"/>
      <c r="E130" s="68" t="n">
        <f aca="false">SUM(E119:E129)</f>
        <v>0</v>
      </c>
      <c r="F130" s="69" t="s">
        <v>74</v>
      </c>
      <c r="G130" s="67"/>
      <c r="H130" s="68" t="n">
        <f aca="false">SUM(H119:H129)</f>
        <v>0</v>
      </c>
      <c r="I130" s="69" t="s">
        <v>74</v>
      </c>
      <c r="J130" s="67"/>
      <c r="K130" s="68" t="n">
        <f aca="false">SUM(K119:K129)</f>
        <v>0</v>
      </c>
      <c r="L130" s="69" t="s">
        <v>74</v>
      </c>
      <c r="M130" s="68" t="n">
        <f aca="false">SUM(M119:M129)</f>
        <v>0</v>
      </c>
      <c r="N130" s="68"/>
      <c r="O130" s="69" t="s">
        <v>74</v>
      </c>
      <c r="P130" s="84"/>
      <c r="Q130" s="58"/>
      <c r="R130" s="58"/>
    </row>
    <row r="131" customFormat="false" ht="15" hidden="false" customHeight="false" outlineLevel="0" collapsed="false">
      <c r="A131" s="31"/>
      <c r="B131" s="38"/>
      <c r="C131" s="25"/>
      <c r="D131" s="25"/>
      <c r="E131" s="25"/>
      <c r="F131" s="25"/>
      <c r="G131" s="25"/>
      <c r="H131" s="25"/>
      <c r="I131" s="85"/>
      <c r="J131" s="85"/>
      <c r="K131" s="85"/>
      <c r="L131" s="85"/>
      <c r="M131" s="85"/>
      <c r="N131" s="25"/>
      <c r="O131" s="25"/>
      <c r="P131" s="41"/>
      <c r="Q131" s="58"/>
      <c r="R131" s="58"/>
    </row>
    <row r="132" customFormat="false" ht="15" hidden="false" customHeight="false" outlineLevel="0" collapsed="false">
      <c r="A132" s="31"/>
      <c r="B132" s="38"/>
      <c r="C132" s="25"/>
      <c r="D132" s="25"/>
      <c r="E132" s="25"/>
      <c r="F132" s="25"/>
      <c r="G132" s="25"/>
      <c r="H132" s="25"/>
      <c r="I132" s="85"/>
      <c r="J132" s="85"/>
      <c r="K132" s="85"/>
      <c r="L132" s="85"/>
      <c r="M132" s="85"/>
      <c r="N132" s="25"/>
      <c r="O132" s="25"/>
      <c r="P132" s="41"/>
      <c r="Q132" s="58"/>
      <c r="R132" s="58"/>
    </row>
    <row r="133" customFormat="false" ht="20.25" hidden="false" customHeight="false" outlineLevel="0" collapsed="false">
      <c r="A133" s="31"/>
      <c r="B133" s="38"/>
      <c r="C133" s="86" t="str">
        <f aca="false">IF(Calcoli!$I9="","","Unità immobiliare "&amp;Calcoli!$I9 )</f>
        <v/>
      </c>
      <c r="D133" s="86"/>
      <c r="E133" s="77" t="s">
        <v>88</v>
      </c>
      <c r="F133" s="77"/>
      <c r="G133" s="77"/>
      <c r="H133" s="61"/>
      <c r="I133" s="60"/>
      <c r="J133" s="60"/>
      <c r="K133" s="60"/>
      <c r="L133" s="60"/>
      <c r="M133" s="60"/>
      <c r="N133" s="25"/>
      <c r="O133" s="25"/>
      <c r="P133" s="41"/>
      <c r="Q133" s="58"/>
      <c r="R133" s="58"/>
    </row>
    <row r="134" customFormat="false" ht="18" hidden="false" customHeight="false" outlineLevel="0" collapsed="false">
      <c r="A134" s="31"/>
      <c r="B134" s="38"/>
      <c r="C134" s="59" t="s">
        <v>87</v>
      </c>
      <c r="D134" s="59"/>
      <c r="E134" s="78" t="s">
        <v>89</v>
      </c>
      <c r="F134" s="78"/>
      <c r="G134" s="78"/>
      <c r="H134" s="78" t="s">
        <v>84</v>
      </c>
      <c r="I134" s="60"/>
      <c r="J134" s="60"/>
      <c r="K134" s="60" t="s">
        <v>85</v>
      </c>
      <c r="L134" s="60"/>
      <c r="M134" s="60" t="s">
        <v>86</v>
      </c>
      <c r="N134" s="25"/>
      <c r="O134" s="25"/>
      <c r="P134" s="41"/>
      <c r="Q134" s="58"/>
      <c r="R134" s="58"/>
    </row>
    <row r="135" customFormat="false" ht="15" hidden="false" customHeight="false" outlineLevel="0" collapsed="false">
      <c r="A135" s="31"/>
      <c r="B135" s="38"/>
      <c r="C135" s="61"/>
      <c r="D135" s="62"/>
      <c r="E135" s="61"/>
      <c r="F135" s="63"/>
      <c r="G135" s="63"/>
      <c r="H135" s="61"/>
      <c r="I135" s="63"/>
      <c r="J135" s="63"/>
      <c r="K135" s="61"/>
      <c r="L135" s="79"/>
      <c r="M135" s="61"/>
      <c r="N135" s="61"/>
      <c r="O135" s="25"/>
      <c r="P135" s="41"/>
      <c r="Q135" s="58"/>
      <c r="R135" s="58"/>
    </row>
    <row r="136" customFormat="false" ht="15" hidden="false" customHeight="false" outlineLevel="0" collapsed="false">
      <c r="A136" s="31"/>
      <c r="B136" s="38"/>
      <c r="C136" s="61"/>
      <c r="D136" s="64"/>
      <c r="E136" s="65"/>
      <c r="F136" s="66"/>
      <c r="G136" s="66"/>
      <c r="H136" s="65"/>
      <c r="I136" s="66"/>
      <c r="J136" s="66"/>
      <c r="K136" s="65"/>
      <c r="L136" s="80"/>
      <c r="M136" s="65"/>
      <c r="N136" s="65"/>
      <c r="O136" s="25"/>
      <c r="P136" s="41"/>
      <c r="Q136" s="58"/>
      <c r="R136" s="58"/>
    </row>
    <row r="137" customFormat="false" ht="15" hidden="false" customHeight="false" outlineLevel="0" collapsed="false">
      <c r="A137" s="31"/>
      <c r="B137" s="38"/>
      <c r="C137" s="61"/>
      <c r="D137" s="64"/>
      <c r="E137" s="65"/>
      <c r="F137" s="66"/>
      <c r="G137" s="66"/>
      <c r="H137" s="65"/>
      <c r="I137" s="66"/>
      <c r="J137" s="66"/>
      <c r="K137" s="65"/>
      <c r="L137" s="80"/>
      <c r="M137" s="65"/>
      <c r="N137" s="65"/>
      <c r="O137" s="25"/>
      <c r="P137" s="41"/>
      <c r="Q137" s="58"/>
      <c r="R137" s="58"/>
    </row>
    <row r="138" customFormat="false" ht="15" hidden="false" customHeight="false" outlineLevel="0" collapsed="false">
      <c r="A138" s="31"/>
      <c r="B138" s="38"/>
      <c r="C138" s="61"/>
      <c r="D138" s="64"/>
      <c r="E138" s="65"/>
      <c r="F138" s="66"/>
      <c r="G138" s="66"/>
      <c r="H138" s="65"/>
      <c r="I138" s="66"/>
      <c r="J138" s="66"/>
      <c r="K138" s="65"/>
      <c r="L138" s="80"/>
      <c r="M138" s="65"/>
      <c r="N138" s="65"/>
      <c r="O138" s="25"/>
      <c r="P138" s="41"/>
      <c r="Q138" s="58"/>
      <c r="R138" s="58"/>
    </row>
    <row r="139" customFormat="false" ht="15" hidden="false" customHeight="false" outlineLevel="0" collapsed="false">
      <c r="A139" s="31"/>
      <c r="B139" s="38"/>
      <c r="C139" s="61"/>
      <c r="D139" s="64"/>
      <c r="E139" s="65"/>
      <c r="F139" s="66"/>
      <c r="G139" s="66"/>
      <c r="H139" s="65"/>
      <c r="I139" s="66"/>
      <c r="J139" s="66"/>
      <c r="K139" s="65"/>
      <c r="L139" s="80"/>
      <c r="M139" s="65"/>
      <c r="N139" s="65"/>
      <c r="O139" s="25"/>
      <c r="P139" s="41"/>
      <c r="Q139" s="58"/>
      <c r="R139" s="58"/>
    </row>
    <row r="140" customFormat="false" ht="15" hidden="false" customHeight="false" outlineLevel="0" collapsed="false">
      <c r="A140" s="31"/>
      <c r="B140" s="38"/>
      <c r="C140" s="61"/>
      <c r="D140" s="64"/>
      <c r="E140" s="65"/>
      <c r="F140" s="66"/>
      <c r="G140" s="66"/>
      <c r="H140" s="65"/>
      <c r="I140" s="66"/>
      <c r="J140" s="66"/>
      <c r="K140" s="65"/>
      <c r="L140" s="80"/>
      <c r="M140" s="65"/>
      <c r="N140" s="65"/>
      <c r="O140" s="25"/>
      <c r="P140" s="41"/>
      <c r="Q140" s="58"/>
      <c r="R140" s="58"/>
    </row>
    <row r="141" customFormat="false" ht="15" hidden="false" customHeight="false" outlineLevel="0" collapsed="false">
      <c r="A141" s="31"/>
      <c r="B141" s="38"/>
      <c r="C141" s="61"/>
      <c r="D141" s="64"/>
      <c r="E141" s="65"/>
      <c r="F141" s="66"/>
      <c r="G141" s="66"/>
      <c r="H141" s="65"/>
      <c r="I141" s="66"/>
      <c r="J141" s="66"/>
      <c r="K141" s="65"/>
      <c r="L141" s="80"/>
      <c r="M141" s="65"/>
      <c r="N141" s="65"/>
      <c r="O141" s="25"/>
      <c r="P141" s="41"/>
      <c r="Q141" s="58"/>
      <c r="R141" s="58"/>
    </row>
    <row r="142" customFormat="false" ht="15" hidden="false" customHeight="false" outlineLevel="0" collapsed="false">
      <c r="A142" s="31"/>
      <c r="B142" s="38"/>
      <c r="C142" s="61"/>
      <c r="D142" s="64"/>
      <c r="E142" s="65"/>
      <c r="F142" s="66"/>
      <c r="G142" s="66"/>
      <c r="H142" s="65"/>
      <c r="I142" s="66"/>
      <c r="J142" s="66"/>
      <c r="K142" s="65"/>
      <c r="L142" s="80"/>
      <c r="M142" s="65"/>
      <c r="N142" s="65"/>
      <c r="O142" s="25"/>
      <c r="P142" s="41"/>
      <c r="Q142" s="58"/>
      <c r="R142" s="58"/>
    </row>
    <row r="143" customFormat="false" ht="15" hidden="false" customHeight="false" outlineLevel="0" collapsed="false">
      <c r="A143" s="31"/>
      <c r="B143" s="38"/>
      <c r="C143" s="61"/>
      <c r="D143" s="64"/>
      <c r="E143" s="65"/>
      <c r="F143" s="66"/>
      <c r="G143" s="66"/>
      <c r="H143" s="65"/>
      <c r="I143" s="66"/>
      <c r="J143" s="66"/>
      <c r="K143" s="65"/>
      <c r="L143" s="80"/>
      <c r="M143" s="65"/>
      <c r="N143" s="65"/>
      <c r="O143" s="25"/>
      <c r="P143" s="41"/>
      <c r="Q143" s="58"/>
      <c r="R143" s="58"/>
    </row>
    <row r="144" customFormat="false" ht="15.75" hidden="false" customHeight="false" outlineLevel="0" collapsed="false">
      <c r="A144" s="31"/>
      <c r="B144" s="38"/>
      <c r="C144" s="61"/>
      <c r="D144" s="64"/>
      <c r="E144" s="65"/>
      <c r="F144" s="66"/>
      <c r="G144" s="66"/>
      <c r="H144" s="65"/>
      <c r="I144" s="66"/>
      <c r="J144" s="66"/>
      <c r="K144" s="65"/>
      <c r="L144" s="80"/>
      <c r="M144" s="65"/>
      <c r="N144" s="65"/>
      <c r="O144" s="81"/>
      <c r="P144" s="82"/>
      <c r="Q144" s="58"/>
      <c r="R144" s="58"/>
    </row>
    <row r="145" customFormat="false" ht="15" hidden="false" customHeight="false" outlineLevel="0" collapsed="false">
      <c r="A145" s="31"/>
      <c r="B145" s="38"/>
      <c r="C145" s="61"/>
      <c r="D145" s="64"/>
      <c r="E145" s="65"/>
      <c r="F145" s="66"/>
      <c r="G145" s="66"/>
      <c r="H145" s="65"/>
      <c r="I145" s="66"/>
      <c r="J145" s="66"/>
      <c r="K145" s="65"/>
      <c r="L145" s="80"/>
      <c r="M145" s="65"/>
      <c r="N145" s="65"/>
      <c r="O145" s="25"/>
      <c r="P145" s="41"/>
      <c r="Q145" s="58"/>
      <c r="R145" s="58"/>
    </row>
    <row r="146" customFormat="false" ht="18" hidden="false" customHeight="false" outlineLevel="0" collapsed="false">
      <c r="A146" s="31"/>
      <c r="B146" s="38"/>
      <c r="C146" s="67"/>
      <c r="D146" s="67"/>
      <c r="E146" s="68" t="n">
        <f aca="false">SUM(E135:E145)</f>
        <v>0</v>
      </c>
      <c r="F146" s="69" t="s">
        <v>74</v>
      </c>
      <c r="G146" s="67"/>
      <c r="H146" s="68" t="n">
        <f aca="false">SUM(H135:H145)</f>
        <v>0</v>
      </c>
      <c r="I146" s="69" t="s">
        <v>74</v>
      </c>
      <c r="J146" s="67"/>
      <c r="K146" s="68" t="n">
        <f aca="false">SUM(K135:K145)</f>
        <v>0</v>
      </c>
      <c r="L146" s="69" t="s">
        <v>74</v>
      </c>
      <c r="M146" s="68" t="n">
        <f aca="false">SUM(M135:M145)</f>
        <v>0</v>
      </c>
      <c r="N146" s="68"/>
      <c r="O146" s="69" t="s">
        <v>74</v>
      </c>
      <c r="P146" s="84"/>
      <c r="Q146" s="58"/>
      <c r="R146" s="58"/>
    </row>
    <row r="147" customFormat="false" ht="15" hidden="false" customHeight="false" outlineLevel="0" collapsed="false">
      <c r="A147" s="31"/>
      <c r="B147" s="38"/>
      <c r="C147" s="25"/>
      <c r="D147" s="25"/>
      <c r="E147" s="25"/>
      <c r="F147" s="25"/>
      <c r="G147" s="25"/>
      <c r="H147" s="25"/>
      <c r="I147" s="85"/>
      <c r="J147" s="85"/>
      <c r="K147" s="85"/>
      <c r="L147" s="85"/>
      <c r="M147" s="85"/>
      <c r="N147" s="25"/>
      <c r="O147" s="25"/>
      <c r="P147" s="41"/>
      <c r="Q147" s="58"/>
      <c r="R147" s="58"/>
    </row>
    <row r="148" customFormat="false" ht="15" hidden="false" customHeight="false" outlineLevel="0" collapsed="false">
      <c r="A148" s="31"/>
      <c r="B148" s="38"/>
      <c r="C148" s="25"/>
      <c r="D148" s="25"/>
      <c r="E148" s="25"/>
      <c r="F148" s="25"/>
      <c r="G148" s="25"/>
      <c r="H148" s="25"/>
      <c r="I148" s="85"/>
      <c r="J148" s="85"/>
      <c r="K148" s="85"/>
      <c r="L148" s="85"/>
      <c r="M148" s="85"/>
      <c r="N148" s="25"/>
      <c r="O148" s="25"/>
      <c r="P148" s="41"/>
      <c r="Q148" s="58"/>
      <c r="R148" s="58"/>
    </row>
    <row r="149" customFormat="false" ht="20.25" hidden="false" customHeight="false" outlineLevel="0" collapsed="false">
      <c r="A149" s="31"/>
      <c r="B149" s="38"/>
      <c r="C149" s="86" t="str">
        <f aca="false">IF(Calcoli!$I10="","","Unità immobiliare "&amp;Calcoli!$I10 )</f>
        <v/>
      </c>
      <c r="D149" s="86"/>
      <c r="E149" s="77" t="s">
        <v>88</v>
      </c>
      <c r="F149" s="77"/>
      <c r="G149" s="77"/>
      <c r="H149" s="61"/>
      <c r="I149" s="60"/>
      <c r="J149" s="60"/>
      <c r="K149" s="60"/>
      <c r="L149" s="60"/>
      <c r="M149" s="60"/>
      <c r="N149" s="25"/>
      <c r="O149" s="25"/>
      <c r="P149" s="41"/>
      <c r="Q149" s="58"/>
      <c r="R149" s="58"/>
    </row>
    <row r="150" customFormat="false" ht="18" hidden="false" customHeight="false" outlineLevel="0" collapsed="false">
      <c r="A150" s="31"/>
      <c r="B150" s="38"/>
      <c r="C150" s="59" t="s">
        <v>87</v>
      </c>
      <c r="D150" s="59"/>
      <c r="E150" s="78" t="s">
        <v>89</v>
      </c>
      <c r="F150" s="78"/>
      <c r="G150" s="78"/>
      <c r="H150" s="78" t="s">
        <v>84</v>
      </c>
      <c r="I150" s="60"/>
      <c r="J150" s="60"/>
      <c r="K150" s="60" t="s">
        <v>85</v>
      </c>
      <c r="L150" s="60"/>
      <c r="M150" s="60" t="s">
        <v>86</v>
      </c>
      <c r="N150" s="25"/>
      <c r="O150" s="25"/>
      <c r="P150" s="41"/>
      <c r="Q150" s="58"/>
      <c r="R150" s="58"/>
    </row>
    <row r="151" customFormat="false" ht="15" hidden="false" customHeight="false" outlineLevel="0" collapsed="false">
      <c r="A151" s="31"/>
      <c r="B151" s="38"/>
      <c r="C151" s="61"/>
      <c r="D151" s="62"/>
      <c r="E151" s="61"/>
      <c r="F151" s="63"/>
      <c r="G151" s="63"/>
      <c r="H151" s="61"/>
      <c r="I151" s="63"/>
      <c r="J151" s="63"/>
      <c r="K151" s="61"/>
      <c r="L151" s="79"/>
      <c r="M151" s="61"/>
      <c r="N151" s="61"/>
      <c r="O151" s="25"/>
      <c r="P151" s="41"/>
      <c r="Q151" s="58"/>
      <c r="R151" s="58"/>
    </row>
    <row r="152" customFormat="false" ht="15" hidden="false" customHeight="false" outlineLevel="0" collapsed="false">
      <c r="A152" s="31"/>
      <c r="B152" s="38"/>
      <c r="C152" s="61"/>
      <c r="D152" s="64"/>
      <c r="E152" s="65"/>
      <c r="F152" s="66"/>
      <c r="G152" s="66"/>
      <c r="H152" s="65"/>
      <c r="I152" s="66"/>
      <c r="J152" s="66"/>
      <c r="K152" s="65"/>
      <c r="L152" s="80"/>
      <c r="M152" s="65"/>
      <c r="N152" s="65"/>
      <c r="O152" s="25"/>
      <c r="P152" s="41"/>
      <c r="Q152" s="58"/>
      <c r="R152" s="58"/>
    </row>
    <row r="153" customFormat="false" ht="15" hidden="false" customHeight="false" outlineLevel="0" collapsed="false">
      <c r="A153" s="31"/>
      <c r="B153" s="38"/>
      <c r="C153" s="61"/>
      <c r="D153" s="64"/>
      <c r="E153" s="65"/>
      <c r="F153" s="66"/>
      <c r="G153" s="66"/>
      <c r="H153" s="65"/>
      <c r="I153" s="66"/>
      <c r="J153" s="66"/>
      <c r="K153" s="65"/>
      <c r="L153" s="80"/>
      <c r="M153" s="65"/>
      <c r="N153" s="65"/>
      <c r="O153" s="25"/>
      <c r="P153" s="41"/>
      <c r="Q153" s="58"/>
      <c r="R153" s="58"/>
    </row>
    <row r="154" customFormat="false" ht="15" hidden="false" customHeight="false" outlineLevel="0" collapsed="false">
      <c r="A154" s="31"/>
      <c r="B154" s="38"/>
      <c r="C154" s="61"/>
      <c r="D154" s="64"/>
      <c r="E154" s="65"/>
      <c r="F154" s="66"/>
      <c r="G154" s="66"/>
      <c r="H154" s="65"/>
      <c r="I154" s="66"/>
      <c r="J154" s="66"/>
      <c r="K154" s="65"/>
      <c r="L154" s="80"/>
      <c r="M154" s="65"/>
      <c r="N154" s="65"/>
      <c r="O154" s="25"/>
      <c r="P154" s="41"/>
      <c r="Q154" s="58"/>
      <c r="R154" s="58"/>
    </row>
    <row r="155" customFormat="false" ht="15" hidden="false" customHeight="false" outlineLevel="0" collapsed="false">
      <c r="A155" s="31"/>
      <c r="B155" s="38"/>
      <c r="C155" s="61"/>
      <c r="D155" s="64"/>
      <c r="E155" s="65"/>
      <c r="F155" s="66"/>
      <c r="G155" s="66"/>
      <c r="H155" s="65"/>
      <c r="I155" s="66"/>
      <c r="J155" s="66"/>
      <c r="K155" s="65"/>
      <c r="L155" s="80"/>
      <c r="M155" s="65"/>
      <c r="N155" s="65"/>
      <c r="O155" s="25"/>
      <c r="P155" s="41"/>
      <c r="Q155" s="58"/>
      <c r="R155" s="58"/>
    </row>
    <row r="156" customFormat="false" ht="15" hidden="false" customHeight="false" outlineLevel="0" collapsed="false">
      <c r="A156" s="31"/>
      <c r="B156" s="38"/>
      <c r="C156" s="61"/>
      <c r="D156" s="64"/>
      <c r="E156" s="65"/>
      <c r="F156" s="66"/>
      <c r="G156" s="66"/>
      <c r="H156" s="65"/>
      <c r="I156" s="66"/>
      <c r="J156" s="66"/>
      <c r="K156" s="65"/>
      <c r="L156" s="80"/>
      <c r="M156" s="65"/>
      <c r="N156" s="65"/>
      <c r="O156" s="25"/>
      <c r="P156" s="41"/>
      <c r="Q156" s="58"/>
      <c r="R156" s="58"/>
    </row>
    <row r="157" customFormat="false" ht="15" hidden="false" customHeight="false" outlineLevel="0" collapsed="false">
      <c r="A157" s="31"/>
      <c r="B157" s="38"/>
      <c r="C157" s="61"/>
      <c r="D157" s="64"/>
      <c r="E157" s="65"/>
      <c r="F157" s="66"/>
      <c r="G157" s="66"/>
      <c r="H157" s="65"/>
      <c r="I157" s="66"/>
      <c r="J157" s="66"/>
      <c r="K157" s="65"/>
      <c r="L157" s="80"/>
      <c r="M157" s="65"/>
      <c r="N157" s="65"/>
      <c r="O157" s="25"/>
      <c r="P157" s="41"/>
      <c r="Q157" s="58"/>
      <c r="R157" s="58"/>
    </row>
    <row r="158" customFormat="false" ht="15" hidden="false" customHeight="false" outlineLevel="0" collapsed="false">
      <c r="A158" s="31"/>
      <c r="B158" s="38"/>
      <c r="C158" s="61"/>
      <c r="D158" s="64"/>
      <c r="E158" s="65"/>
      <c r="F158" s="66"/>
      <c r="G158" s="66"/>
      <c r="H158" s="65"/>
      <c r="I158" s="66"/>
      <c r="J158" s="66"/>
      <c r="K158" s="65"/>
      <c r="L158" s="80"/>
      <c r="M158" s="65"/>
      <c r="N158" s="65"/>
      <c r="O158" s="25"/>
      <c r="P158" s="41"/>
      <c r="Q158" s="58"/>
      <c r="R158" s="58"/>
    </row>
    <row r="159" customFormat="false" ht="15" hidden="false" customHeight="false" outlineLevel="0" collapsed="false">
      <c r="A159" s="31"/>
      <c r="B159" s="38"/>
      <c r="C159" s="61"/>
      <c r="D159" s="64"/>
      <c r="E159" s="65"/>
      <c r="F159" s="66"/>
      <c r="G159" s="66"/>
      <c r="H159" s="65"/>
      <c r="I159" s="66"/>
      <c r="J159" s="66"/>
      <c r="K159" s="65"/>
      <c r="L159" s="80"/>
      <c r="M159" s="65"/>
      <c r="N159" s="65"/>
      <c r="O159" s="25"/>
      <c r="P159" s="41"/>
      <c r="Q159" s="58"/>
      <c r="R159" s="58"/>
    </row>
    <row r="160" customFormat="false" ht="15.75" hidden="false" customHeight="false" outlineLevel="0" collapsed="false">
      <c r="A160" s="31"/>
      <c r="B160" s="38"/>
      <c r="C160" s="61"/>
      <c r="D160" s="64"/>
      <c r="E160" s="65"/>
      <c r="F160" s="66"/>
      <c r="G160" s="66"/>
      <c r="H160" s="65"/>
      <c r="I160" s="66"/>
      <c r="J160" s="66"/>
      <c r="K160" s="65"/>
      <c r="L160" s="80"/>
      <c r="M160" s="65"/>
      <c r="N160" s="65"/>
      <c r="O160" s="81"/>
      <c r="P160" s="82"/>
      <c r="Q160" s="58"/>
      <c r="R160" s="58"/>
    </row>
    <row r="161" customFormat="false" ht="15" hidden="false" customHeight="false" outlineLevel="0" collapsed="false">
      <c r="A161" s="31"/>
      <c r="B161" s="38"/>
      <c r="C161" s="61"/>
      <c r="D161" s="64"/>
      <c r="E161" s="65"/>
      <c r="F161" s="66"/>
      <c r="G161" s="66"/>
      <c r="H161" s="65"/>
      <c r="I161" s="66"/>
      <c r="J161" s="66"/>
      <c r="K161" s="65"/>
      <c r="L161" s="80"/>
      <c r="M161" s="65"/>
      <c r="N161" s="65"/>
      <c r="O161" s="25"/>
      <c r="P161" s="41"/>
      <c r="Q161" s="58"/>
      <c r="R161" s="58"/>
    </row>
    <row r="162" customFormat="false" ht="18" hidden="false" customHeight="false" outlineLevel="0" collapsed="false">
      <c r="A162" s="31"/>
      <c r="B162" s="38"/>
      <c r="C162" s="67"/>
      <c r="D162" s="67"/>
      <c r="E162" s="68" t="n">
        <f aca="false">SUM(E151:E161)</f>
        <v>0</v>
      </c>
      <c r="F162" s="69" t="s">
        <v>74</v>
      </c>
      <c r="G162" s="67"/>
      <c r="H162" s="68" t="n">
        <f aca="false">SUM(H151:H161)</f>
        <v>0</v>
      </c>
      <c r="I162" s="69" t="s">
        <v>74</v>
      </c>
      <c r="J162" s="67"/>
      <c r="K162" s="68" t="n">
        <f aca="false">SUM(K151:K161)</f>
        <v>0</v>
      </c>
      <c r="L162" s="69" t="s">
        <v>74</v>
      </c>
      <c r="M162" s="68" t="n">
        <f aca="false">SUM(M151:M161)</f>
        <v>0</v>
      </c>
      <c r="N162" s="68"/>
      <c r="O162" s="69" t="s">
        <v>74</v>
      </c>
      <c r="P162" s="84"/>
      <c r="Q162" s="58"/>
      <c r="R162" s="58"/>
    </row>
    <row r="163" customFormat="false" ht="15" hidden="false" customHeight="false" outlineLevel="0" collapsed="false">
      <c r="A163" s="31"/>
      <c r="B163" s="38"/>
      <c r="C163" s="25"/>
      <c r="D163" s="25"/>
      <c r="E163" s="25"/>
      <c r="F163" s="25"/>
      <c r="G163" s="25"/>
      <c r="H163" s="25"/>
      <c r="I163" s="85"/>
      <c r="J163" s="85"/>
      <c r="K163" s="85"/>
      <c r="L163" s="85"/>
      <c r="M163" s="85"/>
      <c r="N163" s="25"/>
      <c r="O163" s="25"/>
      <c r="P163" s="41"/>
      <c r="Q163" s="58"/>
      <c r="R163" s="58"/>
    </row>
    <row r="164" customFormat="false" ht="15" hidden="false" customHeight="false" outlineLevel="0" collapsed="false">
      <c r="A164" s="31"/>
      <c r="B164" s="38"/>
      <c r="C164" s="25"/>
      <c r="D164" s="25"/>
      <c r="E164" s="25"/>
      <c r="F164" s="25"/>
      <c r="G164" s="25"/>
      <c r="H164" s="25"/>
      <c r="I164" s="85"/>
      <c r="J164" s="85"/>
      <c r="K164" s="85"/>
      <c r="L164" s="85"/>
      <c r="M164" s="85"/>
      <c r="N164" s="25"/>
      <c r="O164" s="25"/>
      <c r="P164" s="41"/>
      <c r="Q164" s="58"/>
      <c r="R164" s="58"/>
    </row>
    <row r="165" customFormat="false" ht="20.25" hidden="false" customHeight="false" outlineLevel="0" collapsed="false">
      <c r="A165" s="31"/>
      <c r="B165" s="38"/>
      <c r="C165" s="86" t="str">
        <f aca="false">IF(Calcoli!$I11="","","Unità immobiliare "&amp;Calcoli!$I11 )</f>
        <v/>
      </c>
      <c r="D165" s="86"/>
      <c r="E165" s="77" t="s">
        <v>88</v>
      </c>
      <c r="F165" s="77"/>
      <c r="G165" s="77"/>
      <c r="H165" s="61"/>
      <c r="I165" s="60"/>
      <c r="J165" s="60"/>
      <c r="K165" s="60"/>
      <c r="L165" s="60"/>
      <c r="M165" s="60"/>
      <c r="N165" s="25"/>
      <c r="O165" s="25"/>
      <c r="P165" s="41"/>
      <c r="Q165" s="58"/>
      <c r="R165" s="58"/>
    </row>
    <row r="166" customFormat="false" ht="18" hidden="false" customHeight="false" outlineLevel="0" collapsed="false">
      <c r="A166" s="31"/>
      <c r="B166" s="38"/>
      <c r="C166" s="59" t="s">
        <v>87</v>
      </c>
      <c r="D166" s="59"/>
      <c r="E166" s="78" t="s">
        <v>89</v>
      </c>
      <c r="F166" s="78"/>
      <c r="G166" s="78"/>
      <c r="H166" s="78" t="s">
        <v>84</v>
      </c>
      <c r="I166" s="60"/>
      <c r="J166" s="60"/>
      <c r="K166" s="60" t="s">
        <v>85</v>
      </c>
      <c r="L166" s="60"/>
      <c r="M166" s="60" t="s">
        <v>86</v>
      </c>
      <c r="N166" s="25"/>
      <c r="O166" s="25"/>
      <c r="P166" s="41"/>
      <c r="Q166" s="58"/>
      <c r="R166" s="58"/>
    </row>
    <row r="167" customFormat="false" ht="15" hidden="false" customHeight="false" outlineLevel="0" collapsed="false">
      <c r="A167" s="31"/>
      <c r="B167" s="38"/>
      <c r="C167" s="61"/>
      <c r="D167" s="62"/>
      <c r="E167" s="61"/>
      <c r="F167" s="63"/>
      <c r="G167" s="63"/>
      <c r="H167" s="61"/>
      <c r="I167" s="63"/>
      <c r="J167" s="63"/>
      <c r="K167" s="61"/>
      <c r="L167" s="79"/>
      <c r="M167" s="61"/>
      <c r="N167" s="61"/>
      <c r="O167" s="25"/>
      <c r="P167" s="41"/>
      <c r="Q167" s="58"/>
      <c r="R167" s="58"/>
    </row>
    <row r="168" customFormat="false" ht="15" hidden="false" customHeight="false" outlineLevel="0" collapsed="false">
      <c r="A168" s="31"/>
      <c r="B168" s="38"/>
      <c r="C168" s="61"/>
      <c r="D168" s="64"/>
      <c r="E168" s="65"/>
      <c r="F168" s="66"/>
      <c r="G168" s="66"/>
      <c r="H168" s="65"/>
      <c r="I168" s="66"/>
      <c r="J168" s="66"/>
      <c r="K168" s="65"/>
      <c r="L168" s="80"/>
      <c r="M168" s="65"/>
      <c r="N168" s="65"/>
      <c r="O168" s="25"/>
      <c r="P168" s="41"/>
      <c r="Q168" s="58"/>
      <c r="R168" s="58"/>
    </row>
    <row r="169" customFormat="false" ht="15" hidden="false" customHeight="false" outlineLevel="0" collapsed="false">
      <c r="A169" s="31"/>
      <c r="B169" s="38"/>
      <c r="C169" s="61"/>
      <c r="D169" s="64"/>
      <c r="E169" s="65"/>
      <c r="F169" s="66"/>
      <c r="G169" s="66"/>
      <c r="H169" s="65"/>
      <c r="I169" s="66"/>
      <c r="J169" s="66"/>
      <c r="K169" s="65"/>
      <c r="L169" s="80"/>
      <c r="M169" s="65"/>
      <c r="N169" s="65"/>
      <c r="O169" s="25"/>
      <c r="P169" s="41"/>
      <c r="Q169" s="58"/>
      <c r="R169" s="58"/>
    </row>
    <row r="170" customFormat="false" ht="15" hidden="false" customHeight="false" outlineLevel="0" collapsed="false">
      <c r="A170" s="31"/>
      <c r="B170" s="38"/>
      <c r="C170" s="61"/>
      <c r="D170" s="64"/>
      <c r="E170" s="65"/>
      <c r="F170" s="66"/>
      <c r="G170" s="66"/>
      <c r="H170" s="65"/>
      <c r="I170" s="66"/>
      <c r="J170" s="66"/>
      <c r="K170" s="65"/>
      <c r="L170" s="80"/>
      <c r="M170" s="65"/>
      <c r="N170" s="65"/>
      <c r="O170" s="25"/>
      <c r="P170" s="41"/>
      <c r="Q170" s="58"/>
      <c r="R170" s="58"/>
    </row>
    <row r="171" customFormat="false" ht="15" hidden="false" customHeight="false" outlineLevel="0" collapsed="false">
      <c r="A171" s="31"/>
      <c r="B171" s="38"/>
      <c r="C171" s="61"/>
      <c r="D171" s="64"/>
      <c r="E171" s="65"/>
      <c r="F171" s="66"/>
      <c r="G171" s="66"/>
      <c r="H171" s="65"/>
      <c r="I171" s="66"/>
      <c r="J171" s="66"/>
      <c r="K171" s="65"/>
      <c r="L171" s="80"/>
      <c r="M171" s="65"/>
      <c r="N171" s="65"/>
      <c r="O171" s="25"/>
      <c r="P171" s="41"/>
      <c r="Q171" s="58"/>
      <c r="R171" s="58"/>
    </row>
    <row r="172" customFormat="false" ht="15" hidden="false" customHeight="false" outlineLevel="0" collapsed="false">
      <c r="A172" s="31"/>
      <c r="B172" s="38"/>
      <c r="C172" s="61"/>
      <c r="D172" s="64"/>
      <c r="E172" s="65"/>
      <c r="F172" s="66"/>
      <c r="G172" s="66"/>
      <c r="H172" s="65"/>
      <c r="I172" s="66"/>
      <c r="J172" s="66"/>
      <c r="K172" s="65"/>
      <c r="L172" s="80"/>
      <c r="M172" s="65"/>
      <c r="N172" s="65"/>
      <c r="O172" s="25"/>
      <c r="P172" s="41"/>
      <c r="Q172" s="58"/>
      <c r="R172" s="58"/>
    </row>
    <row r="173" customFormat="false" ht="15" hidden="false" customHeight="false" outlineLevel="0" collapsed="false">
      <c r="A173" s="31"/>
      <c r="B173" s="38"/>
      <c r="C173" s="61"/>
      <c r="D173" s="64"/>
      <c r="E173" s="65"/>
      <c r="F173" s="66"/>
      <c r="G173" s="66"/>
      <c r="H173" s="65"/>
      <c r="I173" s="66"/>
      <c r="J173" s="66"/>
      <c r="K173" s="65"/>
      <c r="L173" s="80"/>
      <c r="M173" s="65"/>
      <c r="N173" s="65"/>
      <c r="O173" s="25"/>
      <c r="P173" s="41"/>
      <c r="Q173" s="58"/>
      <c r="R173" s="58"/>
    </row>
    <row r="174" customFormat="false" ht="15" hidden="false" customHeight="false" outlineLevel="0" collapsed="false">
      <c r="A174" s="31"/>
      <c r="B174" s="38"/>
      <c r="C174" s="61"/>
      <c r="D174" s="64"/>
      <c r="E174" s="65"/>
      <c r="F174" s="66"/>
      <c r="G174" s="66"/>
      <c r="H174" s="65"/>
      <c r="I174" s="66"/>
      <c r="J174" s="66"/>
      <c r="K174" s="65"/>
      <c r="L174" s="80"/>
      <c r="M174" s="65"/>
      <c r="N174" s="65"/>
      <c r="O174" s="25"/>
      <c r="P174" s="41"/>
      <c r="Q174" s="58"/>
      <c r="R174" s="58"/>
    </row>
    <row r="175" customFormat="false" ht="15" hidden="false" customHeight="false" outlineLevel="0" collapsed="false">
      <c r="A175" s="31"/>
      <c r="B175" s="38"/>
      <c r="C175" s="61"/>
      <c r="D175" s="64"/>
      <c r="E175" s="65"/>
      <c r="F175" s="66"/>
      <c r="G175" s="66"/>
      <c r="H175" s="65"/>
      <c r="I175" s="66"/>
      <c r="J175" s="66"/>
      <c r="K175" s="65"/>
      <c r="L175" s="80"/>
      <c r="M175" s="65"/>
      <c r="N175" s="65"/>
      <c r="O175" s="25"/>
      <c r="P175" s="41"/>
      <c r="Q175" s="58"/>
      <c r="R175" s="58"/>
    </row>
    <row r="176" customFormat="false" ht="15.75" hidden="false" customHeight="false" outlineLevel="0" collapsed="false">
      <c r="A176" s="31"/>
      <c r="B176" s="38"/>
      <c r="C176" s="61"/>
      <c r="D176" s="64"/>
      <c r="E176" s="65"/>
      <c r="F176" s="66"/>
      <c r="G176" s="66"/>
      <c r="H176" s="65"/>
      <c r="I176" s="66"/>
      <c r="J176" s="66"/>
      <c r="K176" s="65"/>
      <c r="L176" s="80"/>
      <c r="M176" s="65"/>
      <c r="N176" s="65"/>
      <c r="O176" s="81"/>
      <c r="P176" s="82"/>
      <c r="Q176" s="58"/>
      <c r="R176" s="58"/>
    </row>
    <row r="177" customFormat="false" ht="15" hidden="false" customHeight="false" outlineLevel="0" collapsed="false">
      <c r="A177" s="31"/>
      <c r="B177" s="38"/>
      <c r="C177" s="61"/>
      <c r="D177" s="64"/>
      <c r="E177" s="65"/>
      <c r="F177" s="66"/>
      <c r="G177" s="66"/>
      <c r="H177" s="65"/>
      <c r="I177" s="66"/>
      <c r="J177" s="66"/>
      <c r="K177" s="65"/>
      <c r="L177" s="80"/>
      <c r="M177" s="65"/>
      <c r="N177" s="65"/>
      <c r="O177" s="25"/>
      <c r="P177" s="41"/>
      <c r="Q177" s="58"/>
      <c r="R177" s="58"/>
    </row>
    <row r="178" customFormat="false" ht="18" hidden="false" customHeight="false" outlineLevel="0" collapsed="false">
      <c r="A178" s="31"/>
      <c r="B178" s="38"/>
      <c r="C178" s="67"/>
      <c r="D178" s="67"/>
      <c r="E178" s="68" t="n">
        <f aca="false">SUM(E167:E177)</f>
        <v>0</v>
      </c>
      <c r="F178" s="69" t="s">
        <v>74</v>
      </c>
      <c r="G178" s="67"/>
      <c r="H178" s="68" t="n">
        <f aca="false">SUM(H167:H177)</f>
        <v>0</v>
      </c>
      <c r="I178" s="69" t="s">
        <v>74</v>
      </c>
      <c r="J178" s="67"/>
      <c r="K178" s="68" t="n">
        <f aca="false">SUM(K167:K177)</f>
        <v>0</v>
      </c>
      <c r="L178" s="69" t="s">
        <v>74</v>
      </c>
      <c r="M178" s="68" t="n">
        <f aca="false">SUM(M167:M177)</f>
        <v>0</v>
      </c>
      <c r="N178" s="68"/>
      <c r="O178" s="69" t="s">
        <v>74</v>
      </c>
      <c r="P178" s="84"/>
      <c r="Q178" s="58"/>
      <c r="R178" s="58"/>
    </row>
    <row r="179" customFormat="false" ht="15" hidden="false" customHeight="false" outlineLevel="0" collapsed="false">
      <c r="A179" s="31"/>
      <c r="B179" s="38"/>
      <c r="C179" s="25"/>
      <c r="D179" s="25"/>
      <c r="E179" s="25"/>
      <c r="F179" s="25"/>
      <c r="G179" s="25"/>
      <c r="H179" s="25"/>
      <c r="I179" s="85"/>
      <c r="J179" s="85"/>
      <c r="K179" s="85"/>
      <c r="L179" s="85"/>
      <c r="M179" s="85"/>
      <c r="N179" s="25"/>
      <c r="O179" s="25"/>
      <c r="P179" s="41"/>
      <c r="Q179" s="58"/>
      <c r="R179" s="58"/>
    </row>
    <row r="180" customFormat="false" ht="15" hidden="false" customHeight="false" outlineLevel="0" collapsed="false">
      <c r="A180" s="31"/>
      <c r="B180" s="38"/>
      <c r="C180" s="25"/>
      <c r="D180" s="25"/>
      <c r="E180" s="25"/>
      <c r="F180" s="25"/>
      <c r="G180" s="25"/>
      <c r="H180" s="25"/>
      <c r="I180" s="85"/>
      <c r="J180" s="85"/>
      <c r="K180" s="85"/>
      <c r="L180" s="85"/>
      <c r="M180" s="85"/>
      <c r="N180" s="25"/>
      <c r="O180" s="25"/>
      <c r="P180" s="41"/>
      <c r="Q180" s="58"/>
      <c r="R180" s="58"/>
    </row>
    <row r="181" customFormat="false" ht="20.25" hidden="false" customHeight="false" outlineLevel="0" collapsed="false">
      <c r="A181" s="31"/>
      <c r="B181" s="38"/>
      <c r="C181" s="86" t="str">
        <f aca="false">IF(Calcoli!$I12="","","Unità immobiliare "&amp;Calcoli!$I12 )</f>
        <v/>
      </c>
      <c r="D181" s="86"/>
      <c r="E181" s="77" t="s">
        <v>88</v>
      </c>
      <c r="F181" s="77"/>
      <c r="G181" s="77"/>
      <c r="H181" s="61"/>
      <c r="I181" s="60"/>
      <c r="J181" s="60"/>
      <c r="K181" s="60"/>
      <c r="L181" s="60"/>
      <c r="M181" s="60"/>
      <c r="N181" s="25"/>
      <c r="O181" s="25"/>
      <c r="P181" s="41"/>
      <c r="Q181" s="58"/>
      <c r="R181" s="58"/>
    </row>
    <row r="182" customFormat="false" ht="18" hidden="false" customHeight="false" outlineLevel="0" collapsed="false">
      <c r="A182" s="31"/>
      <c r="B182" s="38"/>
      <c r="C182" s="59" t="s">
        <v>87</v>
      </c>
      <c r="D182" s="59"/>
      <c r="E182" s="78" t="s">
        <v>89</v>
      </c>
      <c r="F182" s="78"/>
      <c r="G182" s="78"/>
      <c r="H182" s="78" t="s">
        <v>84</v>
      </c>
      <c r="I182" s="60"/>
      <c r="J182" s="60"/>
      <c r="K182" s="60" t="s">
        <v>85</v>
      </c>
      <c r="L182" s="60"/>
      <c r="M182" s="60" t="s">
        <v>86</v>
      </c>
      <c r="N182" s="25"/>
      <c r="O182" s="25"/>
      <c r="P182" s="41"/>
      <c r="Q182" s="58"/>
      <c r="R182" s="58"/>
    </row>
    <row r="183" customFormat="false" ht="15" hidden="false" customHeight="false" outlineLevel="0" collapsed="false">
      <c r="A183" s="31"/>
      <c r="B183" s="38"/>
      <c r="C183" s="61"/>
      <c r="D183" s="62"/>
      <c r="E183" s="61"/>
      <c r="F183" s="63"/>
      <c r="G183" s="63"/>
      <c r="H183" s="61"/>
      <c r="I183" s="63"/>
      <c r="J183" s="63"/>
      <c r="K183" s="61"/>
      <c r="L183" s="79"/>
      <c r="M183" s="61"/>
      <c r="N183" s="61"/>
      <c r="O183" s="25"/>
      <c r="P183" s="41"/>
      <c r="Q183" s="58"/>
      <c r="R183" s="58"/>
    </row>
    <row r="184" customFormat="false" ht="15" hidden="false" customHeight="false" outlineLevel="0" collapsed="false">
      <c r="A184" s="31"/>
      <c r="B184" s="38"/>
      <c r="C184" s="61"/>
      <c r="D184" s="64"/>
      <c r="E184" s="65"/>
      <c r="F184" s="66"/>
      <c r="G184" s="66"/>
      <c r="H184" s="65"/>
      <c r="I184" s="66"/>
      <c r="J184" s="66"/>
      <c r="K184" s="65"/>
      <c r="L184" s="80"/>
      <c r="M184" s="65"/>
      <c r="N184" s="65"/>
      <c r="O184" s="25"/>
      <c r="P184" s="41"/>
      <c r="Q184" s="58"/>
      <c r="R184" s="58"/>
    </row>
    <row r="185" customFormat="false" ht="15" hidden="false" customHeight="false" outlineLevel="0" collapsed="false">
      <c r="A185" s="31"/>
      <c r="B185" s="38"/>
      <c r="C185" s="61"/>
      <c r="D185" s="64"/>
      <c r="E185" s="65"/>
      <c r="F185" s="66"/>
      <c r="G185" s="66"/>
      <c r="H185" s="65"/>
      <c r="I185" s="66"/>
      <c r="J185" s="66"/>
      <c r="K185" s="65"/>
      <c r="L185" s="80"/>
      <c r="M185" s="65"/>
      <c r="N185" s="65"/>
      <c r="O185" s="25"/>
      <c r="P185" s="41"/>
      <c r="Q185" s="58"/>
      <c r="R185" s="58"/>
    </row>
    <row r="186" customFormat="false" ht="15" hidden="false" customHeight="false" outlineLevel="0" collapsed="false">
      <c r="A186" s="31"/>
      <c r="B186" s="38"/>
      <c r="C186" s="61"/>
      <c r="D186" s="64"/>
      <c r="E186" s="65"/>
      <c r="F186" s="66"/>
      <c r="G186" s="66"/>
      <c r="H186" s="65"/>
      <c r="I186" s="66"/>
      <c r="J186" s="66"/>
      <c r="K186" s="65"/>
      <c r="L186" s="80"/>
      <c r="M186" s="65"/>
      <c r="N186" s="65"/>
      <c r="O186" s="25"/>
      <c r="P186" s="41"/>
      <c r="Q186" s="58"/>
      <c r="R186" s="58"/>
    </row>
    <row r="187" customFormat="false" ht="15" hidden="false" customHeight="false" outlineLevel="0" collapsed="false">
      <c r="A187" s="31"/>
      <c r="B187" s="38"/>
      <c r="C187" s="61"/>
      <c r="D187" s="64"/>
      <c r="E187" s="65"/>
      <c r="F187" s="66"/>
      <c r="G187" s="66"/>
      <c r="H187" s="65"/>
      <c r="I187" s="66"/>
      <c r="J187" s="66"/>
      <c r="K187" s="65"/>
      <c r="L187" s="80"/>
      <c r="M187" s="65"/>
      <c r="N187" s="65"/>
      <c r="O187" s="25"/>
      <c r="P187" s="41"/>
      <c r="Q187" s="58"/>
      <c r="R187" s="58"/>
    </row>
    <row r="188" customFormat="false" ht="15" hidden="false" customHeight="false" outlineLevel="0" collapsed="false">
      <c r="A188" s="31"/>
      <c r="B188" s="38"/>
      <c r="C188" s="61"/>
      <c r="D188" s="64"/>
      <c r="E188" s="65"/>
      <c r="F188" s="66"/>
      <c r="G188" s="66"/>
      <c r="H188" s="65"/>
      <c r="I188" s="66"/>
      <c r="J188" s="66"/>
      <c r="K188" s="65"/>
      <c r="L188" s="80"/>
      <c r="M188" s="65"/>
      <c r="N188" s="65"/>
      <c r="O188" s="25"/>
      <c r="P188" s="41"/>
      <c r="Q188" s="58"/>
      <c r="R188" s="58"/>
    </row>
    <row r="189" customFormat="false" ht="15" hidden="false" customHeight="false" outlineLevel="0" collapsed="false">
      <c r="A189" s="31"/>
      <c r="B189" s="38"/>
      <c r="C189" s="61"/>
      <c r="D189" s="64"/>
      <c r="E189" s="65"/>
      <c r="F189" s="66"/>
      <c r="G189" s="66"/>
      <c r="H189" s="65"/>
      <c r="I189" s="66"/>
      <c r="J189" s="66"/>
      <c r="K189" s="65"/>
      <c r="L189" s="80"/>
      <c r="M189" s="65"/>
      <c r="N189" s="65"/>
      <c r="O189" s="25"/>
      <c r="P189" s="41"/>
      <c r="Q189" s="58"/>
      <c r="R189" s="58"/>
    </row>
    <row r="190" customFormat="false" ht="15" hidden="false" customHeight="false" outlineLevel="0" collapsed="false">
      <c r="A190" s="31"/>
      <c r="B190" s="38"/>
      <c r="C190" s="61"/>
      <c r="D190" s="64"/>
      <c r="E190" s="65"/>
      <c r="F190" s="66"/>
      <c r="G190" s="66"/>
      <c r="H190" s="65"/>
      <c r="I190" s="66"/>
      <c r="J190" s="66"/>
      <c r="K190" s="65"/>
      <c r="L190" s="80"/>
      <c r="M190" s="65"/>
      <c r="N190" s="65"/>
      <c r="O190" s="25"/>
      <c r="P190" s="41"/>
      <c r="Q190" s="58"/>
      <c r="R190" s="58"/>
    </row>
    <row r="191" customFormat="false" ht="15" hidden="false" customHeight="false" outlineLevel="0" collapsed="false">
      <c r="A191" s="31"/>
      <c r="B191" s="38"/>
      <c r="C191" s="61"/>
      <c r="D191" s="64"/>
      <c r="E191" s="65"/>
      <c r="F191" s="66"/>
      <c r="G191" s="66"/>
      <c r="H191" s="65"/>
      <c r="I191" s="66"/>
      <c r="J191" s="66"/>
      <c r="K191" s="65"/>
      <c r="L191" s="80"/>
      <c r="M191" s="65"/>
      <c r="N191" s="65"/>
      <c r="O191" s="25"/>
      <c r="P191" s="41"/>
      <c r="Q191" s="58"/>
      <c r="R191" s="58"/>
    </row>
    <row r="192" customFormat="false" ht="15.75" hidden="false" customHeight="false" outlineLevel="0" collapsed="false">
      <c r="A192" s="31"/>
      <c r="B192" s="38"/>
      <c r="C192" s="61"/>
      <c r="D192" s="64"/>
      <c r="E192" s="65"/>
      <c r="F192" s="66"/>
      <c r="G192" s="66"/>
      <c r="H192" s="65"/>
      <c r="I192" s="66"/>
      <c r="J192" s="66"/>
      <c r="K192" s="65"/>
      <c r="L192" s="80"/>
      <c r="M192" s="65"/>
      <c r="N192" s="65"/>
      <c r="O192" s="81"/>
      <c r="P192" s="82"/>
      <c r="Q192" s="58"/>
      <c r="R192" s="58"/>
    </row>
    <row r="193" customFormat="false" ht="15" hidden="false" customHeight="false" outlineLevel="0" collapsed="false">
      <c r="A193" s="31"/>
      <c r="B193" s="38"/>
      <c r="C193" s="61"/>
      <c r="D193" s="64"/>
      <c r="E193" s="65"/>
      <c r="F193" s="66"/>
      <c r="G193" s="66"/>
      <c r="H193" s="65"/>
      <c r="I193" s="66"/>
      <c r="J193" s="66"/>
      <c r="K193" s="65"/>
      <c r="L193" s="80"/>
      <c r="M193" s="65"/>
      <c r="N193" s="65"/>
      <c r="O193" s="25"/>
      <c r="P193" s="41"/>
      <c r="Q193" s="58"/>
      <c r="R193" s="58"/>
    </row>
    <row r="194" customFormat="false" ht="18" hidden="false" customHeight="false" outlineLevel="0" collapsed="false">
      <c r="A194" s="31"/>
      <c r="B194" s="38"/>
      <c r="C194" s="67"/>
      <c r="D194" s="67"/>
      <c r="E194" s="68" t="n">
        <f aca="false">SUM(E183:E193)</f>
        <v>0</v>
      </c>
      <c r="F194" s="69" t="s">
        <v>74</v>
      </c>
      <c r="G194" s="67"/>
      <c r="H194" s="68" t="n">
        <f aca="false">SUM(H183:H193)</f>
        <v>0</v>
      </c>
      <c r="I194" s="69" t="s">
        <v>74</v>
      </c>
      <c r="J194" s="67"/>
      <c r="K194" s="68" t="n">
        <f aca="false">SUM(K183:K193)</f>
        <v>0</v>
      </c>
      <c r="L194" s="69" t="s">
        <v>74</v>
      </c>
      <c r="M194" s="68" t="n">
        <f aca="false">SUM(M183:M193)</f>
        <v>0</v>
      </c>
      <c r="N194" s="68"/>
      <c r="O194" s="69" t="s">
        <v>74</v>
      </c>
      <c r="P194" s="84"/>
      <c r="Q194" s="58"/>
      <c r="R194" s="58"/>
    </row>
    <row r="195" customFormat="false" ht="15" hidden="false" customHeight="false" outlineLevel="0" collapsed="false">
      <c r="A195" s="31"/>
      <c r="B195" s="38"/>
      <c r="C195" s="25"/>
      <c r="D195" s="25"/>
      <c r="E195" s="25"/>
      <c r="F195" s="25"/>
      <c r="G195" s="25"/>
      <c r="H195" s="25"/>
      <c r="I195" s="85"/>
      <c r="J195" s="85"/>
      <c r="K195" s="85"/>
      <c r="L195" s="85"/>
      <c r="M195" s="85"/>
      <c r="N195" s="25"/>
      <c r="O195" s="25"/>
      <c r="P195" s="41"/>
      <c r="Q195" s="58"/>
      <c r="R195" s="58"/>
    </row>
    <row r="196" customFormat="false" ht="15" hidden="false" customHeight="false" outlineLevel="0" collapsed="false">
      <c r="A196" s="31"/>
      <c r="B196" s="38"/>
      <c r="C196" s="25"/>
      <c r="D196" s="25"/>
      <c r="E196" s="25"/>
      <c r="F196" s="25"/>
      <c r="G196" s="25"/>
      <c r="H196" s="25"/>
      <c r="I196" s="85"/>
      <c r="J196" s="85"/>
      <c r="K196" s="85"/>
      <c r="L196" s="85"/>
      <c r="M196" s="85"/>
      <c r="N196" s="25"/>
      <c r="O196" s="25"/>
      <c r="P196" s="41"/>
      <c r="Q196" s="58"/>
      <c r="R196" s="58"/>
    </row>
    <row r="197" customFormat="false" ht="20.25" hidden="false" customHeight="false" outlineLevel="0" collapsed="false">
      <c r="A197" s="31"/>
      <c r="B197" s="38"/>
      <c r="C197" s="86" t="str">
        <f aca="false">IF(Calcoli!$I13="","","Unità immobiliare "&amp;Calcoli!$I13 )</f>
        <v/>
      </c>
      <c r="D197" s="86"/>
      <c r="E197" s="77" t="s">
        <v>88</v>
      </c>
      <c r="F197" s="77"/>
      <c r="G197" s="77"/>
      <c r="H197" s="61"/>
      <c r="I197" s="60"/>
      <c r="J197" s="60"/>
      <c r="K197" s="60"/>
      <c r="L197" s="60"/>
      <c r="M197" s="60"/>
      <c r="N197" s="25"/>
      <c r="O197" s="25"/>
      <c r="P197" s="41"/>
      <c r="Q197" s="58"/>
      <c r="R197" s="58"/>
    </row>
    <row r="198" customFormat="false" ht="18" hidden="false" customHeight="false" outlineLevel="0" collapsed="false">
      <c r="A198" s="31"/>
      <c r="B198" s="38"/>
      <c r="C198" s="59" t="s">
        <v>87</v>
      </c>
      <c r="D198" s="59"/>
      <c r="E198" s="78" t="s">
        <v>89</v>
      </c>
      <c r="F198" s="78"/>
      <c r="G198" s="78"/>
      <c r="H198" s="78" t="s">
        <v>84</v>
      </c>
      <c r="I198" s="60"/>
      <c r="J198" s="60"/>
      <c r="K198" s="60" t="s">
        <v>85</v>
      </c>
      <c r="L198" s="60"/>
      <c r="M198" s="60" t="s">
        <v>86</v>
      </c>
      <c r="N198" s="25"/>
      <c r="O198" s="25"/>
      <c r="P198" s="41"/>
      <c r="Q198" s="58"/>
      <c r="R198" s="58"/>
    </row>
    <row r="199" customFormat="false" ht="15" hidden="false" customHeight="false" outlineLevel="0" collapsed="false">
      <c r="A199" s="31"/>
      <c r="B199" s="38"/>
      <c r="C199" s="61"/>
      <c r="D199" s="62"/>
      <c r="E199" s="61"/>
      <c r="F199" s="63"/>
      <c r="G199" s="63"/>
      <c r="H199" s="61"/>
      <c r="I199" s="63"/>
      <c r="J199" s="63"/>
      <c r="K199" s="61"/>
      <c r="L199" s="79"/>
      <c r="M199" s="61"/>
      <c r="N199" s="61"/>
      <c r="O199" s="25"/>
      <c r="P199" s="41"/>
      <c r="Q199" s="58"/>
      <c r="R199" s="58"/>
    </row>
    <row r="200" customFormat="false" ht="15" hidden="false" customHeight="false" outlineLevel="0" collapsed="false">
      <c r="A200" s="31"/>
      <c r="B200" s="38"/>
      <c r="C200" s="61"/>
      <c r="D200" s="64"/>
      <c r="E200" s="65"/>
      <c r="F200" s="66"/>
      <c r="G200" s="66"/>
      <c r="H200" s="65"/>
      <c r="I200" s="66"/>
      <c r="J200" s="66"/>
      <c r="K200" s="65"/>
      <c r="L200" s="80"/>
      <c r="M200" s="65"/>
      <c r="N200" s="65"/>
      <c r="O200" s="25"/>
      <c r="P200" s="41"/>
      <c r="Q200" s="58"/>
      <c r="R200" s="58"/>
    </row>
    <row r="201" customFormat="false" ht="15" hidden="false" customHeight="false" outlineLevel="0" collapsed="false">
      <c r="A201" s="31"/>
      <c r="B201" s="38"/>
      <c r="C201" s="61"/>
      <c r="D201" s="64"/>
      <c r="E201" s="65"/>
      <c r="F201" s="66"/>
      <c r="G201" s="66"/>
      <c r="H201" s="65"/>
      <c r="I201" s="66"/>
      <c r="J201" s="66"/>
      <c r="K201" s="65"/>
      <c r="L201" s="80"/>
      <c r="M201" s="65"/>
      <c r="N201" s="65"/>
      <c r="O201" s="25"/>
      <c r="P201" s="41"/>
      <c r="Q201" s="58"/>
      <c r="R201" s="58"/>
    </row>
    <row r="202" customFormat="false" ht="15" hidden="false" customHeight="false" outlineLevel="0" collapsed="false">
      <c r="A202" s="31"/>
      <c r="B202" s="38"/>
      <c r="C202" s="61"/>
      <c r="D202" s="64"/>
      <c r="E202" s="65"/>
      <c r="F202" s="66"/>
      <c r="G202" s="66"/>
      <c r="H202" s="65"/>
      <c r="I202" s="66"/>
      <c r="J202" s="66"/>
      <c r="K202" s="65"/>
      <c r="L202" s="80"/>
      <c r="M202" s="65"/>
      <c r="N202" s="65"/>
      <c r="O202" s="25"/>
      <c r="P202" s="41"/>
      <c r="Q202" s="58"/>
      <c r="R202" s="58"/>
    </row>
    <row r="203" customFormat="false" ht="15" hidden="false" customHeight="false" outlineLevel="0" collapsed="false">
      <c r="A203" s="31"/>
      <c r="B203" s="38"/>
      <c r="C203" s="61"/>
      <c r="D203" s="64"/>
      <c r="E203" s="65"/>
      <c r="F203" s="66"/>
      <c r="G203" s="66"/>
      <c r="H203" s="65"/>
      <c r="I203" s="66"/>
      <c r="J203" s="66"/>
      <c r="K203" s="65"/>
      <c r="L203" s="80"/>
      <c r="M203" s="65"/>
      <c r="N203" s="65"/>
      <c r="O203" s="25"/>
      <c r="P203" s="41"/>
      <c r="Q203" s="58"/>
      <c r="R203" s="58"/>
    </row>
    <row r="204" customFormat="false" ht="15" hidden="false" customHeight="false" outlineLevel="0" collapsed="false">
      <c r="A204" s="31"/>
      <c r="B204" s="38"/>
      <c r="C204" s="61"/>
      <c r="D204" s="64"/>
      <c r="E204" s="65"/>
      <c r="F204" s="66"/>
      <c r="G204" s="66"/>
      <c r="H204" s="65"/>
      <c r="I204" s="66"/>
      <c r="J204" s="66"/>
      <c r="K204" s="65"/>
      <c r="L204" s="80"/>
      <c r="M204" s="65"/>
      <c r="N204" s="65"/>
      <c r="O204" s="25"/>
      <c r="P204" s="41"/>
      <c r="Q204" s="58"/>
      <c r="R204" s="58"/>
    </row>
    <row r="205" customFormat="false" ht="15" hidden="false" customHeight="false" outlineLevel="0" collapsed="false">
      <c r="A205" s="31"/>
      <c r="B205" s="38"/>
      <c r="C205" s="61"/>
      <c r="D205" s="64"/>
      <c r="E205" s="65"/>
      <c r="F205" s="66"/>
      <c r="G205" s="66"/>
      <c r="H205" s="65"/>
      <c r="I205" s="66"/>
      <c r="J205" s="66"/>
      <c r="K205" s="65"/>
      <c r="L205" s="80"/>
      <c r="M205" s="65"/>
      <c r="N205" s="65"/>
      <c r="O205" s="25"/>
      <c r="P205" s="41"/>
      <c r="Q205" s="58"/>
      <c r="R205" s="58"/>
    </row>
    <row r="206" customFormat="false" ht="15" hidden="false" customHeight="false" outlineLevel="0" collapsed="false">
      <c r="A206" s="31"/>
      <c r="B206" s="38"/>
      <c r="C206" s="61"/>
      <c r="D206" s="64"/>
      <c r="E206" s="65"/>
      <c r="F206" s="66"/>
      <c r="G206" s="66"/>
      <c r="H206" s="65"/>
      <c r="I206" s="66"/>
      <c r="J206" s="66"/>
      <c r="K206" s="65"/>
      <c r="L206" s="80"/>
      <c r="M206" s="65"/>
      <c r="N206" s="65"/>
      <c r="O206" s="25"/>
      <c r="P206" s="41"/>
      <c r="Q206" s="58"/>
      <c r="R206" s="58"/>
    </row>
    <row r="207" customFormat="false" ht="15" hidden="false" customHeight="false" outlineLevel="0" collapsed="false">
      <c r="A207" s="31"/>
      <c r="B207" s="38"/>
      <c r="C207" s="61"/>
      <c r="D207" s="64"/>
      <c r="E207" s="65"/>
      <c r="F207" s="66"/>
      <c r="G207" s="66"/>
      <c r="H207" s="65"/>
      <c r="I207" s="66"/>
      <c r="J207" s="66"/>
      <c r="K207" s="65"/>
      <c r="L207" s="80"/>
      <c r="M207" s="65"/>
      <c r="N207" s="65"/>
      <c r="O207" s="25"/>
      <c r="P207" s="41"/>
      <c r="Q207" s="58"/>
      <c r="R207" s="58"/>
    </row>
    <row r="208" customFormat="false" ht="15.75" hidden="false" customHeight="false" outlineLevel="0" collapsed="false">
      <c r="A208" s="31"/>
      <c r="B208" s="38"/>
      <c r="C208" s="61"/>
      <c r="D208" s="64"/>
      <c r="E208" s="65"/>
      <c r="F208" s="66"/>
      <c r="G208" s="66"/>
      <c r="H208" s="65"/>
      <c r="I208" s="66"/>
      <c r="J208" s="66"/>
      <c r="K208" s="65"/>
      <c r="L208" s="80"/>
      <c r="M208" s="65"/>
      <c r="N208" s="65"/>
      <c r="O208" s="81"/>
      <c r="P208" s="82"/>
      <c r="Q208" s="58"/>
      <c r="R208" s="58"/>
    </row>
    <row r="209" customFormat="false" ht="15" hidden="false" customHeight="false" outlineLevel="0" collapsed="false">
      <c r="A209" s="31"/>
      <c r="B209" s="38"/>
      <c r="C209" s="61"/>
      <c r="D209" s="64"/>
      <c r="E209" s="65"/>
      <c r="F209" s="66"/>
      <c r="G209" s="66"/>
      <c r="H209" s="65"/>
      <c r="I209" s="66"/>
      <c r="J209" s="66"/>
      <c r="K209" s="65"/>
      <c r="L209" s="80"/>
      <c r="M209" s="65"/>
      <c r="N209" s="65"/>
      <c r="O209" s="25"/>
      <c r="P209" s="41"/>
      <c r="Q209" s="58"/>
      <c r="R209" s="58"/>
    </row>
    <row r="210" customFormat="false" ht="18" hidden="false" customHeight="false" outlineLevel="0" collapsed="false">
      <c r="A210" s="31"/>
      <c r="B210" s="38"/>
      <c r="C210" s="67"/>
      <c r="D210" s="67"/>
      <c r="E210" s="68" t="n">
        <f aca="false">SUM(E199:E209)</f>
        <v>0</v>
      </c>
      <c r="F210" s="69" t="s">
        <v>74</v>
      </c>
      <c r="G210" s="67"/>
      <c r="H210" s="68" t="n">
        <f aca="false">SUM(H199:H209)</f>
        <v>0</v>
      </c>
      <c r="I210" s="69" t="s">
        <v>74</v>
      </c>
      <c r="J210" s="67"/>
      <c r="K210" s="68" t="n">
        <f aca="false">SUM(K199:K209)</f>
        <v>0</v>
      </c>
      <c r="L210" s="69" t="s">
        <v>74</v>
      </c>
      <c r="M210" s="68" t="n">
        <f aca="false">SUM(M199:M209)</f>
        <v>0</v>
      </c>
      <c r="N210" s="68"/>
      <c r="O210" s="69" t="s">
        <v>74</v>
      </c>
      <c r="P210" s="84"/>
      <c r="Q210" s="58"/>
      <c r="R210" s="58"/>
    </row>
    <row r="211" customFormat="false" ht="15" hidden="false" customHeight="false" outlineLevel="0" collapsed="false">
      <c r="A211" s="31"/>
      <c r="B211" s="38"/>
      <c r="C211" s="25"/>
      <c r="D211" s="25"/>
      <c r="E211" s="25"/>
      <c r="F211" s="25"/>
      <c r="G211" s="25"/>
      <c r="H211" s="25"/>
      <c r="I211" s="85"/>
      <c r="J211" s="85"/>
      <c r="K211" s="85"/>
      <c r="L211" s="85"/>
      <c r="M211" s="85"/>
      <c r="N211" s="25"/>
      <c r="O211" s="25"/>
      <c r="P211" s="41"/>
      <c r="Q211" s="58"/>
      <c r="R211" s="58"/>
    </row>
    <row r="212" customFormat="false" ht="15" hidden="false" customHeight="false" outlineLevel="0" collapsed="false">
      <c r="A212" s="31"/>
      <c r="B212" s="38"/>
      <c r="C212" s="25"/>
      <c r="D212" s="25"/>
      <c r="E212" s="25"/>
      <c r="F212" s="25"/>
      <c r="G212" s="25"/>
      <c r="H212" s="25"/>
      <c r="I212" s="85"/>
      <c r="J212" s="85"/>
      <c r="K212" s="85"/>
      <c r="L212" s="85"/>
      <c r="M212" s="85"/>
      <c r="N212" s="25"/>
      <c r="O212" s="25"/>
      <c r="P212" s="41"/>
      <c r="Q212" s="58"/>
      <c r="R212" s="58"/>
    </row>
    <row r="213" customFormat="false" ht="20.25" hidden="false" customHeight="false" outlineLevel="0" collapsed="false">
      <c r="A213" s="31"/>
      <c r="B213" s="38"/>
      <c r="C213" s="86" t="str">
        <f aca="false">IF(Calcoli!$I14="","","Unità immobiliare "&amp;Calcoli!$I14 )</f>
        <v/>
      </c>
      <c r="D213" s="86"/>
      <c r="E213" s="77" t="s">
        <v>88</v>
      </c>
      <c r="F213" s="77"/>
      <c r="G213" s="77"/>
      <c r="H213" s="61"/>
      <c r="I213" s="60"/>
      <c r="J213" s="60"/>
      <c r="K213" s="60"/>
      <c r="L213" s="60"/>
      <c r="M213" s="60"/>
      <c r="N213" s="25"/>
      <c r="O213" s="25"/>
      <c r="P213" s="41"/>
      <c r="Q213" s="58"/>
      <c r="R213" s="58"/>
    </row>
    <row r="214" customFormat="false" ht="18" hidden="false" customHeight="false" outlineLevel="0" collapsed="false">
      <c r="A214" s="31"/>
      <c r="B214" s="38"/>
      <c r="C214" s="59" t="s">
        <v>87</v>
      </c>
      <c r="D214" s="59"/>
      <c r="E214" s="78" t="s">
        <v>89</v>
      </c>
      <c r="F214" s="78"/>
      <c r="G214" s="78"/>
      <c r="H214" s="78" t="s">
        <v>84</v>
      </c>
      <c r="I214" s="60"/>
      <c r="J214" s="60"/>
      <c r="K214" s="60" t="s">
        <v>85</v>
      </c>
      <c r="L214" s="60"/>
      <c r="M214" s="60" t="s">
        <v>86</v>
      </c>
      <c r="N214" s="25"/>
      <c r="O214" s="25"/>
      <c r="P214" s="41"/>
      <c r="Q214" s="58"/>
      <c r="R214" s="58"/>
    </row>
    <row r="215" customFormat="false" ht="15" hidden="false" customHeight="false" outlineLevel="0" collapsed="false">
      <c r="A215" s="31"/>
      <c r="B215" s="38"/>
      <c r="C215" s="61"/>
      <c r="D215" s="62"/>
      <c r="E215" s="61"/>
      <c r="F215" s="63"/>
      <c r="G215" s="63"/>
      <c r="H215" s="61"/>
      <c r="I215" s="63"/>
      <c r="J215" s="63"/>
      <c r="K215" s="61"/>
      <c r="L215" s="79"/>
      <c r="M215" s="61"/>
      <c r="N215" s="61"/>
      <c r="O215" s="25"/>
      <c r="P215" s="41"/>
      <c r="Q215" s="58"/>
      <c r="R215" s="58"/>
    </row>
    <row r="216" customFormat="false" ht="15" hidden="false" customHeight="false" outlineLevel="0" collapsed="false">
      <c r="A216" s="31"/>
      <c r="B216" s="38"/>
      <c r="C216" s="61"/>
      <c r="D216" s="64"/>
      <c r="E216" s="65"/>
      <c r="F216" s="66"/>
      <c r="G216" s="66"/>
      <c r="H216" s="65"/>
      <c r="I216" s="66"/>
      <c r="J216" s="66"/>
      <c r="K216" s="65"/>
      <c r="L216" s="80"/>
      <c r="M216" s="65"/>
      <c r="N216" s="65"/>
      <c r="O216" s="25"/>
      <c r="P216" s="41"/>
      <c r="Q216" s="58"/>
      <c r="R216" s="58"/>
    </row>
    <row r="217" customFormat="false" ht="15" hidden="false" customHeight="false" outlineLevel="0" collapsed="false">
      <c r="A217" s="31"/>
      <c r="B217" s="38"/>
      <c r="C217" s="61"/>
      <c r="D217" s="64"/>
      <c r="E217" s="65"/>
      <c r="F217" s="66"/>
      <c r="G217" s="66"/>
      <c r="H217" s="65"/>
      <c r="I217" s="66"/>
      <c r="J217" s="66"/>
      <c r="K217" s="65"/>
      <c r="L217" s="80"/>
      <c r="M217" s="65"/>
      <c r="N217" s="65"/>
      <c r="O217" s="25"/>
      <c r="P217" s="41"/>
      <c r="Q217" s="58"/>
      <c r="R217" s="58"/>
    </row>
    <row r="218" customFormat="false" ht="15" hidden="false" customHeight="false" outlineLevel="0" collapsed="false">
      <c r="A218" s="31"/>
      <c r="B218" s="38"/>
      <c r="C218" s="61"/>
      <c r="D218" s="64"/>
      <c r="E218" s="65"/>
      <c r="F218" s="66"/>
      <c r="G218" s="66"/>
      <c r="H218" s="65"/>
      <c r="I218" s="66"/>
      <c r="J218" s="66"/>
      <c r="K218" s="65"/>
      <c r="L218" s="80"/>
      <c r="M218" s="65"/>
      <c r="N218" s="65"/>
      <c r="O218" s="25"/>
      <c r="P218" s="41"/>
      <c r="Q218" s="58"/>
      <c r="R218" s="58"/>
    </row>
    <row r="219" customFormat="false" ht="15" hidden="false" customHeight="false" outlineLevel="0" collapsed="false">
      <c r="A219" s="31"/>
      <c r="B219" s="38"/>
      <c r="C219" s="61"/>
      <c r="D219" s="64"/>
      <c r="E219" s="65"/>
      <c r="F219" s="66"/>
      <c r="G219" s="66"/>
      <c r="H219" s="65"/>
      <c r="I219" s="66"/>
      <c r="J219" s="66"/>
      <c r="K219" s="65"/>
      <c r="L219" s="80"/>
      <c r="M219" s="65"/>
      <c r="N219" s="65"/>
      <c r="O219" s="25"/>
      <c r="P219" s="41"/>
      <c r="Q219" s="58"/>
      <c r="R219" s="58"/>
    </row>
    <row r="220" customFormat="false" ht="15" hidden="false" customHeight="false" outlineLevel="0" collapsed="false">
      <c r="A220" s="31"/>
      <c r="B220" s="38"/>
      <c r="C220" s="61"/>
      <c r="D220" s="64"/>
      <c r="E220" s="65"/>
      <c r="F220" s="66"/>
      <c r="G220" s="66"/>
      <c r="H220" s="65"/>
      <c r="I220" s="66"/>
      <c r="J220" s="66"/>
      <c r="K220" s="65"/>
      <c r="L220" s="80"/>
      <c r="M220" s="65"/>
      <c r="N220" s="65"/>
      <c r="O220" s="25"/>
      <c r="P220" s="41"/>
      <c r="Q220" s="58"/>
      <c r="R220" s="58"/>
    </row>
    <row r="221" customFormat="false" ht="15" hidden="false" customHeight="false" outlineLevel="0" collapsed="false">
      <c r="A221" s="31"/>
      <c r="B221" s="38"/>
      <c r="C221" s="61"/>
      <c r="D221" s="64"/>
      <c r="E221" s="65"/>
      <c r="F221" s="66"/>
      <c r="G221" s="66"/>
      <c r="H221" s="65"/>
      <c r="I221" s="66"/>
      <c r="J221" s="66"/>
      <c r="K221" s="65"/>
      <c r="L221" s="80"/>
      <c r="M221" s="65"/>
      <c r="N221" s="65"/>
      <c r="O221" s="25"/>
      <c r="P221" s="41"/>
      <c r="Q221" s="58"/>
      <c r="R221" s="58"/>
    </row>
    <row r="222" customFormat="false" ht="15" hidden="false" customHeight="false" outlineLevel="0" collapsed="false">
      <c r="A222" s="31"/>
      <c r="B222" s="38"/>
      <c r="C222" s="61"/>
      <c r="D222" s="64"/>
      <c r="E222" s="65"/>
      <c r="F222" s="66"/>
      <c r="G222" s="66"/>
      <c r="H222" s="65"/>
      <c r="I222" s="66"/>
      <c r="J222" s="66"/>
      <c r="K222" s="65"/>
      <c r="L222" s="80"/>
      <c r="M222" s="65"/>
      <c r="N222" s="65"/>
      <c r="O222" s="25"/>
      <c r="P222" s="41"/>
      <c r="Q222" s="58"/>
      <c r="R222" s="58"/>
    </row>
    <row r="223" customFormat="false" ht="15" hidden="false" customHeight="false" outlineLevel="0" collapsed="false">
      <c r="A223" s="31"/>
      <c r="B223" s="38"/>
      <c r="C223" s="61"/>
      <c r="D223" s="64"/>
      <c r="E223" s="65"/>
      <c r="F223" s="66"/>
      <c r="G223" s="66"/>
      <c r="H223" s="65"/>
      <c r="I223" s="66"/>
      <c r="J223" s="66"/>
      <c r="K223" s="65"/>
      <c r="L223" s="80"/>
      <c r="M223" s="65"/>
      <c r="N223" s="65"/>
      <c r="O223" s="25"/>
      <c r="P223" s="41"/>
      <c r="Q223" s="58"/>
      <c r="R223" s="58"/>
    </row>
    <row r="224" customFormat="false" ht="15.75" hidden="false" customHeight="false" outlineLevel="0" collapsed="false">
      <c r="A224" s="31"/>
      <c r="B224" s="38"/>
      <c r="C224" s="61"/>
      <c r="D224" s="64"/>
      <c r="E224" s="65"/>
      <c r="F224" s="66"/>
      <c r="G224" s="66"/>
      <c r="H224" s="65"/>
      <c r="I224" s="66"/>
      <c r="J224" s="66"/>
      <c r="K224" s="65"/>
      <c r="L224" s="80"/>
      <c r="M224" s="65"/>
      <c r="N224" s="65"/>
      <c r="O224" s="81"/>
      <c r="P224" s="82"/>
      <c r="Q224" s="58"/>
      <c r="R224" s="58"/>
    </row>
    <row r="225" customFormat="false" ht="15" hidden="false" customHeight="false" outlineLevel="0" collapsed="false">
      <c r="A225" s="31"/>
      <c r="B225" s="38"/>
      <c r="C225" s="61"/>
      <c r="D225" s="64"/>
      <c r="E225" s="65"/>
      <c r="F225" s="66"/>
      <c r="G225" s="66"/>
      <c r="H225" s="65"/>
      <c r="I225" s="66"/>
      <c r="J225" s="66"/>
      <c r="K225" s="65"/>
      <c r="L225" s="80"/>
      <c r="M225" s="65"/>
      <c r="N225" s="65"/>
      <c r="O225" s="25"/>
      <c r="P225" s="41"/>
      <c r="Q225" s="58"/>
      <c r="R225" s="58"/>
    </row>
    <row r="226" customFormat="false" ht="18" hidden="false" customHeight="false" outlineLevel="0" collapsed="false">
      <c r="A226" s="31"/>
      <c r="B226" s="38"/>
      <c r="C226" s="67"/>
      <c r="D226" s="67"/>
      <c r="E226" s="68" t="n">
        <f aca="false">SUM(E215:E225)</f>
        <v>0</v>
      </c>
      <c r="F226" s="69" t="s">
        <v>74</v>
      </c>
      <c r="G226" s="67"/>
      <c r="H226" s="68" t="n">
        <f aca="false">SUM(H215:H225)</f>
        <v>0</v>
      </c>
      <c r="I226" s="69" t="s">
        <v>74</v>
      </c>
      <c r="J226" s="67"/>
      <c r="K226" s="68" t="n">
        <f aca="false">SUM(K215:K225)</f>
        <v>0</v>
      </c>
      <c r="L226" s="69" t="s">
        <v>74</v>
      </c>
      <c r="M226" s="68" t="n">
        <f aca="false">SUM(M215:M225)</f>
        <v>0</v>
      </c>
      <c r="N226" s="68"/>
      <c r="O226" s="69" t="s">
        <v>74</v>
      </c>
      <c r="P226" s="84"/>
      <c r="Q226" s="58"/>
      <c r="R226" s="58"/>
    </row>
    <row r="227" customFormat="false" ht="18" hidden="false" customHeight="false" outlineLevel="0" collapsed="false">
      <c r="A227" s="31"/>
      <c r="B227" s="38"/>
      <c r="C227" s="25"/>
      <c r="D227" s="25"/>
      <c r="E227" s="25"/>
      <c r="F227" s="25"/>
      <c r="G227" s="25"/>
      <c r="H227" s="25"/>
      <c r="I227" s="85"/>
      <c r="J227" s="85"/>
      <c r="K227" s="85"/>
      <c r="L227" s="85"/>
      <c r="M227" s="85"/>
      <c r="N227" s="25"/>
      <c r="O227" s="70"/>
      <c r="P227" s="41"/>
      <c r="Q227" s="58"/>
      <c r="R227" s="58"/>
    </row>
    <row r="228" customFormat="false" ht="18" hidden="false" customHeight="false" outlineLevel="0" collapsed="false">
      <c r="A228" s="31"/>
      <c r="B228" s="38"/>
      <c r="C228" s="25"/>
      <c r="D228" s="25"/>
      <c r="E228" s="25"/>
      <c r="F228" s="25"/>
      <c r="G228" s="25"/>
      <c r="H228" s="25"/>
      <c r="I228" s="85"/>
      <c r="J228" s="85"/>
      <c r="K228" s="85"/>
      <c r="L228" s="85"/>
      <c r="M228" s="85"/>
      <c r="N228" s="25"/>
      <c r="O228" s="70"/>
      <c r="P228" s="41"/>
      <c r="Q228" s="58"/>
      <c r="R228" s="58"/>
    </row>
    <row r="229" customFormat="false" ht="20.25" hidden="false" customHeight="false" outlineLevel="0" collapsed="false">
      <c r="A229" s="31"/>
      <c r="B229" s="38"/>
      <c r="C229" s="86" t="str">
        <f aca="false">IF(Calcoli!$I15="","","Unità immobiliare "&amp;Calcoli!$I15 )</f>
        <v/>
      </c>
      <c r="D229" s="86"/>
      <c r="E229" s="77" t="s">
        <v>88</v>
      </c>
      <c r="F229" s="77"/>
      <c r="G229" s="77"/>
      <c r="H229" s="61"/>
      <c r="I229" s="60"/>
      <c r="J229" s="60"/>
      <c r="K229" s="60"/>
      <c r="L229" s="60"/>
      <c r="M229" s="60"/>
      <c r="N229" s="25"/>
      <c r="O229" s="70"/>
      <c r="P229" s="41"/>
      <c r="Q229" s="58"/>
      <c r="R229" s="58"/>
    </row>
    <row r="230" customFormat="false" ht="18" hidden="false" customHeight="false" outlineLevel="0" collapsed="false">
      <c r="A230" s="31"/>
      <c r="B230" s="38"/>
      <c r="C230" s="59" t="s">
        <v>87</v>
      </c>
      <c r="D230" s="59"/>
      <c r="E230" s="78" t="s">
        <v>89</v>
      </c>
      <c r="F230" s="78"/>
      <c r="G230" s="78"/>
      <c r="H230" s="78" t="s">
        <v>84</v>
      </c>
      <c r="I230" s="60"/>
      <c r="J230" s="60"/>
      <c r="K230" s="60" t="s">
        <v>85</v>
      </c>
      <c r="L230" s="60"/>
      <c r="M230" s="60" t="s">
        <v>86</v>
      </c>
      <c r="N230" s="25"/>
      <c r="O230" s="70"/>
      <c r="P230" s="41"/>
      <c r="Q230" s="58"/>
      <c r="R230" s="58"/>
    </row>
    <row r="231" customFormat="false" ht="18" hidden="false" customHeight="false" outlineLevel="0" collapsed="false">
      <c r="A231" s="31"/>
      <c r="B231" s="38"/>
      <c r="C231" s="61"/>
      <c r="D231" s="62"/>
      <c r="E231" s="61"/>
      <c r="F231" s="63"/>
      <c r="G231" s="63"/>
      <c r="H231" s="61"/>
      <c r="I231" s="63"/>
      <c r="J231" s="63"/>
      <c r="K231" s="61"/>
      <c r="L231" s="79"/>
      <c r="M231" s="61"/>
      <c r="N231" s="61"/>
      <c r="O231" s="70"/>
      <c r="P231" s="41"/>
      <c r="Q231" s="58"/>
      <c r="R231" s="58"/>
    </row>
    <row r="232" customFormat="false" ht="18" hidden="false" customHeight="false" outlineLevel="0" collapsed="false">
      <c r="A232" s="31"/>
      <c r="B232" s="38"/>
      <c r="C232" s="61"/>
      <c r="D232" s="64"/>
      <c r="E232" s="65"/>
      <c r="F232" s="66"/>
      <c r="G232" s="66"/>
      <c r="H232" s="65"/>
      <c r="I232" s="66"/>
      <c r="J232" s="66"/>
      <c r="K232" s="65"/>
      <c r="L232" s="80"/>
      <c r="M232" s="65"/>
      <c r="N232" s="65"/>
      <c r="O232" s="70"/>
      <c r="P232" s="41"/>
      <c r="Q232" s="58"/>
      <c r="R232" s="58"/>
    </row>
    <row r="233" customFormat="false" ht="18" hidden="false" customHeight="false" outlineLevel="0" collapsed="false">
      <c r="A233" s="31"/>
      <c r="B233" s="38"/>
      <c r="C233" s="61"/>
      <c r="D233" s="64"/>
      <c r="E233" s="65"/>
      <c r="F233" s="66"/>
      <c r="G233" s="66"/>
      <c r="H233" s="65"/>
      <c r="I233" s="66"/>
      <c r="J233" s="66"/>
      <c r="K233" s="65"/>
      <c r="L233" s="80"/>
      <c r="M233" s="65"/>
      <c r="N233" s="65"/>
      <c r="O233" s="70"/>
      <c r="P233" s="41"/>
      <c r="Q233" s="58"/>
      <c r="R233" s="58"/>
    </row>
    <row r="234" customFormat="false" ht="18" hidden="false" customHeight="false" outlineLevel="0" collapsed="false">
      <c r="A234" s="31"/>
      <c r="B234" s="38"/>
      <c r="C234" s="61"/>
      <c r="D234" s="64"/>
      <c r="E234" s="65"/>
      <c r="F234" s="66"/>
      <c r="G234" s="66"/>
      <c r="H234" s="65"/>
      <c r="I234" s="66"/>
      <c r="J234" s="66"/>
      <c r="K234" s="65"/>
      <c r="L234" s="80"/>
      <c r="M234" s="65"/>
      <c r="N234" s="65"/>
      <c r="O234" s="70"/>
      <c r="P234" s="41"/>
      <c r="Q234" s="58"/>
      <c r="R234" s="58"/>
    </row>
    <row r="235" customFormat="false" ht="18" hidden="false" customHeight="false" outlineLevel="0" collapsed="false">
      <c r="A235" s="31"/>
      <c r="B235" s="38"/>
      <c r="C235" s="61"/>
      <c r="D235" s="64"/>
      <c r="E235" s="65"/>
      <c r="F235" s="66"/>
      <c r="G235" s="66"/>
      <c r="H235" s="65"/>
      <c r="I235" s="66"/>
      <c r="J235" s="66"/>
      <c r="K235" s="65"/>
      <c r="L235" s="80"/>
      <c r="M235" s="65"/>
      <c r="N235" s="65"/>
      <c r="O235" s="70"/>
      <c r="P235" s="41"/>
      <c r="Q235" s="58"/>
      <c r="R235" s="58"/>
    </row>
    <row r="236" customFormat="false" ht="18" hidden="false" customHeight="false" outlineLevel="0" collapsed="false">
      <c r="A236" s="31"/>
      <c r="B236" s="38"/>
      <c r="C236" s="61"/>
      <c r="D236" s="64"/>
      <c r="E236" s="65"/>
      <c r="F236" s="66"/>
      <c r="G236" s="66"/>
      <c r="H236" s="65"/>
      <c r="I236" s="66"/>
      <c r="J236" s="66"/>
      <c r="K236" s="65"/>
      <c r="L236" s="80"/>
      <c r="M236" s="65"/>
      <c r="N236" s="65"/>
      <c r="O236" s="70"/>
      <c r="P236" s="41"/>
      <c r="Q236" s="58"/>
      <c r="R236" s="58"/>
    </row>
    <row r="237" customFormat="false" ht="18" hidden="false" customHeight="false" outlineLevel="0" collapsed="false">
      <c r="A237" s="31"/>
      <c r="B237" s="38"/>
      <c r="C237" s="61"/>
      <c r="D237" s="64"/>
      <c r="E237" s="65"/>
      <c r="F237" s="66"/>
      <c r="G237" s="66"/>
      <c r="H237" s="65"/>
      <c r="I237" s="66"/>
      <c r="J237" s="66"/>
      <c r="K237" s="65"/>
      <c r="L237" s="80"/>
      <c r="M237" s="65"/>
      <c r="N237" s="65"/>
      <c r="O237" s="70"/>
      <c r="P237" s="41"/>
      <c r="Q237" s="58"/>
      <c r="R237" s="58"/>
    </row>
    <row r="238" customFormat="false" ht="18" hidden="false" customHeight="false" outlineLevel="0" collapsed="false">
      <c r="A238" s="31"/>
      <c r="B238" s="38"/>
      <c r="C238" s="61"/>
      <c r="D238" s="64"/>
      <c r="E238" s="65"/>
      <c r="F238" s="66"/>
      <c r="G238" s="66"/>
      <c r="H238" s="65"/>
      <c r="I238" s="66"/>
      <c r="J238" s="66"/>
      <c r="K238" s="65"/>
      <c r="L238" s="80"/>
      <c r="M238" s="65"/>
      <c r="N238" s="65"/>
      <c r="O238" s="70"/>
      <c r="P238" s="41"/>
      <c r="Q238" s="58"/>
      <c r="R238" s="58"/>
    </row>
    <row r="239" customFormat="false" ht="18" hidden="false" customHeight="false" outlineLevel="0" collapsed="false">
      <c r="A239" s="31"/>
      <c r="B239" s="38"/>
      <c r="C239" s="61"/>
      <c r="D239" s="64"/>
      <c r="E239" s="65"/>
      <c r="F239" s="66"/>
      <c r="G239" s="66"/>
      <c r="H239" s="65"/>
      <c r="I239" s="66"/>
      <c r="J239" s="66"/>
      <c r="K239" s="65"/>
      <c r="L239" s="80"/>
      <c r="M239" s="65"/>
      <c r="N239" s="65"/>
      <c r="O239" s="70"/>
      <c r="P239" s="41"/>
      <c r="Q239" s="58"/>
      <c r="R239" s="58"/>
    </row>
    <row r="240" customFormat="false" ht="18" hidden="false" customHeight="false" outlineLevel="0" collapsed="false">
      <c r="A240" s="31"/>
      <c r="B240" s="38"/>
      <c r="C240" s="61"/>
      <c r="D240" s="64"/>
      <c r="E240" s="65"/>
      <c r="F240" s="66"/>
      <c r="G240" s="66"/>
      <c r="H240" s="65"/>
      <c r="I240" s="66"/>
      <c r="J240" s="66"/>
      <c r="K240" s="65"/>
      <c r="L240" s="80"/>
      <c r="M240" s="65"/>
      <c r="N240" s="65"/>
      <c r="O240" s="87"/>
      <c r="P240" s="82"/>
      <c r="Q240" s="58"/>
      <c r="R240" s="58"/>
    </row>
    <row r="241" customFormat="false" ht="18" hidden="false" customHeight="false" outlineLevel="0" collapsed="false">
      <c r="A241" s="31"/>
      <c r="B241" s="38"/>
      <c r="C241" s="61"/>
      <c r="D241" s="64"/>
      <c r="E241" s="65"/>
      <c r="F241" s="66"/>
      <c r="G241" s="66"/>
      <c r="H241" s="65"/>
      <c r="I241" s="66"/>
      <c r="J241" s="66"/>
      <c r="K241" s="65"/>
      <c r="L241" s="80"/>
      <c r="M241" s="65"/>
      <c r="N241" s="65"/>
      <c r="O241" s="70"/>
      <c r="P241" s="41"/>
      <c r="Q241" s="58"/>
      <c r="R241" s="58"/>
    </row>
    <row r="242" customFormat="false" ht="18" hidden="false" customHeight="false" outlineLevel="0" collapsed="false">
      <c r="A242" s="31"/>
      <c r="B242" s="38"/>
      <c r="C242" s="67"/>
      <c r="D242" s="67"/>
      <c r="E242" s="68" t="n">
        <f aca="false">SUM(E231:E241)</f>
        <v>0</v>
      </c>
      <c r="F242" s="69" t="s">
        <v>74</v>
      </c>
      <c r="G242" s="67"/>
      <c r="H242" s="68" t="n">
        <f aca="false">SUM(H231:H241)</f>
        <v>0</v>
      </c>
      <c r="I242" s="69" t="s">
        <v>74</v>
      </c>
      <c r="J242" s="67"/>
      <c r="K242" s="68" t="n">
        <f aca="false">SUM(K231:K241)</f>
        <v>0</v>
      </c>
      <c r="L242" s="69" t="s">
        <v>74</v>
      </c>
      <c r="M242" s="68" t="n">
        <f aca="false">SUM(M231:M241)</f>
        <v>0</v>
      </c>
      <c r="N242" s="68"/>
      <c r="O242" s="69" t="s">
        <v>74</v>
      </c>
      <c r="P242" s="84"/>
      <c r="Q242" s="58"/>
      <c r="R242" s="58"/>
    </row>
    <row r="243" customFormat="false" ht="18" hidden="false" customHeight="false" outlineLevel="0" collapsed="false">
      <c r="A243" s="31"/>
      <c r="B243" s="38"/>
      <c r="C243" s="25"/>
      <c r="D243" s="25"/>
      <c r="E243" s="25"/>
      <c r="F243" s="25"/>
      <c r="G243" s="25"/>
      <c r="H243" s="25"/>
      <c r="I243" s="85"/>
      <c r="J243" s="85"/>
      <c r="K243" s="85"/>
      <c r="L243" s="85"/>
      <c r="M243" s="85"/>
      <c r="N243" s="25"/>
      <c r="O243" s="70"/>
      <c r="P243" s="41"/>
      <c r="Q243" s="58"/>
      <c r="R243" s="58"/>
    </row>
    <row r="244" customFormat="false" ht="18" hidden="false" customHeight="false" outlineLevel="0" collapsed="false">
      <c r="A244" s="31"/>
      <c r="B244" s="38"/>
      <c r="C244" s="25"/>
      <c r="D244" s="25"/>
      <c r="E244" s="25"/>
      <c r="F244" s="25"/>
      <c r="G244" s="25"/>
      <c r="H244" s="25"/>
      <c r="I244" s="85"/>
      <c r="J244" s="85"/>
      <c r="K244" s="85"/>
      <c r="L244" s="85"/>
      <c r="M244" s="85"/>
      <c r="N244" s="25"/>
      <c r="O244" s="70"/>
      <c r="P244" s="41"/>
      <c r="Q244" s="58"/>
      <c r="R244" s="58"/>
    </row>
    <row r="245" customFormat="false" ht="20.25" hidden="false" customHeight="false" outlineLevel="0" collapsed="false">
      <c r="A245" s="31"/>
      <c r="B245" s="38"/>
      <c r="C245" s="86" t="str">
        <f aca="false">IF(Calcoli!$I16="","","Unità immobiliare "&amp;Calcoli!$I16 )</f>
        <v/>
      </c>
      <c r="D245" s="86"/>
      <c r="E245" s="77" t="s">
        <v>88</v>
      </c>
      <c r="F245" s="77"/>
      <c r="G245" s="77"/>
      <c r="H245" s="61"/>
      <c r="I245" s="60"/>
      <c r="J245" s="60"/>
      <c r="K245" s="60"/>
      <c r="L245" s="60"/>
      <c r="M245" s="60"/>
      <c r="N245" s="25"/>
      <c r="O245" s="70"/>
      <c r="P245" s="41"/>
      <c r="Q245" s="58"/>
      <c r="R245" s="58"/>
    </row>
    <row r="246" customFormat="false" ht="18" hidden="false" customHeight="false" outlineLevel="0" collapsed="false">
      <c r="A246" s="31"/>
      <c r="B246" s="38"/>
      <c r="C246" s="59" t="s">
        <v>87</v>
      </c>
      <c r="D246" s="59"/>
      <c r="E246" s="78" t="s">
        <v>89</v>
      </c>
      <c r="F246" s="78"/>
      <c r="G246" s="78"/>
      <c r="H246" s="78" t="s">
        <v>84</v>
      </c>
      <c r="I246" s="60"/>
      <c r="J246" s="60"/>
      <c r="K246" s="60" t="s">
        <v>85</v>
      </c>
      <c r="L246" s="60"/>
      <c r="M246" s="60" t="s">
        <v>86</v>
      </c>
      <c r="N246" s="25"/>
      <c r="O246" s="70"/>
      <c r="P246" s="41"/>
      <c r="Q246" s="58"/>
      <c r="R246" s="58"/>
    </row>
    <row r="247" customFormat="false" ht="18" hidden="false" customHeight="false" outlineLevel="0" collapsed="false">
      <c r="A247" s="31"/>
      <c r="B247" s="38"/>
      <c r="C247" s="61"/>
      <c r="D247" s="62"/>
      <c r="E247" s="61"/>
      <c r="F247" s="63"/>
      <c r="G247" s="63"/>
      <c r="H247" s="61"/>
      <c r="I247" s="63"/>
      <c r="J247" s="63"/>
      <c r="K247" s="61"/>
      <c r="L247" s="79"/>
      <c r="M247" s="61"/>
      <c r="N247" s="61"/>
      <c r="O247" s="70"/>
      <c r="P247" s="41"/>
      <c r="Q247" s="58"/>
      <c r="R247" s="58"/>
    </row>
    <row r="248" customFormat="false" ht="18" hidden="false" customHeight="false" outlineLevel="0" collapsed="false">
      <c r="A248" s="31"/>
      <c r="B248" s="38"/>
      <c r="C248" s="61"/>
      <c r="D248" s="64"/>
      <c r="E248" s="65"/>
      <c r="F248" s="66"/>
      <c r="G248" s="66"/>
      <c r="H248" s="65"/>
      <c r="I248" s="66"/>
      <c r="J248" s="66"/>
      <c r="K248" s="65"/>
      <c r="L248" s="80"/>
      <c r="M248" s="65"/>
      <c r="N248" s="65"/>
      <c r="O248" s="70"/>
      <c r="P248" s="41"/>
      <c r="Q248" s="58"/>
      <c r="R248" s="58"/>
    </row>
    <row r="249" customFormat="false" ht="18" hidden="false" customHeight="false" outlineLevel="0" collapsed="false">
      <c r="A249" s="31"/>
      <c r="B249" s="38"/>
      <c r="C249" s="61"/>
      <c r="D249" s="64"/>
      <c r="E249" s="65"/>
      <c r="F249" s="66"/>
      <c r="G249" s="66"/>
      <c r="H249" s="65"/>
      <c r="I249" s="66"/>
      <c r="J249" s="66"/>
      <c r="K249" s="65"/>
      <c r="L249" s="80"/>
      <c r="M249" s="65"/>
      <c r="N249" s="65"/>
      <c r="O249" s="70"/>
      <c r="P249" s="41"/>
      <c r="Q249" s="58"/>
      <c r="R249" s="58"/>
    </row>
    <row r="250" customFormat="false" ht="18" hidden="false" customHeight="false" outlineLevel="0" collapsed="false">
      <c r="A250" s="31"/>
      <c r="B250" s="38"/>
      <c r="C250" s="61"/>
      <c r="D250" s="64"/>
      <c r="E250" s="65"/>
      <c r="F250" s="66"/>
      <c r="G250" s="66"/>
      <c r="H250" s="65"/>
      <c r="I250" s="66"/>
      <c r="J250" s="66"/>
      <c r="K250" s="65"/>
      <c r="L250" s="80"/>
      <c r="M250" s="65"/>
      <c r="N250" s="65"/>
      <c r="O250" s="70"/>
      <c r="P250" s="41"/>
      <c r="Q250" s="58"/>
      <c r="R250" s="58"/>
    </row>
    <row r="251" customFormat="false" ht="18" hidden="false" customHeight="false" outlineLevel="0" collapsed="false">
      <c r="A251" s="31"/>
      <c r="B251" s="38"/>
      <c r="C251" s="61"/>
      <c r="D251" s="64"/>
      <c r="E251" s="65"/>
      <c r="F251" s="66"/>
      <c r="G251" s="66"/>
      <c r="H251" s="65"/>
      <c r="I251" s="66"/>
      <c r="J251" s="66"/>
      <c r="K251" s="65"/>
      <c r="L251" s="80"/>
      <c r="M251" s="65"/>
      <c r="N251" s="65"/>
      <c r="O251" s="70"/>
      <c r="P251" s="41"/>
      <c r="Q251" s="58"/>
      <c r="R251" s="58"/>
    </row>
    <row r="252" customFormat="false" ht="18" hidden="false" customHeight="false" outlineLevel="0" collapsed="false">
      <c r="A252" s="31"/>
      <c r="B252" s="38"/>
      <c r="C252" s="61"/>
      <c r="D252" s="64"/>
      <c r="E252" s="65"/>
      <c r="F252" s="66"/>
      <c r="G252" s="66"/>
      <c r="H252" s="65"/>
      <c r="I252" s="66"/>
      <c r="J252" s="66"/>
      <c r="K252" s="65"/>
      <c r="L252" s="80"/>
      <c r="M252" s="65"/>
      <c r="N252" s="65"/>
      <c r="O252" s="70"/>
      <c r="P252" s="41"/>
      <c r="Q252" s="58"/>
      <c r="R252" s="58"/>
    </row>
    <row r="253" customFormat="false" ht="18" hidden="false" customHeight="false" outlineLevel="0" collapsed="false">
      <c r="A253" s="31"/>
      <c r="B253" s="38"/>
      <c r="C253" s="61"/>
      <c r="D253" s="64"/>
      <c r="E253" s="65"/>
      <c r="F253" s="66"/>
      <c r="G253" s="66"/>
      <c r="H253" s="65"/>
      <c r="I253" s="66"/>
      <c r="J253" s="66"/>
      <c r="K253" s="65"/>
      <c r="L253" s="80"/>
      <c r="M253" s="65"/>
      <c r="N253" s="65"/>
      <c r="O253" s="70"/>
      <c r="P253" s="41"/>
      <c r="Q253" s="58"/>
      <c r="R253" s="58"/>
    </row>
    <row r="254" customFormat="false" ht="18" hidden="false" customHeight="false" outlineLevel="0" collapsed="false">
      <c r="A254" s="31"/>
      <c r="B254" s="38"/>
      <c r="C254" s="61"/>
      <c r="D254" s="64"/>
      <c r="E254" s="65"/>
      <c r="F254" s="66"/>
      <c r="G254" s="66"/>
      <c r="H254" s="65"/>
      <c r="I254" s="66"/>
      <c r="J254" s="66"/>
      <c r="K254" s="65"/>
      <c r="L254" s="80"/>
      <c r="M254" s="65"/>
      <c r="N254" s="65"/>
      <c r="O254" s="70"/>
      <c r="P254" s="41"/>
      <c r="Q254" s="58"/>
      <c r="R254" s="58"/>
    </row>
    <row r="255" customFormat="false" ht="18" hidden="false" customHeight="false" outlineLevel="0" collapsed="false">
      <c r="A255" s="31"/>
      <c r="B255" s="38"/>
      <c r="C255" s="61"/>
      <c r="D255" s="64"/>
      <c r="E255" s="65"/>
      <c r="F255" s="66"/>
      <c r="G255" s="66"/>
      <c r="H255" s="65"/>
      <c r="I255" s="66"/>
      <c r="J255" s="66"/>
      <c r="K255" s="65"/>
      <c r="L255" s="80"/>
      <c r="M255" s="65"/>
      <c r="N255" s="65"/>
      <c r="O255" s="70"/>
      <c r="P255" s="41"/>
      <c r="Q255" s="58"/>
      <c r="R255" s="58"/>
    </row>
    <row r="256" customFormat="false" ht="18" hidden="false" customHeight="false" outlineLevel="0" collapsed="false">
      <c r="A256" s="31"/>
      <c r="B256" s="38"/>
      <c r="C256" s="61"/>
      <c r="D256" s="64"/>
      <c r="E256" s="65"/>
      <c r="F256" s="66"/>
      <c r="G256" s="66"/>
      <c r="H256" s="65"/>
      <c r="I256" s="66"/>
      <c r="J256" s="66"/>
      <c r="K256" s="65"/>
      <c r="L256" s="80"/>
      <c r="M256" s="65"/>
      <c r="N256" s="65"/>
      <c r="O256" s="87"/>
      <c r="P256" s="82"/>
      <c r="Q256" s="58"/>
      <c r="R256" s="58"/>
    </row>
    <row r="257" customFormat="false" ht="18" hidden="false" customHeight="false" outlineLevel="0" collapsed="false">
      <c r="A257" s="31"/>
      <c r="B257" s="38"/>
      <c r="C257" s="61"/>
      <c r="D257" s="64"/>
      <c r="E257" s="65"/>
      <c r="F257" s="66"/>
      <c r="G257" s="66"/>
      <c r="H257" s="65"/>
      <c r="I257" s="66"/>
      <c r="J257" s="66"/>
      <c r="K257" s="65"/>
      <c r="L257" s="80"/>
      <c r="M257" s="65"/>
      <c r="N257" s="65"/>
      <c r="O257" s="70"/>
      <c r="P257" s="41"/>
      <c r="Q257" s="58"/>
      <c r="R257" s="58"/>
    </row>
    <row r="258" customFormat="false" ht="18" hidden="false" customHeight="false" outlineLevel="0" collapsed="false">
      <c r="A258" s="31"/>
      <c r="B258" s="38"/>
      <c r="C258" s="67"/>
      <c r="D258" s="67"/>
      <c r="E258" s="68" t="n">
        <f aca="false">SUM(E247:E257)</f>
        <v>0</v>
      </c>
      <c r="F258" s="69" t="s">
        <v>74</v>
      </c>
      <c r="G258" s="67"/>
      <c r="H258" s="68" t="n">
        <f aca="false">SUM(H247:H257)</f>
        <v>0</v>
      </c>
      <c r="I258" s="69" t="s">
        <v>74</v>
      </c>
      <c r="J258" s="67"/>
      <c r="K258" s="68" t="n">
        <f aca="false">SUM(K247:K257)</f>
        <v>0</v>
      </c>
      <c r="L258" s="69" t="s">
        <v>74</v>
      </c>
      <c r="M258" s="68" t="n">
        <f aca="false">SUM(M247:M257)</f>
        <v>0</v>
      </c>
      <c r="N258" s="68"/>
      <c r="O258" s="69" t="s">
        <v>74</v>
      </c>
      <c r="P258" s="84"/>
      <c r="Q258" s="58"/>
      <c r="R258" s="58"/>
    </row>
    <row r="259" customFormat="false" ht="18" hidden="false" customHeight="false" outlineLevel="0" collapsed="false">
      <c r="A259" s="31"/>
      <c r="B259" s="38"/>
      <c r="C259" s="25"/>
      <c r="D259" s="25"/>
      <c r="E259" s="25"/>
      <c r="F259" s="25"/>
      <c r="G259" s="25"/>
      <c r="H259" s="25"/>
      <c r="I259" s="85"/>
      <c r="J259" s="85"/>
      <c r="K259" s="85"/>
      <c r="L259" s="85"/>
      <c r="M259" s="85"/>
      <c r="N259" s="25"/>
      <c r="O259" s="70"/>
      <c r="P259" s="41"/>
      <c r="Q259" s="58"/>
      <c r="R259" s="58"/>
    </row>
    <row r="260" customFormat="false" ht="18" hidden="false" customHeight="false" outlineLevel="0" collapsed="false">
      <c r="A260" s="31"/>
      <c r="B260" s="38"/>
      <c r="C260" s="25"/>
      <c r="D260" s="25"/>
      <c r="E260" s="25"/>
      <c r="F260" s="25"/>
      <c r="G260" s="25"/>
      <c r="H260" s="25"/>
      <c r="I260" s="85"/>
      <c r="J260" s="85"/>
      <c r="K260" s="85"/>
      <c r="L260" s="85"/>
      <c r="M260" s="85"/>
      <c r="N260" s="25"/>
      <c r="O260" s="70"/>
      <c r="P260" s="41"/>
      <c r="Q260" s="58"/>
      <c r="R260" s="58"/>
    </row>
    <row r="261" customFormat="false" ht="20.25" hidden="false" customHeight="false" outlineLevel="0" collapsed="false">
      <c r="A261" s="31"/>
      <c r="B261" s="38"/>
      <c r="C261" s="86" t="str">
        <f aca="false">IF(Calcoli!$I17="","","Unità immobiliare "&amp;Calcoli!$I17 )</f>
        <v/>
      </c>
      <c r="D261" s="86"/>
      <c r="E261" s="77" t="s">
        <v>88</v>
      </c>
      <c r="F261" s="77"/>
      <c r="G261" s="77"/>
      <c r="H261" s="61"/>
      <c r="I261" s="60"/>
      <c r="J261" s="60"/>
      <c r="K261" s="60"/>
      <c r="L261" s="60"/>
      <c r="M261" s="60"/>
      <c r="N261" s="25"/>
      <c r="O261" s="70"/>
      <c r="P261" s="41"/>
      <c r="Q261" s="58"/>
      <c r="R261" s="58"/>
    </row>
    <row r="262" customFormat="false" ht="18" hidden="false" customHeight="false" outlineLevel="0" collapsed="false">
      <c r="A262" s="31"/>
      <c r="B262" s="38"/>
      <c r="C262" s="59" t="s">
        <v>87</v>
      </c>
      <c r="D262" s="59"/>
      <c r="E262" s="78" t="s">
        <v>89</v>
      </c>
      <c r="F262" s="78"/>
      <c r="G262" s="78"/>
      <c r="H262" s="78" t="s">
        <v>84</v>
      </c>
      <c r="I262" s="60"/>
      <c r="J262" s="60"/>
      <c r="K262" s="60" t="s">
        <v>85</v>
      </c>
      <c r="L262" s="60"/>
      <c r="M262" s="60" t="s">
        <v>86</v>
      </c>
      <c r="N262" s="25"/>
      <c r="O262" s="70"/>
      <c r="P262" s="41"/>
      <c r="Q262" s="58"/>
      <c r="R262" s="58"/>
    </row>
    <row r="263" customFormat="false" ht="18" hidden="false" customHeight="false" outlineLevel="0" collapsed="false">
      <c r="A263" s="31"/>
      <c r="B263" s="38"/>
      <c r="C263" s="61"/>
      <c r="D263" s="62"/>
      <c r="E263" s="61"/>
      <c r="F263" s="63"/>
      <c r="G263" s="63"/>
      <c r="H263" s="61"/>
      <c r="I263" s="63"/>
      <c r="J263" s="63"/>
      <c r="K263" s="61"/>
      <c r="L263" s="79"/>
      <c r="M263" s="61"/>
      <c r="N263" s="61"/>
      <c r="O263" s="70"/>
      <c r="P263" s="41"/>
      <c r="Q263" s="58"/>
      <c r="R263" s="58"/>
    </row>
    <row r="264" customFormat="false" ht="18" hidden="false" customHeight="false" outlineLevel="0" collapsed="false">
      <c r="A264" s="31"/>
      <c r="B264" s="38"/>
      <c r="C264" s="61"/>
      <c r="D264" s="64"/>
      <c r="E264" s="65"/>
      <c r="F264" s="66"/>
      <c r="G264" s="66"/>
      <c r="H264" s="65"/>
      <c r="I264" s="66"/>
      <c r="J264" s="66"/>
      <c r="K264" s="65"/>
      <c r="L264" s="80"/>
      <c r="M264" s="65"/>
      <c r="N264" s="65"/>
      <c r="O264" s="70"/>
      <c r="P264" s="41"/>
      <c r="Q264" s="58"/>
      <c r="R264" s="58"/>
    </row>
    <row r="265" customFormat="false" ht="18" hidden="false" customHeight="false" outlineLevel="0" collapsed="false">
      <c r="A265" s="31"/>
      <c r="B265" s="38"/>
      <c r="C265" s="61"/>
      <c r="D265" s="64"/>
      <c r="E265" s="65"/>
      <c r="F265" s="66"/>
      <c r="G265" s="66"/>
      <c r="H265" s="65"/>
      <c r="I265" s="66"/>
      <c r="J265" s="66"/>
      <c r="K265" s="65"/>
      <c r="L265" s="80"/>
      <c r="M265" s="65"/>
      <c r="N265" s="65"/>
      <c r="O265" s="70"/>
      <c r="P265" s="41"/>
      <c r="Q265" s="58"/>
      <c r="R265" s="58"/>
    </row>
    <row r="266" customFormat="false" ht="18" hidden="false" customHeight="false" outlineLevel="0" collapsed="false">
      <c r="A266" s="31"/>
      <c r="B266" s="38"/>
      <c r="C266" s="61"/>
      <c r="D266" s="64"/>
      <c r="E266" s="65"/>
      <c r="F266" s="66"/>
      <c r="G266" s="66"/>
      <c r="H266" s="65"/>
      <c r="I266" s="66"/>
      <c r="J266" s="66"/>
      <c r="K266" s="65"/>
      <c r="L266" s="80"/>
      <c r="M266" s="65"/>
      <c r="N266" s="65"/>
      <c r="O266" s="70"/>
      <c r="P266" s="41"/>
      <c r="Q266" s="58"/>
      <c r="R266" s="58"/>
    </row>
    <row r="267" customFormat="false" ht="18" hidden="false" customHeight="false" outlineLevel="0" collapsed="false">
      <c r="A267" s="31"/>
      <c r="B267" s="38"/>
      <c r="C267" s="61"/>
      <c r="D267" s="64"/>
      <c r="E267" s="65"/>
      <c r="F267" s="66"/>
      <c r="G267" s="66"/>
      <c r="H267" s="65"/>
      <c r="I267" s="66"/>
      <c r="J267" s="66"/>
      <c r="K267" s="65"/>
      <c r="L267" s="80"/>
      <c r="M267" s="65"/>
      <c r="N267" s="65"/>
      <c r="O267" s="70"/>
      <c r="P267" s="41"/>
      <c r="Q267" s="58"/>
      <c r="R267" s="58"/>
    </row>
    <row r="268" customFormat="false" ht="18" hidden="false" customHeight="false" outlineLevel="0" collapsed="false">
      <c r="A268" s="31"/>
      <c r="B268" s="38"/>
      <c r="C268" s="61"/>
      <c r="D268" s="64"/>
      <c r="E268" s="65"/>
      <c r="F268" s="66"/>
      <c r="G268" s="66"/>
      <c r="H268" s="65"/>
      <c r="I268" s="66"/>
      <c r="J268" s="66"/>
      <c r="K268" s="65"/>
      <c r="L268" s="80"/>
      <c r="M268" s="65"/>
      <c r="N268" s="65"/>
      <c r="O268" s="70"/>
      <c r="P268" s="41"/>
      <c r="Q268" s="58"/>
      <c r="R268" s="58"/>
    </row>
    <row r="269" customFormat="false" ht="18" hidden="false" customHeight="false" outlineLevel="0" collapsed="false">
      <c r="A269" s="31"/>
      <c r="B269" s="38"/>
      <c r="C269" s="61"/>
      <c r="D269" s="64"/>
      <c r="E269" s="65"/>
      <c r="F269" s="66"/>
      <c r="G269" s="66"/>
      <c r="H269" s="65"/>
      <c r="I269" s="66"/>
      <c r="J269" s="66"/>
      <c r="K269" s="65"/>
      <c r="L269" s="80"/>
      <c r="M269" s="65"/>
      <c r="N269" s="65"/>
      <c r="O269" s="70"/>
      <c r="P269" s="41"/>
      <c r="Q269" s="58"/>
      <c r="R269" s="58"/>
    </row>
    <row r="270" customFormat="false" ht="18" hidden="false" customHeight="false" outlineLevel="0" collapsed="false">
      <c r="A270" s="31"/>
      <c r="B270" s="38"/>
      <c r="C270" s="61"/>
      <c r="D270" s="64"/>
      <c r="E270" s="65"/>
      <c r="F270" s="66"/>
      <c r="G270" s="66"/>
      <c r="H270" s="65"/>
      <c r="I270" s="66"/>
      <c r="J270" s="66"/>
      <c r="K270" s="65"/>
      <c r="L270" s="80"/>
      <c r="M270" s="65"/>
      <c r="N270" s="65"/>
      <c r="O270" s="70"/>
      <c r="P270" s="41"/>
      <c r="Q270" s="58"/>
      <c r="R270" s="58"/>
    </row>
    <row r="271" customFormat="false" ht="18" hidden="false" customHeight="false" outlineLevel="0" collapsed="false">
      <c r="A271" s="31"/>
      <c r="B271" s="38"/>
      <c r="C271" s="61"/>
      <c r="D271" s="64"/>
      <c r="E271" s="65"/>
      <c r="F271" s="66"/>
      <c r="G271" s="66"/>
      <c r="H271" s="65"/>
      <c r="I271" s="66"/>
      <c r="J271" s="66"/>
      <c r="K271" s="65"/>
      <c r="L271" s="80"/>
      <c r="M271" s="65"/>
      <c r="N271" s="65"/>
      <c r="O271" s="70"/>
      <c r="P271" s="41"/>
      <c r="Q271" s="58"/>
      <c r="R271" s="58"/>
    </row>
    <row r="272" customFormat="false" ht="18" hidden="false" customHeight="false" outlineLevel="0" collapsed="false">
      <c r="A272" s="31"/>
      <c r="B272" s="38"/>
      <c r="C272" s="61"/>
      <c r="D272" s="64"/>
      <c r="E272" s="65"/>
      <c r="F272" s="66"/>
      <c r="G272" s="66"/>
      <c r="H272" s="65"/>
      <c r="I272" s="66"/>
      <c r="J272" s="66"/>
      <c r="K272" s="65"/>
      <c r="L272" s="80"/>
      <c r="M272" s="65"/>
      <c r="N272" s="65"/>
      <c r="O272" s="87"/>
      <c r="P272" s="82"/>
      <c r="Q272" s="58"/>
      <c r="R272" s="58"/>
    </row>
    <row r="273" customFormat="false" ht="18" hidden="false" customHeight="false" outlineLevel="0" collapsed="false">
      <c r="A273" s="31"/>
      <c r="B273" s="38"/>
      <c r="C273" s="61"/>
      <c r="D273" s="64"/>
      <c r="E273" s="65"/>
      <c r="F273" s="66"/>
      <c r="G273" s="66"/>
      <c r="H273" s="65"/>
      <c r="I273" s="66"/>
      <c r="J273" s="66"/>
      <c r="K273" s="65"/>
      <c r="L273" s="80"/>
      <c r="M273" s="65"/>
      <c r="N273" s="65"/>
      <c r="O273" s="70"/>
      <c r="P273" s="41"/>
      <c r="Q273" s="58"/>
      <c r="R273" s="58"/>
    </row>
    <row r="274" customFormat="false" ht="18" hidden="false" customHeight="false" outlineLevel="0" collapsed="false">
      <c r="A274" s="31"/>
      <c r="B274" s="38"/>
      <c r="C274" s="67"/>
      <c r="D274" s="67"/>
      <c r="E274" s="68" t="n">
        <f aca="false">SUM(E263:E273)</f>
        <v>0</v>
      </c>
      <c r="F274" s="69" t="s">
        <v>74</v>
      </c>
      <c r="G274" s="67"/>
      <c r="H274" s="68" t="n">
        <f aca="false">SUM(H263:H273)</f>
        <v>0</v>
      </c>
      <c r="I274" s="69" t="s">
        <v>74</v>
      </c>
      <c r="J274" s="67"/>
      <c r="K274" s="68" t="n">
        <f aca="false">SUM(K263:K273)</f>
        <v>0</v>
      </c>
      <c r="L274" s="69" t="s">
        <v>74</v>
      </c>
      <c r="M274" s="68" t="n">
        <f aca="false">SUM(M263:M273)</f>
        <v>0</v>
      </c>
      <c r="N274" s="68"/>
      <c r="O274" s="69" t="s">
        <v>74</v>
      </c>
      <c r="P274" s="84"/>
      <c r="Q274" s="58"/>
      <c r="R274" s="58"/>
    </row>
    <row r="275" customFormat="false" ht="18" hidden="false" customHeight="false" outlineLevel="0" collapsed="false">
      <c r="A275" s="31"/>
      <c r="B275" s="38"/>
      <c r="C275" s="25"/>
      <c r="D275" s="25"/>
      <c r="E275" s="25"/>
      <c r="F275" s="25"/>
      <c r="G275" s="25"/>
      <c r="H275" s="25"/>
      <c r="I275" s="85"/>
      <c r="J275" s="85"/>
      <c r="K275" s="85"/>
      <c r="L275" s="85"/>
      <c r="M275" s="85"/>
      <c r="N275" s="25"/>
      <c r="O275" s="70"/>
      <c r="P275" s="41"/>
      <c r="Q275" s="58"/>
      <c r="R275" s="58"/>
    </row>
    <row r="276" customFormat="false" ht="18" hidden="false" customHeight="false" outlineLevel="0" collapsed="false">
      <c r="A276" s="31"/>
      <c r="B276" s="38"/>
      <c r="C276" s="25"/>
      <c r="D276" s="25"/>
      <c r="E276" s="25"/>
      <c r="F276" s="25"/>
      <c r="G276" s="25"/>
      <c r="H276" s="25"/>
      <c r="I276" s="85"/>
      <c r="J276" s="85"/>
      <c r="K276" s="85"/>
      <c r="L276" s="85"/>
      <c r="M276" s="85"/>
      <c r="N276" s="25"/>
      <c r="O276" s="70"/>
      <c r="P276" s="41"/>
      <c r="Q276" s="58"/>
      <c r="R276" s="58"/>
    </row>
    <row r="277" customFormat="false" ht="20.25" hidden="false" customHeight="false" outlineLevel="0" collapsed="false">
      <c r="A277" s="31"/>
      <c r="B277" s="38"/>
      <c r="C277" s="86" t="str">
        <f aca="false">IF(Calcoli!$I18="","","Unità immobiliare "&amp;Calcoli!$I18 )</f>
        <v/>
      </c>
      <c r="D277" s="86"/>
      <c r="E277" s="77" t="s">
        <v>88</v>
      </c>
      <c r="F277" s="77"/>
      <c r="G277" s="77"/>
      <c r="H277" s="61"/>
      <c r="I277" s="60"/>
      <c r="J277" s="60"/>
      <c r="K277" s="60"/>
      <c r="L277" s="60"/>
      <c r="M277" s="60"/>
      <c r="N277" s="25"/>
      <c r="O277" s="70"/>
      <c r="P277" s="41"/>
      <c r="Q277" s="58"/>
      <c r="R277" s="58"/>
    </row>
    <row r="278" customFormat="false" ht="18" hidden="false" customHeight="false" outlineLevel="0" collapsed="false">
      <c r="A278" s="31"/>
      <c r="B278" s="38"/>
      <c r="C278" s="59" t="s">
        <v>87</v>
      </c>
      <c r="D278" s="59"/>
      <c r="E278" s="78" t="s">
        <v>89</v>
      </c>
      <c r="F278" s="78"/>
      <c r="G278" s="78"/>
      <c r="H278" s="78" t="s">
        <v>84</v>
      </c>
      <c r="I278" s="60"/>
      <c r="J278" s="60"/>
      <c r="K278" s="60" t="s">
        <v>85</v>
      </c>
      <c r="L278" s="60"/>
      <c r="M278" s="60" t="s">
        <v>86</v>
      </c>
      <c r="N278" s="25"/>
      <c r="O278" s="70"/>
      <c r="P278" s="41"/>
      <c r="Q278" s="58"/>
      <c r="R278" s="58"/>
    </row>
    <row r="279" customFormat="false" ht="18" hidden="false" customHeight="false" outlineLevel="0" collapsed="false">
      <c r="A279" s="31"/>
      <c r="B279" s="38"/>
      <c r="C279" s="61"/>
      <c r="D279" s="62"/>
      <c r="E279" s="61"/>
      <c r="F279" s="63"/>
      <c r="G279" s="63"/>
      <c r="H279" s="61"/>
      <c r="I279" s="63"/>
      <c r="J279" s="63"/>
      <c r="K279" s="61"/>
      <c r="L279" s="79"/>
      <c r="M279" s="61"/>
      <c r="N279" s="61"/>
      <c r="O279" s="70"/>
      <c r="P279" s="41"/>
      <c r="Q279" s="58"/>
      <c r="R279" s="58"/>
    </row>
    <row r="280" customFormat="false" ht="18" hidden="false" customHeight="false" outlineLevel="0" collapsed="false">
      <c r="A280" s="31"/>
      <c r="B280" s="38"/>
      <c r="C280" s="61"/>
      <c r="D280" s="64"/>
      <c r="E280" s="65"/>
      <c r="F280" s="66"/>
      <c r="G280" s="66"/>
      <c r="H280" s="65"/>
      <c r="I280" s="66"/>
      <c r="J280" s="66"/>
      <c r="K280" s="65"/>
      <c r="L280" s="80"/>
      <c r="M280" s="65"/>
      <c r="N280" s="65"/>
      <c r="O280" s="70"/>
      <c r="P280" s="41"/>
      <c r="Q280" s="58"/>
      <c r="R280" s="58"/>
    </row>
    <row r="281" customFormat="false" ht="18" hidden="false" customHeight="false" outlineLevel="0" collapsed="false">
      <c r="A281" s="31"/>
      <c r="B281" s="38"/>
      <c r="C281" s="61"/>
      <c r="D281" s="64"/>
      <c r="E281" s="65"/>
      <c r="F281" s="66"/>
      <c r="G281" s="66"/>
      <c r="H281" s="65"/>
      <c r="I281" s="66"/>
      <c r="J281" s="66"/>
      <c r="K281" s="65"/>
      <c r="L281" s="80"/>
      <c r="M281" s="65"/>
      <c r="N281" s="65"/>
      <c r="O281" s="70"/>
      <c r="P281" s="41"/>
      <c r="Q281" s="58"/>
      <c r="R281" s="58"/>
    </row>
    <row r="282" customFormat="false" ht="18" hidden="false" customHeight="false" outlineLevel="0" collapsed="false">
      <c r="A282" s="31"/>
      <c r="B282" s="38"/>
      <c r="C282" s="61"/>
      <c r="D282" s="64"/>
      <c r="E282" s="65"/>
      <c r="F282" s="66"/>
      <c r="G282" s="66"/>
      <c r="H282" s="65"/>
      <c r="I282" s="66"/>
      <c r="J282" s="66"/>
      <c r="K282" s="65"/>
      <c r="L282" s="80"/>
      <c r="M282" s="65"/>
      <c r="N282" s="65"/>
      <c r="O282" s="70"/>
      <c r="P282" s="41"/>
      <c r="Q282" s="58"/>
      <c r="R282" s="58"/>
    </row>
    <row r="283" customFormat="false" ht="18" hidden="false" customHeight="false" outlineLevel="0" collapsed="false">
      <c r="A283" s="31"/>
      <c r="B283" s="38"/>
      <c r="C283" s="61"/>
      <c r="D283" s="64"/>
      <c r="E283" s="65"/>
      <c r="F283" s="66"/>
      <c r="G283" s="66"/>
      <c r="H283" s="65"/>
      <c r="I283" s="66"/>
      <c r="J283" s="66"/>
      <c r="K283" s="65"/>
      <c r="L283" s="80"/>
      <c r="M283" s="65"/>
      <c r="N283" s="65"/>
      <c r="O283" s="70"/>
      <c r="P283" s="41"/>
      <c r="Q283" s="58"/>
      <c r="R283" s="58"/>
    </row>
    <row r="284" customFormat="false" ht="18" hidden="false" customHeight="false" outlineLevel="0" collapsed="false">
      <c r="A284" s="31"/>
      <c r="B284" s="38"/>
      <c r="C284" s="61"/>
      <c r="D284" s="64"/>
      <c r="E284" s="65"/>
      <c r="F284" s="66"/>
      <c r="G284" s="66"/>
      <c r="H284" s="65"/>
      <c r="I284" s="66"/>
      <c r="J284" s="66"/>
      <c r="K284" s="65"/>
      <c r="L284" s="80"/>
      <c r="M284" s="65"/>
      <c r="N284" s="65"/>
      <c r="O284" s="70"/>
      <c r="P284" s="41"/>
      <c r="Q284" s="58"/>
      <c r="R284" s="58"/>
    </row>
    <row r="285" customFormat="false" ht="18" hidden="false" customHeight="false" outlineLevel="0" collapsed="false">
      <c r="A285" s="31"/>
      <c r="B285" s="38"/>
      <c r="C285" s="61"/>
      <c r="D285" s="64"/>
      <c r="E285" s="65"/>
      <c r="F285" s="66"/>
      <c r="G285" s="66"/>
      <c r="H285" s="65"/>
      <c r="I285" s="66"/>
      <c r="J285" s="66"/>
      <c r="K285" s="65"/>
      <c r="L285" s="80"/>
      <c r="M285" s="65"/>
      <c r="N285" s="65"/>
      <c r="O285" s="70"/>
      <c r="P285" s="41"/>
      <c r="Q285" s="58"/>
      <c r="R285" s="58"/>
    </row>
    <row r="286" customFormat="false" ht="18" hidden="false" customHeight="false" outlineLevel="0" collapsed="false">
      <c r="A286" s="31"/>
      <c r="B286" s="38"/>
      <c r="C286" s="61"/>
      <c r="D286" s="64"/>
      <c r="E286" s="65"/>
      <c r="F286" s="66"/>
      <c r="G286" s="66"/>
      <c r="H286" s="65"/>
      <c r="I286" s="66"/>
      <c r="J286" s="66"/>
      <c r="K286" s="65"/>
      <c r="L286" s="80"/>
      <c r="M286" s="65"/>
      <c r="N286" s="65"/>
      <c r="O286" s="70"/>
      <c r="P286" s="41"/>
      <c r="Q286" s="58"/>
      <c r="R286" s="58"/>
    </row>
    <row r="287" customFormat="false" ht="18" hidden="false" customHeight="false" outlineLevel="0" collapsed="false">
      <c r="A287" s="31"/>
      <c r="B287" s="38"/>
      <c r="C287" s="61"/>
      <c r="D287" s="64"/>
      <c r="E287" s="65"/>
      <c r="F287" s="66"/>
      <c r="G287" s="66"/>
      <c r="H287" s="65"/>
      <c r="I287" s="66"/>
      <c r="J287" s="66"/>
      <c r="K287" s="65"/>
      <c r="L287" s="80"/>
      <c r="M287" s="65"/>
      <c r="N287" s="65"/>
      <c r="O287" s="70"/>
      <c r="P287" s="41"/>
      <c r="Q287" s="58"/>
      <c r="R287" s="58"/>
    </row>
    <row r="288" customFormat="false" ht="18" hidden="false" customHeight="false" outlineLevel="0" collapsed="false">
      <c r="A288" s="31"/>
      <c r="B288" s="38"/>
      <c r="C288" s="61"/>
      <c r="D288" s="64"/>
      <c r="E288" s="65"/>
      <c r="F288" s="66"/>
      <c r="G288" s="66"/>
      <c r="H288" s="65"/>
      <c r="I288" s="66"/>
      <c r="J288" s="66"/>
      <c r="K288" s="65"/>
      <c r="L288" s="80"/>
      <c r="M288" s="65"/>
      <c r="N288" s="65"/>
      <c r="O288" s="87"/>
      <c r="P288" s="82"/>
      <c r="Q288" s="58"/>
      <c r="R288" s="58"/>
    </row>
    <row r="289" customFormat="false" ht="18" hidden="false" customHeight="false" outlineLevel="0" collapsed="false">
      <c r="A289" s="31"/>
      <c r="B289" s="38"/>
      <c r="C289" s="61"/>
      <c r="D289" s="64"/>
      <c r="E289" s="65"/>
      <c r="F289" s="66"/>
      <c r="G289" s="66"/>
      <c r="H289" s="65"/>
      <c r="I289" s="66"/>
      <c r="J289" s="66"/>
      <c r="K289" s="65"/>
      <c r="L289" s="80"/>
      <c r="M289" s="65"/>
      <c r="N289" s="65"/>
      <c r="O289" s="70"/>
      <c r="P289" s="41"/>
      <c r="Q289" s="58"/>
      <c r="R289" s="58"/>
    </row>
    <row r="290" customFormat="false" ht="18" hidden="false" customHeight="false" outlineLevel="0" collapsed="false">
      <c r="A290" s="31"/>
      <c r="B290" s="38"/>
      <c r="C290" s="67"/>
      <c r="D290" s="67"/>
      <c r="E290" s="68" t="n">
        <f aca="false">SUM(E279:E289)</f>
        <v>0</v>
      </c>
      <c r="F290" s="69" t="s">
        <v>74</v>
      </c>
      <c r="G290" s="67"/>
      <c r="H290" s="68" t="n">
        <f aca="false">SUM(H279:H289)</f>
        <v>0</v>
      </c>
      <c r="I290" s="69" t="s">
        <v>74</v>
      </c>
      <c r="J290" s="67"/>
      <c r="K290" s="68" t="n">
        <f aca="false">SUM(K279:K289)</f>
        <v>0</v>
      </c>
      <c r="L290" s="69" t="s">
        <v>74</v>
      </c>
      <c r="M290" s="68" t="n">
        <f aca="false">SUM(M279:M289)</f>
        <v>0</v>
      </c>
      <c r="N290" s="68"/>
      <c r="O290" s="69" t="s">
        <v>74</v>
      </c>
      <c r="P290" s="84"/>
      <c r="Q290" s="58"/>
      <c r="R290" s="58"/>
    </row>
    <row r="291" customFormat="false" ht="18" hidden="false" customHeight="false" outlineLevel="0" collapsed="false">
      <c r="A291" s="31"/>
      <c r="B291" s="38"/>
      <c r="C291" s="25"/>
      <c r="D291" s="25"/>
      <c r="E291" s="25"/>
      <c r="F291" s="25"/>
      <c r="G291" s="25"/>
      <c r="H291" s="25"/>
      <c r="I291" s="85"/>
      <c r="J291" s="85"/>
      <c r="K291" s="85"/>
      <c r="L291" s="85"/>
      <c r="M291" s="85"/>
      <c r="N291" s="25"/>
      <c r="O291" s="70"/>
      <c r="P291" s="41"/>
      <c r="Q291" s="58"/>
      <c r="R291" s="58"/>
    </row>
    <row r="292" customFormat="false" ht="18" hidden="false" customHeight="false" outlineLevel="0" collapsed="false">
      <c r="A292" s="31"/>
      <c r="B292" s="38"/>
      <c r="C292" s="25"/>
      <c r="D292" s="25"/>
      <c r="E292" s="25"/>
      <c r="F292" s="25"/>
      <c r="G292" s="25"/>
      <c r="H292" s="25"/>
      <c r="I292" s="85"/>
      <c r="J292" s="85"/>
      <c r="K292" s="85"/>
      <c r="L292" s="85"/>
      <c r="M292" s="85"/>
      <c r="N292" s="25"/>
      <c r="O292" s="70"/>
      <c r="P292" s="41"/>
      <c r="Q292" s="58"/>
      <c r="R292" s="58"/>
    </row>
    <row r="293" customFormat="false" ht="20.25" hidden="false" customHeight="false" outlineLevel="0" collapsed="false">
      <c r="A293" s="31"/>
      <c r="B293" s="38"/>
      <c r="C293" s="88" t="str">
        <f aca="false">IF(Calcoli!$I19="","","Unità immobiliare "&amp;Calcoli!$I19 )</f>
        <v/>
      </c>
      <c r="D293" s="88"/>
      <c r="E293" s="89" t="s">
        <v>88</v>
      </c>
      <c r="F293" s="89"/>
      <c r="G293" s="89"/>
      <c r="H293" s="61"/>
      <c r="I293" s="90"/>
      <c r="J293" s="90"/>
      <c r="K293" s="90"/>
      <c r="L293" s="90"/>
      <c r="M293" s="90"/>
      <c r="N293" s="25"/>
      <c r="O293" s="70"/>
      <c r="P293" s="41"/>
      <c r="Q293" s="58"/>
      <c r="R293" s="58"/>
    </row>
    <row r="294" customFormat="false" ht="18" hidden="false" customHeight="false" outlineLevel="0" collapsed="false">
      <c r="A294" s="31"/>
      <c r="B294" s="38"/>
      <c r="C294" s="91" t="s">
        <v>87</v>
      </c>
      <c r="D294" s="91"/>
      <c r="E294" s="92" t="s">
        <v>89</v>
      </c>
      <c r="F294" s="92"/>
      <c r="G294" s="92"/>
      <c r="H294" s="92" t="s">
        <v>84</v>
      </c>
      <c r="I294" s="90"/>
      <c r="J294" s="90"/>
      <c r="K294" s="90" t="s">
        <v>85</v>
      </c>
      <c r="L294" s="90"/>
      <c r="M294" s="90" t="s">
        <v>86</v>
      </c>
      <c r="N294" s="25"/>
      <c r="O294" s="70"/>
      <c r="P294" s="41"/>
      <c r="Q294" s="58"/>
      <c r="R294" s="58"/>
    </row>
    <row r="295" customFormat="false" ht="18" hidden="false" customHeight="false" outlineLevel="0" collapsed="false">
      <c r="A295" s="31"/>
      <c r="B295" s="38"/>
      <c r="C295" s="61"/>
      <c r="D295" s="62"/>
      <c r="E295" s="61"/>
      <c r="F295" s="63"/>
      <c r="G295" s="63"/>
      <c r="H295" s="61"/>
      <c r="I295" s="63"/>
      <c r="J295" s="63"/>
      <c r="K295" s="61"/>
      <c r="L295" s="93"/>
      <c r="M295" s="61"/>
      <c r="N295" s="61"/>
      <c r="O295" s="70"/>
      <c r="P295" s="41"/>
      <c r="Q295" s="58"/>
      <c r="R295" s="58"/>
    </row>
    <row r="296" customFormat="false" ht="18" hidden="false" customHeight="false" outlineLevel="0" collapsed="false">
      <c r="A296" s="31"/>
      <c r="B296" s="38"/>
      <c r="C296" s="61"/>
      <c r="D296" s="64"/>
      <c r="E296" s="65"/>
      <c r="F296" s="66"/>
      <c r="G296" s="66"/>
      <c r="H296" s="65"/>
      <c r="I296" s="66"/>
      <c r="J296" s="66"/>
      <c r="K296" s="65"/>
      <c r="L296" s="94"/>
      <c r="M296" s="65"/>
      <c r="N296" s="65"/>
      <c r="O296" s="70"/>
      <c r="P296" s="41"/>
      <c r="Q296" s="58"/>
      <c r="R296" s="58"/>
    </row>
    <row r="297" customFormat="false" ht="18" hidden="false" customHeight="false" outlineLevel="0" collapsed="false">
      <c r="A297" s="31"/>
      <c r="B297" s="38"/>
      <c r="C297" s="61"/>
      <c r="D297" s="64"/>
      <c r="E297" s="65"/>
      <c r="F297" s="66"/>
      <c r="G297" s="66"/>
      <c r="H297" s="65"/>
      <c r="I297" s="66"/>
      <c r="J297" s="66"/>
      <c r="K297" s="65"/>
      <c r="L297" s="94"/>
      <c r="M297" s="65"/>
      <c r="N297" s="65"/>
      <c r="O297" s="70"/>
      <c r="P297" s="41"/>
      <c r="Q297" s="58"/>
      <c r="R297" s="58"/>
    </row>
    <row r="298" customFormat="false" ht="18" hidden="false" customHeight="false" outlineLevel="0" collapsed="false">
      <c r="A298" s="31"/>
      <c r="B298" s="38"/>
      <c r="C298" s="61"/>
      <c r="D298" s="64"/>
      <c r="E298" s="65"/>
      <c r="F298" s="66"/>
      <c r="G298" s="66"/>
      <c r="H298" s="65"/>
      <c r="I298" s="66"/>
      <c r="J298" s="66"/>
      <c r="K298" s="65"/>
      <c r="L298" s="94"/>
      <c r="M298" s="65"/>
      <c r="N298" s="65"/>
      <c r="O298" s="70"/>
      <c r="P298" s="41"/>
      <c r="Q298" s="58"/>
      <c r="R298" s="58"/>
    </row>
    <row r="299" customFormat="false" ht="18" hidden="false" customHeight="false" outlineLevel="0" collapsed="false">
      <c r="A299" s="31"/>
      <c r="B299" s="38"/>
      <c r="C299" s="61"/>
      <c r="D299" s="64"/>
      <c r="E299" s="65"/>
      <c r="F299" s="66"/>
      <c r="G299" s="66"/>
      <c r="H299" s="65"/>
      <c r="I299" s="66"/>
      <c r="J299" s="66"/>
      <c r="K299" s="65"/>
      <c r="L299" s="94"/>
      <c r="M299" s="65"/>
      <c r="N299" s="65"/>
      <c r="O299" s="70"/>
      <c r="P299" s="41"/>
      <c r="Q299" s="58"/>
      <c r="R299" s="58"/>
    </row>
    <row r="300" customFormat="false" ht="18" hidden="false" customHeight="false" outlineLevel="0" collapsed="false">
      <c r="A300" s="31"/>
      <c r="B300" s="38"/>
      <c r="C300" s="61"/>
      <c r="D300" s="64"/>
      <c r="E300" s="65"/>
      <c r="F300" s="66"/>
      <c r="G300" s="66"/>
      <c r="H300" s="65"/>
      <c r="I300" s="66"/>
      <c r="J300" s="66"/>
      <c r="K300" s="65"/>
      <c r="L300" s="94"/>
      <c r="M300" s="65"/>
      <c r="N300" s="65"/>
      <c r="O300" s="70"/>
      <c r="P300" s="41"/>
      <c r="Q300" s="58"/>
      <c r="R300" s="58"/>
    </row>
    <row r="301" customFormat="false" ht="18" hidden="false" customHeight="false" outlineLevel="0" collapsed="false">
      <c r="A301" s="31"/>
      <c r="B301" s="38"/>
      <c r="C301" s="61"/>
      <c r="D301" s="64"/>
      <c r="E301" s="65"/>
      <c r="F301" s="66"/>
      <c r="G301" s="66"/>
      <c r="H301" s="65"/>
      <c r="I301" s="66"/>
      <c r="J301" s="66"/>
      <c r="K301" s="65"/>
      <c r="L301" s="94"/>
      <c r="M301" s="65"/>
      <c r="N301" s="65"/>
      <c r="O301" s="70"/>
      <c r="P301" s="41"/>
      <c r="Q301" s="58"/>
      <c r="R301" s="58"/>
    </row>
    <row r="302" customFormat="false" ht="18" hidden="false" customHeight="false" outlineLevel="0" collapsed="false">
      <c r="A302" s="31"/>
      <c r="B302" s="38"/>
      <c r="C302" s="61"/>
      <c r="D302" s="64"/>
      <c r="E302" s="65"/>
      <c r="F302" s="66"/>
      <c r="G302" s="66"/>
      <c r="H302" s="65"/>
      <c r="I302" s="66"/>
      <c r="J302" s="66"/>
      <c r="K302" s="65"/>
      <c r="L302" s="94"/>
      <c r="M302" s="65"/>
      <c r="N302" s="65"/>
      <c r="O302" s="70"/>
      <c r="P302" s="41"/>
      <c r="Q302" s="58"/>
      <c r="R302" s="58"/>
    </row>
    <row r="303" customFormat="false" ht="18" hidden="false" customHeight="false" outlineLevel="0" collapsed="false">
      <c r="A303" s="31"/>
      <c r="B303" s="38"/>
      <c r="C303" s="61"/>
      <c r="D303" s="64"/>
      <c r="E303" s="65"/>
      <c r="F303" s="66"/>
      <c r="G303" s="66"/>
      <c r="H303" s="65"/>
      <c r="I303" s="66"/>
      <c r="J303" s="66"/>
      <c r="K303" s="65"/>
      <c r="L303" s="94"/>
      <c r="M303" s="65"/>
      <c r="N303" s="65"/>
      <c r="O303" s="70"/>
      <c r="P303" s="41"/>
      <c r="Q303" s="58"/>
      <c r="R303" s="58"/>
    </row>
    <row r="304" customFormat="false" ht="18" hidden="false" customHeight="false" outlineLevel="0" collapsed="false">
      <c r="A304" s="31"/>
      <c r="B304" s="38"/>
      <c r="C304" s="61"/>
      <c r="D304" s="64"/>
      <c r="E304" s="65"/>
      <c r="F304" s="66"/>
      <c r="G304" s="66"/>
      <c r="H304" s="65"/>
      <c r="I304" s="66"/>
      <c r="J304" s="66"/>
      <c r="K304" s="65"/>
      <c r="L304" s="94"/>
      <c r="M304" s="65"/>
      <c r="N304" s="65"/>
      <c r="O304" s="95"/>
      <c r="P304" s="82"/>
      <c r="Q304" s="58"/>
      <c r="R304" s="58"/>
    </row>
    <row r="305" customFormat="false" ht="18" hidden="false" customHeight="false" outlineLevel="0" collapsed="false">
      <c r="A305" s="31"/>
      <c r="B305" s="38"/>
      <c r="C305" s="61"/>
      <c r="D305" s="64"/>
      <c r="E305" s="65"/>
      <c r="F305" s="66"/>
      <c r="G305" s="66"/>
      <c r="H305" s="65"/>
      <c r="I305" s="66"/>
      <c r="J305" s="66"/>
      <c r="K305" s="65"/>
      <c r="L305" s="94"/>
      <c r="M305" s="65"/>
      <c r="N305" s="65"/>
      <c r="O305" s="70"/>
      <c r="P305" s="41"/>
      <c r="Q305" s="58"/>
      <c r="R305" s="58"/>
    </row>
    <row r="306" customFormat="false" ht="18" hidden="false" customHeight="false" outlineLevel="0" collapsed="false">
      <c r="A306" s="31"/>
      <c r="B306" s="38"/>
      <c r="C306" s="67"/>
      <c r="D306" s="67"/>
      <c r="E306" s="96" t="n">
        <f aca="false">SUM(E295:E305)</f>
        <v>0</v>
      </c>
      <c r="F306" s="69" t="s">
        <v>74</v>
      </c>
      <c r="G306" s="67"/>
      <c r="H306" s="96" t="n">
        <f aca="false">SUM(H295:H305)</f>
        <v>0</v>
      </c>
      <c r="I306" s="69" t="s">
        <v>74</v>
      </c>
      <c r="J306" s="67"/>
      <c r="K306" s="96" t="n">
        <f aca="false">SUM(K295:K305)</f>
        <v>0</v>
      </c>
      <c r="L306" s="69" t="s">
        <v>74</v>
      </c>
      <c r="M306" s="96" t="n">
        <f aca="false">SUM(M295:M305)</f>
        <v>0</v>
      </c>
      <c r="N306" s="96"/>
      <c r="O306" s="69" t="s">
        <v>74</v>
      </c>
      <c r="P306" s="84"/>
      <c r="Q306" s="58"/>
      <c r="R306" s="58"/>
    </row>
    <row r="307" customFormat="false" ht="18" hidden="false" customHeight="false" outlineLevel="0" collapsed="false">
      <c r="A307" s="31"/>
      <c r="B307" s="38"/>
      <c r="C307" s="25"/>
      <c r="D307" s="25"/>
      <c r="E307" s="25"/>
      <c r="F307" s="25"/>
      <c r="G307" s="25"/>
      <c r="H307" s="25"/>
      <c r="I307" s="85"/>
      <c r="J307" s="85"/>
      <c r="K307" s="85"/>
      <c r="L307" s="85"/>
      <c r="M307" s="85"/>
      <c r="N307" s="25"/>
      <c r="O307" s="70"/>
      <c r="P307" s="41"/>
      <c r="Q307" s="58"/>
      <c r="R307" s="58"/>
    </row>
    <row r="308" customFormat="false" ht="18" hidden="false" customHeight="false" outlineLevel="0" collapsed="false">
      <c r="A308" s="31"/>
      <c r="B308" s="38"/>
      <c r="C308" s="25"/>
      <c r="D308" s="25"/>
      <c r="E308" s="25"/>
      <c r="F308" s="25"/>
      <c r="G308" s="25"/>
      <c r="H308" s="25"/>
      <c r="I308" s="85"/>
      <c r="J308" s="85"/>
      <c r="K308" s="85"/>
      <c r="L308" s="85"/>
      <c r="M308" s="85"/>
      <c r="N308" s="25"/>
      <c r="O308" s="70"/>
      <c r="P308" s="41"/>
      <c r="Q308" s="58"/>
      <c r="R308" s="58"/>
    </row>
    <row r="309" customFormat="false" ht="20.25" hidden="false" customHeight="false" outlineLevel="0" collapsed="false">
      <c r="A309" s="31"/>
      <c r="B309" s="38"/>
      <c r="C309" s="86" t="str">
        <f aca="false">IF(Calcoli!$I20="","","Unità immobiliare "&amp;Calcoli!$I20 )</f>
        <v/>
      </c>
      <c r="D309" s="86"/>
      <c r="E309" s="77" t="s">
        <v>88</v>
      </c>
      <c r="F309" s="77"/>
      <c r="G309" s="77"/>
      <c r="H309" s="61"/>
      <c r="I309" s="60"/>
      <c r="J309" s="60"/>
      <c r="K309" s="60"/>
      <c r="L309" s="60"/>
      <c r="M309" s="60"/>
      <c r="N309" s="25"/>
      <c r="O309" s="70"/>
      <c r="P309" s="41"/>
      <c r="Q309" s="58"/>
      <c r="R309" s="58"/>
    </row>
    <row r="310" customFormat="false" ht="18" hidden="false" customHeight="false" outlineLevel="0" collapsed="false">
      <c r="A310" s="31"/>
      <c r="B310" s="38"/>
      <c r="C310" s="59" t="s">
        <v>87</v>
      </c>
      <c r="D310" s="59"/>
      <c r="E310" s="78" t="s">
        <v>89</v>
      </c>
      <c r="F310" s="78"/>
      <c r="G310" s="78"/>
      <c r="H310" s="78" t="s">
        <v>84</v>
      </c>
      <c r="I310" s="60"/>
      <c r="J310" s="60"/>
      <c r="K310" s="60" t="s">
        <v>85</v>
      </c>
      <c r="L310" s="60"/>
      <c r="M310" s="60" t="s">
        <v>86</v>
      </c>
      <c r="N310" s="25"/>
      <c r="O310" s="70"/>
      <c r="P310" s="41"/>
      <c r="Q310" s="58"/>
      <c r="R310" s="58"/>
    </row>
    <row r="311" customFormat="false" ht="18" hidden="false" customHeight="false" outlineLevel="0" collapsed="false">
      <c r="A311" s="31"/>
      <c r="B311" s="38"/>
      <c r="C311" s="61"/>
      <c r="D311" s="62"/>
      <c r="E311" s="61"/>
      <c r="F311" s="63"/>
      <c r="G311" s="63"/>
      <c r="H311" s="61"/>
      <c r="I311" s="63"/>
      <c r="J311" s="63"/>
      <c r="K311" s="61"/>
      <c r="L311" s="79"/>
      <c r="M311" s="61"/>
      <c r="N311" s="61"/>
      <c r="O311" s="70"/>
      <c r="P311" s="41"/>
      <c r="Q311" s="58"/>
      <c r="R311" s="58"/>
    </row>
    <row r="312" customFormat="false" ht="18" hidden="false" customHeight="false" outlineLevel="0" collapsed="false">
      <c r="A312" s="31"/>
      <c r="B312" s="38"/>
      <c r="C312" s="61"/>
      <c r="D312" s="64"/>
      <c r="E312" s="65"/>
      <c r="F312" s="66"/>
      <c r="G312" s="66"/>
      <c r="H312" s="65"/>
      <c r="I312" s="66"/>
      <c r="J312" s="66"/>
      <c r="K312" s="65"/>
      <c r="L312" s="80"/>
      <c r="M312" s="65"/>
      <c r="N312" s="65"/>
      <c r="O312" s="70"/>
      <c r="P312" s="41"/>
      <c r="Q312" s="58"/>
      <c r="R312" s="58"/>
    </row>
    <row r="313" customFormat="false" ht="18" hidden="false" customHeight="false" outlineLevel="0" collapsed="false">
      <c r="A313" s="31"/>
      <c r="B313" s="38"/>
      <c r="C313" s="61"/>
      <c r="D313" s="64"/>
      <c r="E313" s="65"/>
      <c r="F313" s="66"/>
      <c r="G313" s="66"/>
      <c r="H313" s="65"/>
      <c r="I313" s="66"/>
      <c r="J313" s="66"/>
      <c r="K313" s="65"/>
      <c r="L313" s="80"/>
      <c r="M313" s="65"/>
      <c r="N313" s="65"/>
      <c r="O313" s="70"/>
      <c r="P313" s="41"/>
      <c r="Q313" s="58"/>
      <c r="R313" s="58"/>
    </row>
    <row r="314" customFormat="false" ht="18" hidden="false" customHeight="false" outlineLevel="0" collapsed="false">
      <c r="A314" s="31"/>
      <c r="B314" s="38"/>
      <c r="C314" s="61"/>
      <c r="D314" s="64"/>
      <c r="E314" s="65"/>
      <c r="F314" s="66"/>
      <c r="G314" s="66"/>
      <c r="H314" s="65"/>
      <c r="I314" s="66"/>
      <c r="J314" s="66"/>
      <c r="K314" s="65"/>
      <c r="L314" s="80"/>
      <c r="M314" s="65"/>
      <c r="N314" s="65"/>
      <c r="O314" s="70"/>
      <c r="P314" s="41"/>
      <c r="Q314" s="58"/>
      <c r="R314" s="58"/>
    </row>
    <row r="315" customFormat="false" ht="18" hidden="false" customHeight="false" outlineLevel="0" collapsed="false">
      <c r="A315" s="31"/>
      <c r="B315" s="38"/>
      <c r="C315" s="61"/>
      <c r="D315" s="64"/>
      <c r="E315" s="65"/>
      <c r="F315" s="66"/>
      <c r="G315" s="66"/>
      <c r="H315" s="65"/>
      <c r="I315" s="66"/>
      <c r="J315" s="66"/>
      <c r="K315" s="65"/>
      <c r="L315" s="80"/>
      <c r="M315" s="65"/>
      <c r="N315" s="65"/>
      <c r="O315" s="70"/>
      <c r="P315" s="41"/>
      <c r="Q315" s="58"/>
      <c r="R315" s="58"/>
    </row>
    <row r="316" customFormat="false" ht="18" hidden="false" customHeight="false" outlineLevel="0" collapsed="false">
      <c r="A316" s="31"/>
      <c r="B316" s="38"/>
      <c r="C316" s="61"/>
      <c r="D316" s="64"/>
      <c r="E316" s="65"/>
      <c r="F316" s="66"/>
      <c r="G316" s="66"/>
      <c r="H316" s="65"/>
      <c r="I316" s="66"/>
      <c r="J316" s="66"/>
      <c r="K316" s="65"/>
      <c r="L316" s="80"/>
      <c r="M316" s="65"/>
      <c r="N316" s="65"/>
      <c r="O316" s="70"/>
      <c r="P316" s="41"/>
      <c r="Q316" s="58"/>
      <c r="R316" s="58"/>
    </row>
    <row r="317" customFormat="false" ht="18" hidden="false" customHeight="false" outlineLevel="0" collapsed="false">
      <c r="A317" s="31"/>
      <c r="B317" s="38"/>
      <c r="C317" s="61"/>
      <c r="D317" s="64"/>
      <c r="E317" s="65"/>
      <c r="F317" s="66"/>
      <c r="G317" s="66"/>
      <c r="H317" s="65"/>
      <c r="I317" s="66"/>
      <c r="J317" s="66"/>
      <c r="K317" s="65"/>
      <c r="L317" s="80"/>
      <c r="M317" s="65"/>
      <c r="N317" s="65"/>
      <c r="O317" s="70"/>
      <c r="P317" s="41"/>
      <c r="Q317" s="58"/>
      <c r="R317" s="58"/>
    </row>
    <row r="318" customFormat="false" ht="18" hidden="false" customHeight="false" outlineLevel="0" collapsed="false">
      <c r="A318" s="31"/>
      <c r="B318" s="38"/>
      <c r="C318" s="61"/>
      <c r="D318" s="64"/>
      <c r="E318" s="65"/>
      <c r="F318" s="66"/>
      <c r="G318" s="66"/>
      <c r="H318" s="65"/>
      <c r="I318" s="66"/>
      <c r="J318" s="66"/>
      <c r="K318" s="65"/>
      <c r="L318" s="80"/>
      <c r="M318" s="65"/>
      <c r="N318" s="65"/>
      <c r="O318" s="70"/>
      <c r="P318" s="41"/>
      <c r="Q318" s="58"/>
      <c r="R318" s="58"/>
    </row>
    <row r="319" customFormat="false" ht="18" hidden="false" customHeight="false" outlineLevel="0" collapsed="false">
      <c r="A319" s="31"/>
      <c r="B319" s="38"/>
      <c r="C319" s="61"/>
      <c r="D319" s="64"/>
      <c r="E319" s="65"/>
      <c r="F319" s="66"/>
      <c r="G319" s="66"/>
      <c r="H319" s="65"/>
      <c r="I319" s="66"/>
      <c r="J319" s="66"/>
      <c r="K319" s="65"/>
      <c r="L319" s="80"/>
      <c r="M319" s="65"/>
      <c r="N319" s="65"/>
      <c r="O319" s="70"/>
      <c r="P319" s="41"/>
      <c r="Q319" s="58"/>
      <c r="R319" s="58"/>
    </row>
    <row r="320" customFormat="false" ht="18" hidden="false" customHeight="false" outlineLevel="0" collapsed="false">
      <c r="A320" s="31"/>
      <c r="B320" s="38"/>
      <c r="C320" s="61"/>
      <c r="D320" s="64"/>
      <c r="E320" s="65"/>
      <c r="F320" s="66"/>
      <c r="G320" s="66"/>
      <c r="H320" s="65"/>
      <c r="I320" s="66"/>
      <c r="J320" s="66"/>
      <c r="K320" s="65"/>
      <c r="L320" s="80"/>
      <c r="M320" s="65"/>
      <c r="N320" s="65"/>
      <c r="O320" s="87"/>
      <c r="P320" s="82"/>
      <c r="Q320" s="58"/>
      <c r="R320" s="58"/>
    </row>
    <row r="321" customFormat="false" ht="18" hidden="false" customHeight="false" outlineLevel="0" collapsed="false">
      <c r="A321" s="31"/>
      <c r="B321" s="38"/>
      <c r="C321" s="61"/>
      <c r="D321" s="64"/>
      <c r="E321" s="65"/>
      <c r="F321" s="66"/>
      <c r="G321" s="66"/>
      <c r="H321" s="65"/>
      <c r="I321" s="66"/>
      <c r="J321" s="66"/>
      <c r="K321" s="65"/>
      <c r="L321" s="80"/>
      <c r="M321" s="65"/>
      <c r="N321" s="65"/>
      <c r="O321" s="70"/>
      <c r="P321" s="41"/>
      <c r="Q321" s="58"/>
      <c r="R321" s="58"/>
    </row>
    <row r="322" customFormat="false" ht="18" hidden="false" customHeight="false" outlineLevel="0" collapsed="false">
      <c r="A322" s="31"/>
      <c r="B322" s="38"/>
      <c r="C322" s="67"/>
      <c r="D322" s="67"/>
      <c r="E322" s="68" t="n">
        <f aca="false">SUM(E311:E321)</f>
        <v>0</v>
      </c>
      <c r="F322" s="69" t="s">
        <v>74</v>
      </c>
      <c r="G322" s="67"/>
      <c r="H322" s="68" t="n">
        <f aca="false">SUM(H311:H321)</f>
        <v>0</v>
      </c>
      <c r="I322" s="69" t="s">
        <v>74</v>
      </c>
      <c r="J322" s="67"/>
      <c r="K322" s="68" t="n">
        <f aca="false">SUM(K311:K321)</f>
        <v>0</v>
      </c>
      <c r="L322" s="69" t="s">
        <v>74</v>
      </c>
      <c r="M322" s="68" t="n">
        <f aca="false">SUM(M311:M321)</f>
        <v>0</v>
      </c>
      <c r="N322" s="68"/>
      <c r="O322" s="69" t="s">
        <v>74</v>
      </c>
      <c r="P322" s="84"/>
      <c r="Q322" s="58"/>
      <c r="R322" s="58"/>
    </row>
    <row r="323" customFormat="false" ht="18" hidden="false" customHeight="false" outlineLevel="0" collapsed="false">
      <c r="A323" s="31"/>
      <c r="B323" s="38"/>
      <c r="C323" s="25"/>
      <c r="D323" s="25"/>
      <c r="E323" s="25"/>
      <c r="F323" s="25"/>
      <c r="G323" s="25"/>
      <c r="H323" s="25"/>
      <c r="I323" s="85"/>
      <c r="J323" s="85"/>
      <c r="K323" s="85"/>
      <c r="L323" s="85"/>
      <c r="M323" s="85"/>
      <c r="N323" s="25"/>
      <c r="O323" s="70"/>
      <c r="P323" s="41"/>
      <c r="Q323" s="58"/>
      <c r="R323" s="58"/>
    </row>
    <row r="324" customFormat="false" ht="18" hidden="false" customHeight="false" outlineLevel="0" collapsed="false">
      <c r="A324" s="31"/>
      <c r="B324" s="38"/>
      <c r="C324" s="25"/>
      <c r="D324" s="25"/>
      <c r="E324" s="25"/>
      <c r="F324" s="25"/>
      <c r="G324" s="25"/>
      <c r="H324" s="25"/>
      <c r="I324" s="85"/>
      <c r="J324" s="85"/>
      <c r="K324" s="85"/>
      <c r="L324" s="85"/>
      <c r="M324" s="85"/>
      <c r="N324" s="25"/>
      <c r="O324" s="70"/>
      <c r="P324" s="41"/>
      <c r="Q324" s="58"/>
      <c r="R324" s="58"/>
    </row>
    <row r="325" customFormat="false" ht="20.25" hidden="false" customHeight="false" outlineLevel="0" collapsed="false">
      <c r="A325" s="31"/>
      <c r="B325" s="38"/>
      <c r="C325" s="86" t="str">
        <f aca="false">IF(Calcoli!$I21="","","Unità immobiliare "&amp;Calcoli!$I21 )</f>
        <v/>
      </c>
      <c r="D325" s="86"/>
      <c r="E325" s="77" t="s">
        <v>88</v>
      </c>
      <c r="F325" s="77"/>
      <c r="G325" s="77"/>
      <c r="H325" s="61"/>
      <c r="I325" s="60"/>
      <c r="J325" s="60"/>
      <c r="K325" s="60"/>
      <c r="L325" s="60"/>
      <c r="M325" s="60"/>
      <c r="N325" s="25"/>
      <c r="O325" s="70"/>
      <c r="P325" s="41"/>
      <c r="Q325" s="58"/>
      <c r="R325" s="58"/>
    </row>
    <row r="326" customFormat="false" ht="18" hidden="false" customHeight="false" outlineLevel="0" collapsed="false">
      <c r="A326" s="31"/>
      <c r="B326" s="38"/>
      <c r="C326" s="59" t="s">
        <v>87</v>
      </c>
      <c r="D326" s="59"/>
      <c r="E326" s="78" t="s">
        <v>89</v>
      </c>
      <c r="F326" s="78"/>
      <c r="G326" s="78"/>
      <c r="H326" s="78" t="s">
        <v>84</v>
      </c>
      <c r="I326" s="60"/>
      <c r="J326" s="60"/>
      <c r="K326" s="60" t="s">
        <v>85</v>
      </c>
      <c r="L326" s="60"/>
      <c r="M326" s="60" t="s">
        <v>86</v>
      </c>
      <c r="N326" s="25"/>
      <c r="O326" s="70"/>
      <c r="P326" s="41"/>
      <c r="Q326" s="58"/>
      <c r="R326" s="58"/>
    </row>
    <row r="327" customFormat="false" ht="18" hidden="false" customHeight="false" outlineLevel="0" collapsed="false">
      <c r="A327" s="31"/>
      <c r="B327" s="38"/>
      <c r="C327" s="61"/>
      <c r="D327" s="62"/>
      <c r="E327" s="61"/>
      <c r="F327" s="63"/>
      <c r="G327" s="63"/>
      <c r="H327" s="61"/>
      <c r="I327" s="63"/>
      <c r="J327" s="63"/>
      <c r="K327" s="61"/>
      <c r="L327" s="79"/>
      <c r="M327" s="61"/>
      <c r="N327" s="61"/>
      <c r="O327" s="70"/>
      <c r="P327" s="41"/>
      <c r="Q327" s="58"/>
      <c r="R327" s="58"/>
    </row>
    <row r="328" customFormat="false" ht="18" hidden="false" customHeight="false" outlineLevel="0" collapsed="false">
      <c r="A328" s="31"/>
      <c r="B328" s="38"/>
      <c r="C328" s="61"/>
      <c r="D328" s="64"/>
      <c r="E328" s="65"/>
      <c r="F328" s="66"/>
      <c r="G328" s="66"/>
      <c r="H328" s="65"/>
      <c r="I328" s="66"/>
      <c r="J328" s="66"/>
      <c r="K328" s="65"/>
      <c r="L328" s="80"/>
      <c r="M328" s="65"/>
      <c r="N328" s="65"/>
      <c r="O328" s="70"/>
      <c r="P328" s="41"/>
      <c r="Q328" s="58"/>
      <c r="R328" s="58"/>
    </row>
    <row r="329" customFormat="false" ht="18" hidden="false" customHeight="false" outlineLevel="0" collapsed="false">
      <c r="A329" s="31"/>
      <c r="B329" s="38"/>
      <c r="C329" s="61"/>
      <c r="D329" s="64"/>
      <c r="E329" s="65"/>
      <c r="F329" s="66"/>
      <c r="G329" s="66"/>
      <c r="H329" s="65"/>
      <c r="I329" s="66"/>
      <c r="J329" s="66"/>
      <c r="K329" s="65"/>
      <c r="L329" s="80"/>
      <c r="M329" s="65"/>
      <c r="N329" s="65"/>
      <c r="O329" s="70"/>
      <c r="P329" s="41"/>
      <c r="Q329" s="58"/>
      <c r="R329" s="58"/>
    </row>
    <row r="330" customFormat="false" ht="18" hidden="false" customHeight="false" outlineLevel="0" collapsed="false">
      <c r="A330" s="31"/>
      <c r="B330" s="38"/>
      <c r="C330" s="61"/>
      <c r="D330" s="64"/>
      <c r="E330" s="65"/>
      <c r="F330" s="66"/>
      <c r="G330" s="66"/>
      <c r="H330" s="65"/>
      <c r="I330" s="66"/>
      <c r="J330" s="66"/>
      <c r="K330" s="65"/>
      <c r="L330" s="80"/>
      <c r="M330" s="65"/>
      <c r="N330" s="65"/>
      <c r="O330" s="70"/>
      <c r="P330" s="41"/>
      <c r="Q330" s="58"/>
      <c r="R330" s="58"/>
    </row>
    <row r="331" customFormat="false" ht="18" hidden="false" customHeight="false" outlineLevel="0" collapsed="false">
      <c r="A331" s="31"/>
      <c r="B331" s="38"/>
      <c r="C331" s="61"/>
      <c r="D331" s="64"/>
      <c r="E331" s="65"/>
      <c r="F331" s="66"/>
      <c r="G331" s="66"/>
      <c r="H331" s="65"/>
      <c r="I331" s="66"/>
      <c r="J331" s="66"/>
      <c r="K331" s="65"/>
      <c r="L331" s="80"/>
      <c r="M331" s="65"/>
      <c r="N331" s="65"/>
      <c r="O331" s="70"/>
      <c r="P331" s="41"/>
      <c r="Q331" s="58"/>
      <c r="R331" s="58"/>
    </row>
    <row r="332" customFormat="false" ht="18" hidden="false" customHeight="false" outlineLevel="0" collapsed="false">
      <c r="A332" s="31"/>
      <c r="B332" s="38"/>
      <c r="C332" s="61"/>
      <c r="D332" s="64"/>
      <c r="E332" s="65"/>
      <c r="F332" s="66"/>
      <c r="G332" s="66"/>
      <c r="H332" s="65"/>
      <c r="I332" s="66"/>
      <c r="J332" s="66"/>
      <c r="K332" s="65"/>
      <c r="L332" s="80"/>
      <c r="M332" s="65"/>
      <c r="N332" s="65"/>
      <c r="O332" s="70"/>
      <c r="P332" s="41"/>
      <c r="Q332" s="58"/>
      <c r="R332" s="58"/>
    </row>
    <row r="333" customFormat="false" ht="18" hidden="false" customHeight="false" outlineLevel="0" collapsed="false">
      <c r="A333" s="31"/>
      <c r="B333" s="38"/>
      <c r="C333" s="61"/>
      <c r="D333" s="64"/>
      <c r="E333" s="65"/>
      <c r="F333" s="66"/>
      <c r="G333" s="66"/>
      <c r="H333" s="65"/>
      <c r="I333" s="66"/>
      <c r="J333" s="66"/>
      <c r="K333" s="65"/>
      <c r="L333" s="80"/>
      <c r="M333" s="65"/>
      <c r="N333" s="65"/>
      <c r="O333" s="70"/>
      <c r="P333" s="41"/>
      <c r="Q333" s="58"/>
      <c r="R333" s="58"/>
    </row>
    <row r="334" customFormat="false" ht="18" hidden="false" customHeight="false" outlineLevel="0" collapsed="false">
      <c r="A334" s="31"/>
      <c r="B334" s="38"/>
      <c r="C334" s="61"/>
      <c r="D334" s="64"/>
      <c r="E334" s="65"/>
      <c r="F334" s="66"/>
      <c r="G334" s="66"/>
      <c r="H334" s="65"/>
      <c r="I334" s="66"/>
      <c r="J334" s="66"/>
      <c r="K334" s="65"/>
      <c r="L334" s="80"/>
      <c r="M334" s="65"/>
      <c r="N334" s="65"/>
      <c r="O334" s="70"/>
      <c r="P334" s="41"/>
      <c r="Q334" s="58"/>
      <c r="R334" s="58"/>
    </row>
    <row r="335" customFormat="false" ht="18" hidden="false" customHeight="false" outlineLevel="0" collapsed="false">
      <c r="A335" s="31"/>
      <c r="B335" s="38"/>
      <c r="C335" s="61"/>
      <c r="D335" s="64"/>
      <c r="E335" s="65"/>
      <c r="F335" s="66"/>
      <c r="G335" s="66"/>
      <c r="H335" s="65"/>
      <c r="I335" s="66"/>
      <c r="J335" s="66"/>
      <c r="K335" s="65"/>
      <c r="L335" s="80"/>
      <c r="M335" s="65"/>
      <c r="N335" s="65"/>
      <c r="O335" s="70"/>
      <c r="P335" s="41"/>
      <c r="Q335" s="58"/>
      <c r="R335" s="58"/>
    </row>
    <row r="336" customFormat="false" ht="18" hidden="false" customHeight="false" outlineLevel="0" collapsed="false">
      <c r="A336" s="31"/>
      <c r="B336" s="38"/>
      <c r="C336" s="61"/>
      <c r="D336" s="64"/>
      <c r="E336" s="65"/>
      <c r="F336" s="66"/>
      <c r="G336" s="66"/>
      <c r="H336" s="65"/>
      <c r="I336" s="66"/>
      <c r="J336" s="66"/>
      <c r="K336" s="65"/>
      <c r="L336" s="80"/>
      <c r="M336" s="65"/>
      <c r="N336" s="65"/>
      <c r="O336" s="87"/>
      <c r="P336" s="82"/>
      <c r="Q336" s="58"/>
      <c r="R336" s="58"/>
    </row>
    <row r="337" customFormat="false" ht="18" hidden="false" customHeight="false" outlineLevel="0" collapsed="false">
      <c r="A337" s="31"/>
      <c r="B337" s="38"/>
      <c r="C337" s="61"/>
      <c r="D337" s="64"/>
      <c r="E337" s="65"/>
      <c r="F337" s="66"/>
      <c r="G337" s="66"/>
      <c r="H337" s="65"/>
      <c r="I337" s="66"/>
      <c r="J337" s="66"/>
      <c r="K337" s="65"/>
      <c r="L337" s="80"/>
      <c r="M337" s="65"/>
      <c r="N337" s="65"/>
      <c r="O337" s="70"/>
      <c r="P337" s="41"/>
      <c r="Q337" s="58"/>
      <c r="R337" s="58"/>
    </row>
    <row r="338" customFormat="false" ht="18" hidden="false" customHeight="false" outlineLevel="0" collapsed="false">
      <c r="A338" s="31"/>
      <c r="B338" s="38"/>
      <c r="C338" s="67"/>
      <c r="D338" s="67"/>
      <c r="E338" s="68" t="n">
        <f aca="false">SUM(E327:E337)</f>
        <v>0</v>
      </c>
      <c r="F338" s="69" t="s">
        <v>74</v>
      </c>
      <c r="G338" s="67"/>
      <c r="H338" s="68" t="n">
        <f aca="false">SUM(H327:H337)</f>
        <v>0</v>
      </c>
      <c r="I338" s="69" t="s">
        <v>74</v>
      </c>
      <c r="J338" s="67"/>
      <c r="K338" s="68" t="n">
        <f aca="false">SUM(K327:K337)</f>
        <v>0</v>
      </c>
      <c r="L338" s="69" t="s">
        <v>74</v>
      </c>
      <c r="M338" s="68" t="n">
        <f aca="false">SUM(M327:M337)</f>
        <v>0</v>
      </c>
      <c r="N338" s="68"/>
      <c r="O338" s="69" t="s">
        <v>74</v>
      </c>
      <c r="P338" s="84"/>
      <c r="Q338" s="58"/>
      <c r="R338" s="58"/>
    </row>
    <row r="339" customFormat="false" ht="18" hidden="false" customHeight="false" outlineLevel="0" collapsed="false">
      <c r="A339" s="31"/>
      <c r="B339" s="38"/>
      <c r="C339" s="25"/>
      <c r="D339" s="25"/>
      <c r="E339" s="25"/>
      <c r="F339" s="25"/>
      <c r="G339" s="25"/>
      <c r="H339" s="25"/>
      <c r="I339" s="85"/>
      <c r="J339" s="85"/>
      <c r="K339" s="85"/>
      <c r="L339" s="85"/>
      <c r="M339" s="85"/>
      <c r="N339" s="25"/>
      <c r="O339" s="70"/>
      <c r="P339" s="41"/>
      <c r="Q339" s="58"/>
      <c r="R339" s="58"/>
    </row>
    <row r="340" customFormat="false" ht="18" hidden="false" customHeight="false" outlineLevel="0" collapsed="false">
      <c r="A340" s="31"/>
      <c r="B340" s="38"/>
      <c r="C340" s="25"/>
      <c r="D340" s="25"/>
      <c r="E340" s="25"/>
      <c r="F340" s="25"/>
      <c r="G340" s="25"/>
      <c r="H340" s="25"/>
      <c r="I340" s="85"/>
      <c r="J340" s="85"/>
      <c r="K340" s="85"/>
      <c r="L340" s="85"/>
      <c r="M340" s="85"/>
      <c r="N340" s="25"/>
      <c r="O340" s="70"/>
      <c r="P340" s="41"/>
      <c r="Q340" s="58"/>
      <c r="R340" s="58"/>
    </row>
    <row r="341" customFormat="false" ht="20.25" hidden="false" customHeight="false" outlineLevel="0" collapsed="false">
      <c r="A341" s="31"/>
      <c r="B341" s="38"/>
      <c r="C341" s="86" t="str">
        <f aca="false">IF(Calcoli!$I22="","","Unità immobiliare "&amp;Calcoli!$I22 )</f>
        <v/>
      </c>
      <c r="D341" s="86"/>
      <c r="E341" s="77" t="s">
        <v>88</v>
      </c>
      <c r="F341" s="77"/>
      <c r="G341" s="77"/>
      <c r="H341" s="61"/>
      <c r="I341" s="60"/>
      <c r="J341" s="60"/>
      <c r="K341" s="60"/>
      <c r="L341" s="60"/>
      <c r="M341" s="60"/>
      <c r="N341" s="25"/>
      <c r="O341" s="70"/>
      <c r="P341" s="41"/>
      <c r="Q341" s="58"/>
      <c r="R341" s="58"/>
    </row>
    <row r="342" customFormat="false" ht="18" hidden="false" customHeight="false" outlineLevel="0" collapsed="false">
      <c r="A342" s="31"/>
      <c r="B342" s="38"/>
      <c r="C342" s="59" t="s">
        <v>87</v>
      </c>
      <c r="D342" s="59"/>
      <c r="E342" s="78" t="s">
        <v>89</v>
      </c>
      <c r="F342" s="78"/>
      <c r="G342" s="78"/>
      <c r="H342" s="78" t="s">
        <v>84</v>
      </c>
      <c r="I342" s="60"/>
      <c r="J342" s="60"/>
      <c r="K342" s="60" t="s">
        <v>85</v>
      </c>
      <c r="L342" s="60"/>
      <c r="M342" s="60" t="s">
        <v>86</v>
      </c>
      <c r="N342" s="25"/>
      <c r="O342" s="70"/>
      <c r="P342" s="41"/>
      <c r="Q342" s="58"/>
      <c r="R342" s="58"/>
    </row>
    <row r="343" customFormat="false" ht="18" hidden="false" customHeight="false" outlineLevel="0" collapsed="false">
      <c r="A343" s="31"/>
      <c r="B343" s="38"/>
      <c r="C343" s="61"/>
      <c r="D343" s="62"/>
      <c r="E343" s="61"/>
      <c r="F343" s="63"/>
      <c r="G343" s="63"/>
      <c r="H343" s="61"/>
      <c r="I343" s="63"/>
      <c r="J343" s="63"/>
      <c r="K343" s="61"/>
      <c r="L343" s="79"/>
      <c r="M343" s="61"/>
      <c r="N343" s="61"/>
      <c r="O343" s="70"/>
      <c r="P343" s="41"/>
      <c r="Q343" s="58"/>
      <c r="R343" s="58"/>
    </row>
    <row r="344" customFormat="false" ht="18" hidden="false" customHeight="false" outlineLevel="0" collapsed="false">
      <c r="A344" s="31"/>
      <c r="B344" s="38"/>
      <c r="C344" s="61"/>
      <c r="D344" s="64"/>
      <c r="E344" s="65"/>
      <c r="F344" s="66"/>
      <c r="G344" s="66"/>
      <c r="H344" s="65"/>
      <c r="I344" s="66"/>
      <c r="J344" s="66"/>
      <c r="K344" s="65"/>
      <c r="L344" s="80"/>
      <c r="M344" s="65"/>
      <c r="N344" s="65"/>
      <c r="O344" s="70"/>
      <c r="P344" s="41"/>
      <c r="Q344" s="58"/>
      <c r="R344" s="58"/>
    </row>
    <row r="345" customFormat="false" ht="18" hidden="false" customHeight="false" outlineLevel="0" collapsed="false">
      <c r="A345" s="31"/>
      <c r="B345" s="38"/>
      <c r="C345" s="61"/>
      <c r="D345" s="64"/>
      <c r="E345" s="65"/>
      <c r="F345" s="66"/>
      <c r="G345" s="66"/>
      <c r="H345" s="65"/>
      <c r="I345" s="66"/>
      <c r="J345" s="66"/>
      <c r="K345" s="65"/>
      <c r="L345" s="80"/>
      <c r="M345" s="65"/>
      <c r="N345" s="65"/>
      <c r="O345" s="70"/>
      <c r="P345" s="41"/>
      <c r="Q345" s="58"/>
      <c r="R345" s="58"/>
    </row>
    <row r="346" customFormat="false" ht="18" hidden="false" customHeight="false" outlineLevel="0" collapsed="false">
      <c r="A346" s="31"/>
      <c r="B346" s="38"/>
      <c r="C346" s="61"/>
      <c r="D346" s="64"/>
      <c r="E346" s="65"/>
      <c r="F346" s="66"/>
      <c r="G346" s="66"/>
      <c r="H346" s="65"/>
      <c r="I346" s="66"/>
      <c r="J346" s="66"/>
      <c r="K346" s="65"/>
      <c r="L346" s="80"/>
      <c r="M346" s="65"/>
      <c r="N346" s="65"/>
      <c r="O346" s="70"/>
      <c r="P346" s="41"/>
      <c r="Q346" s="58"/>
      <c r="R346" s="58"/>
    </row>
    <row r="347" customFormat="false" ht="18" hidden="false" customHeight="false" outlineLevel="0" collapsed="false">
      <c r="A347" s="31"/>
      <c r="B347" s="38"/>
      <c r="C347" s="61"/>
      <c r="D347" s="64"/>
      <c r="E347" s="65"/>
      <c r="F347" s="66"/>
      <c r="G347" s="66"/>
      <c r="H347" s="65"/>
      <c r="I347" s="66"/>
      <c r="J347" s="66"/>
      <c r="K347" s="65"/>
      <c r="L347" s="80"/>
      <c r="M347" s="65"/>
      <c r="N347" s="65"/>
      <c r="O347" s="70"/>
      <c r="P347" s="41"/>
      <c r="Q347" s="58"/>
      <c r="R347" s="58"/>
    </row>
    <row r="348" customFormat="false" ht="18" hidden="false" customHeight="false" outlineLevel="0" collapsed="false">
      <c r="A348" s="31"/>
      <c r="B348" s="38"/>
      <c r="C348" s="61"/>
      <c r="D348" s="64"/>
      <c r="E348" s="65"/>
      <c r="F348" s="66"/>
      <c r="G348" s="66"/>
      <c r="H348" s="65"/>
      <c r="I348" s="66"/>
      <c r="J348" s="66"/>
      <c r="K348" s="65"/>
      <c r="L348" s="80"/>
      <c r="M348" s="65"/>
      <c r="N348" s="65"/>
      <c r="O348" s="70"/>
      <c r="P348" s="41"/>
      <c r="Q348" s="58"/>
      <c r="R348" s="58"/>
    </row>
    <row r="349" customFormat="false" ht="18" hidden="false" customHeight="false" outlineLevel="0" collapsed="false">
      <c r="A349" s="31"/>
      <c r="B349" s="38"/>
      <c r="C349" s="61"/>
      <c r="D349" s="64"/>
      <c r="E349" s="65"/>
      <c r="F349" s="66"/>
      <c r="G349" s="66"/>
      <c r="H349" s="65"/>
      <c r="I349" s="66"/>
      <c r="J349" s="66"/>
      <c r="K349" s="65"/>
      <c r="L349" s="80"/>
      <c r="M349" s="65"/>
      <c r="N349" s="65"/>
      <c r="O349" s="70"/>
      <c r="P349" s="41"/>
      <c r="Q349" s="58"/>
      <c r="R349" s="58"/>
    </row>
    <row r="350" customFormat="false" ht="18" hidden="false" customHeight="false" outlineLevel="0" collapsed="false">
      <c r="A350" s="31"/>
      <c r="B350" s="38"/>
      <c r="C350" s="61"/>
      <c r="D350" s="64"/>
      <c r="E350" s="65"/>
      <c r="F350" s="66"/>
      <c r="G350" s="66"/>
      <c r="H350" s="65"/>
      <c r="I350" s="66"/>
      <c r="J350" s="66"/>
      <c r="K350" s="65"/>
      <c r="L350" s="80"/>
      <c r="M350" s="65"/>
      <c r="N350" s="65"/>
      <c r="O350" s="70"/>
      <c r="P350" s="41"/>
      <c r="Q350" s="58"/>
      <c r="R350" s="58"/>
    </row>
    <row r="351" customFormat="false" ht="18" hidden="false" customHeight="false" outlineLevel="0" collapsed="false">
      <c r="A351" s="31"/>
      <c r="B351" s="38"/>
      <c r="C351" s="61"/>
      <c r="D351" s="64"/>
      <c r="E351" s="65"/>
      <c r="F351" s="66"/>
      <c r="G351" s="66"/>
      <c r="H351" s="65"/>
      <c r="I351" s="66"/>
      <c r="J351" s="66"/>
      <c r="K351" s="65"/>
      <c r="L351" s="80"/>
      <c r="M351" s="65"/>
      <c r="N351" s="65"/>
      <c r="O351" s="70"/>
      <c r="P351" s="41"/>
      <c r="Q351" s="58"/>
      <c r="R351" s="58"/>
    </row>
    <row r="352" customFormat="false" ht="18" hidden="false" customHeight="false" outlineLevel="0" collapsed="false">
      <c r="A352" s="31"/>
      <c r="B352" s="38"/>
      <c r="C352" s="61"/>
      <c r="D352" s="64"/>
      <c r="E352" s="65"/>
      <c r="F352" s="66"/>
      <c r="G352" s="66"/>
      <c r="H352" s="65"/>
      <c r="I352" s="66"/>
      <c r="J352" s="66"/>
      <c r="K352" s="65"/>
      <c r="L352" s="80"/>
      <c r="M352" s="65"/>
      <c r="N352" s="65"/>
      <c r="O352" s="87"/>
      <c r="P352" s="82"/>
      <c r="Q352" s="58"/>
      <c r="R352" s="58"/>
    </row>
    <row r="353" customFormat="false" ht="18" hidden="false" customHeight="false" outlineLevel="0" collapsed="false">
      <c r="A353" s="31"/>
      <c r="B353" s="38"/>
      <c r="C353" s="61"/>
      <c r="D353" s="64"/>
      <c r="E353" s="65"/>
      <c r="F353" s="66"/>
      <c r="G353" s="66"/>
      <c r="H353" s="65"/>
      <c r="I353" s="66"/>
      <c r="J353" s="66"/>
      <c r="K353" s="65"/>
      <c r="L353" s="80"/>
      <c r="M353" s="65"/>
      <c r="N353" s="65"/>
      <c r="O353" s="70"/>
      <c r="P353" s="41"/>
      <c r="Q353" s="58"/>
      <c r="R353" s="58"/>
    </row>
    <row r="354" customFormat="false" ht="18" hidden="false" customHeight="false" outlineLevel="0" collapsed="false">
      <c r="A354" s="31"/>
      <c r="B354" s="38"/>
      <c r="C354" s="67"/>
      <c r="D354" s="67"/>
      <c r="E354" s="68" t="n">
        <f aca="false">SUM(E343:E353)</f>
        <v>0</v>
      </c>
      <c r="F354" s="69" t="s">
        <v>74</v>
      </c>
      <c r="G354" s="67"/>
      <c r="H354" s="68" t="n">
        <f aca="false">SUM(H343:H353)</f>
        <v>0</v>
      </c>
      <c r="I354" s="69" t="s">
        <v>74</v>
      </c>
      <c r="J354" s="67"/>
      <c r="K354" s="68" t="n">
        <f aca="false">SUM(K343:K353)</f>
        <v>0</v>
      </c>
      <c r="L354" s="69" t="s">
        <v>74</v>
      </c>
      <c r="M354" s="68" t="n">
        <f aca="false">SUM(M343:M353)</f>
        <v>0</v>
      </c>
      <c r="N354" s="68"/>
      <c r="O354" s="69" t="s">
        <v>74</v>
      </c>
      <c r="P354" s="84"/>
      <c r="Q354" s="58"/>
      <c r="R354" s="58"/>
    </row>
    <row r="355" customFormat="false" ht="18" hidden="false" customHeight="false" outlineLevel="0" collapsed="false">
      <c r="A355" s="31"/>
      <c r="B355" s="38"/>
      <c r="C355" s="25"/>
      <c r="D355" s="25"/>
      <c r="E355" s="25"/>
      <c r="F355" s="25"/>
      <c r="G355" s="25"/>
      <c r="H355" s="25"/>
      <c r="I355" s="85"/>
      <c r="J355" s="85"/>
      <c r="K355" s="85"/>
      <c r="L355" s="85"/>
      <c r="M355" s="85"/>
      <c r="N355" s="25"/>
      <c r="O355" s="70"/>
      <c r="P355" s="41"/>
      <c r="Q355" s="58"/>
      <c r="R355" s="58"/>
    </row>
    <row r="356" customFormat="false" ht="18" hidden="false" customHeight="false" outlineLevel="0" collapsed="false">
      <c r="A356" s="31"/>
      <c r="B356" s="38"/>
      <c r="C356" s="25"/>
      <c r="D356" s="25"/>
      <c r="E356" s="25"/>
      <c r="F356" s="25"/>
      <c r="G356" s="25"/>
      <c r="H356" s="25"/>
      <c r="I356" s="85"/>
      <c r="J356" s="85"/>
      <c r="K356" s="85"/>
      <c r="L356" s="85"/>
      <c r="M356" s="85"/>
      <c r="N356" s="25"/>
      <c r="O356" s="70"/>
      <c r="P356" s="41"/>
      <c r="Q356" s="58"/>
      <c r="R356" s="58"/>
    </row>
    <row r="357" customFormat="false" ht="20.25" hidden="false" customHeight="false" outlineLevel="0" collapsed="false">
      <c r="A357" s="31"/>
      <c r="B357" s="38"/>
      <c r="C357" s="86" t="str">
        <f aca="false">IF(Calcoli!$I23="","","Unità immobiliare "&amp;Calcoli!$I23 )</f>
        <v/>
      </c>
      <c r="D357" s="86"/>
      <c r="E357" s="77" t="s">
        <v>88</v>
      </c>
      <c r="F357" s="77"/>
      <c r="G357" s="77"/>
      <c r="H357" s="61"/>
      <c r="I357" s="60"/>
      <c r="J357" s="60"/>
      <c r="K357" s="60"/>
      <c r="L357" s="60"/>
      <c r="M357" s="60"/>
      <c r="N357" s="25"/>
      <c r="O357" s="70"/>
      <c r="P357" s="41"/>
      <c r="Q357" s="58"/>
      <c r="R357" s="58"/>
    </row>
    <row r="358" customFormat="false" ht="18" hidden="false" customHeight="false" outlineLevel="0" collapsed="false">
      <c r="A358" s="31"/>
      <c r="B358" s="38"/>
      <c r="C358" s="59" t="s">
        <v>87</v>
      </c>
      <c r="D358" s="59"/>
      <c r="E358" s="78" t="s">
        <v>89</v>
      </c>
      <c r="F358" s="78"/>
      <c r="G358" s="78"/>
      <c r="H358" s="78" t="s">
        <v>84</v>
      </c>
      <c r="I358" s="60"/>
      <c r="J358" s="60"/>
      <c r="K358" s="60" t="s">
        <v>85</v>
      </c>
      <c r="L358" s="60"/>
      <c r="M358" s="60" t="s">
        <v>86</v>
      </c>
      <c r="N358" s="25"/>
      <c r="O358" s="70"/>
      <c r="P358" s="41"/>
      <c r="Q358" s="58"/>
      <c r="R358" s="58"/>
    </row>
    <row r="359" customFormat="false" ht="18" hidden="false" customHeight="false" outlineLevel="0" collapsed="false">
      <c r="A359" s="31"/>
      <c r="B359" s="38"/>
      <c r="C359" s="61"/>
      <c r="D359" s="62"/>
      <c r="E359" s="61"/>
      <c r="F359" s="63"/>
      <c r="G359" s="63"/>
      <c r="H359" s="61"/>
      <c r="I359" s="63"/>
      <c r="J359" s="63"/>
      <c r="K359" s="61"/>
      <c r="L359" s="79"/>
      <c r="M359" s="61"/>
      <c r="N359" s="61"/>
      <c r="O359" s="70"/>
      <c r="P359" s="41"/>
      <c r="Q359" s="58"/>
      <c r="R359" s="58"/>
    </row>
    <row r="360" customFormat="false" ht="18" hidden="false" customHeight="false" outlineLevel="0" collapsed="false">
      <c r="A360" s="31"/>
      <c r="B360" s="38"/>
      <c r="C360" s="61"/>
      <c r="D360" s="64"/>
      <c r="E360" s="65"/>
      <c r="F360" s="66"/>
      <c r="G360" s="66"/>
      <c r="H360" s="65"/>
      <c r="I360" s="66"/>
      <c r="J360" s="66"/>
      <c r="K360" s="65"/>
      <c r="L360" s="80"/>
      <c r="M360" s="65"/>
      <c r="N360" s="65"/>
      <c r="O360" s="70"/>
      <c r="P360" s="41"/>
      <c r="Q360" s="58"/>
      <c r="R360" s="58"/>
    </row>
    <row r="361" customFormat="false" ht="18" hidden="false" customHeight="false" outlineLevel="0" collapsed="false">
      <c r="A361" s="31"/>
      <c r="B361" s="38"/>
      <c r="C361" s="61"/>
      <c r="D361" s="64"/>
      <c r="E361" s="65"/>
      <c r="F361" s="66"/>
      <c r="G361" s="66"/>
      <c r="H361" s="65"/>
      <c r="I361" s="66"/>
      <c r="J361" s="66"/>
      <c r="K361" s="65"/>
      <c r="L361" s="80"/>
      <c r="M361" s="65"/>
      <c r="N361" s="65"/>
      <c r="O361" s="70"/>
      <c r="P361" s="41"/>
      <c r="Q361" s="58"/>
      <c r="R361" s="58"/>
    </row>
    <row r="362" customFormat="false" ht="18" hidden="false" customHeight="false" outlineLevel="0" collapsed="false">
      <c r="A362" s="31"/>
      <c r="B362" s="38"/>
      <c r="C362" s="61"/>
      <c r="D362" s="64"/>
      <c r="E362" s="65"/>
      <c r="F362" s="66"/>
      <c r="G362" s="66"/>
      <c r="H362" s="65"/>
      <c r="I362" s="66"/>
      <c r="J362" s="66"/>
      <c r="K362" s="65"/>
      <c r="L362" s="80"/>
      <c r="M362" s="65"/>
      <c r="N362" s="65"/>
      <c r="O362" s="70"/>
      <c r="P362" s="41"/>
      <c r="Q362" s="58"/>
      <c r="R362" s="58"/>
    </row>
    <row r="363" customFormat="false" ht="18" hidden="false" customHeight="false" outlineLevel="0" collapsed="false">
      <c r="A363" s="31"/>
      <c r="B363" s="38"/>
      <c r="C363" s="61"/>
      <c r="D363" s="64"/>
      <c r="E363" s="65"/>
      <c r="F363" s="66"/>
      <c r="G363" s="66"/>
      <c r="H363" s="65"/>
      <c r="I363" s="66"/>
      <c r="J363" s="66"/>
      <c r="K363" s="65"/>
      <c r="L363" s="80"/>
      <c r="M363" s="65"/>
      <c r="N363" s="65"/>
      <c r="O363" s="70"/>
      <c r="P363" s="41"/>
      <c r="Q363" s="58"/>
      <c r="R363" s="58"/>
    </row>
    <row r="364" customFormat="false" ht="18" hidden="false" customHeight="false" outlineLevel="0" collapsed="false">
      <c r="A364" s="31"/>
      <c r="B364" s="38"/>
      <c r="C364" s="61"/>
      <c r="D364" s="64"/>
      <c r="E364" s="65"/>
      <c r="F364" s="66"/>
      <c r="G364" s="66"/>
      <c r="H364" s="65"/>
      <c r="I364" s="66"/>
      <c r="J364" s="66"/>
      <c r="K364" s="65"/>
      <c r="L364" s="80"/>
      <c r="M364" s="65"/>
      <c r="N364" s="65"/>
      <c r="O364" s="70"/>
      <c r="P364" s="41"/>
      <c r="Q364" s="58"/>
      <c r="R364" s="58"/>
    </row>
    <row r="365" customFormat="false" ht="18" hidden="false" customHeight="false" outlineLevel="0" collapsed="false">
      <c r="A365" s="31"/>
      <c r="B365" s="38"/>
      <c r="C365" s="61"/>
      <c r="D365" s="64"/>
      <c r="E365" s="65"/>
      <c r="F365" s="66"/>
      <c r="G365" s="66"/>
      <c r="H365" s="65"/>
      <c r="I365" s="66"/>
      <c r="J365" s="66"/>
      <c r="K365" s="65"/>
      <c r="L365" s="80"/>
      <c r="M365" s="65"/>
      <c r="N365" s="65"/>
      <c r="O365" s="70"/>
      <c r="P365" s="41"/>
      <c r="Q365" s="58"/>
      <c r="R365" s="58"/>
    </row>
    <row r="366" customFormat="false" ht="18" hidden="false" customHeight="false" outlineLevel="0" collapsed="false">
      <c r="A366" s="31"/>
      <c r="B366" s="38"/>
      <c r="C366" s="61"/>
      <c r="D366" s="64"/>
      <c r="E366" s="65"/>
      <c r="F366" s="66"/>
      <c r="G366" s="66"/>
      <c r="H366" s="65"/>
      <c r="I366" s="66"/>
      <c r="J366" s="66"/>
      <c r="K366" s="65"/>
      <c r="L366" s="80"/>
      <c r="M366" s="65"/>
      <c r="N366" s="65"/>
      <c r="O366" s="70"/>
      <c r="P366" s="41"/>
      <c r="Q366" s="58"/>
      <c r="R366" s="58"/>
    </row>
    <row r="367" customFormat="false" ht="18" hidden="false" customHeight="false" outlineLevel="0" collapsed="false">
      <c r="A367" s="31"/>
      <c r="B367" s="38"/>
      <c r="C367" s="61"/>
      <c r="D367" s="64"/>
      <c r="E367" s="65"/>
      <c r="F367" s="66"/>
      <c r="G367" s="66"/>
      <c r="H367" s="65"/>
      <c r="I367" s="66"/>
      <c r="J367" s="66"/>
      <c r="K367" s="65"/>
      <c r="L367" s="80"/>
      <c r="M367" s="65"/>
      <c r="N367" s="65"/>
      <c r="O367" s="70"/>
      <c r="P367" s="41"/>
      <c r="Q367" s="58"/>
      <c r="R367" s="58"/>
    </row>
    <row r="368" customFormat="false" ht="18" hidden="false" customHeight="false" outlineLevel="0" collapsed="false">
      <c r="A368" s="31"/>
      <c r="B368" s="38"/>
      <c r="C368" s="61"/>
      <c r="D368" s="64"/>
      <c r="E368" s="65"/>
      <c r="F368" s="66"/>
      <c r="G368" s="66"/>
      <c r="H368" s="65"/>
      <c r="I368" s="66"/>
      <c r="J368" s="66"/>
      <c r="K368" s="65"/>
      <c r="L368" s="80"/>
      <c r="M368" s="65"/>
      <c r="N368" s="65"/>
      <c r="O368" s="87"/>
      <c r="P368" s="82"/>
      <c r="Q368" s="58"/>
      <c r="R368" s="58"/>
    </row>
    <row r="369" customFormat="false" ht="18" hidden="false" customHeight="false" outlineLevel="0" collapsed="false">
      <c r="A369" s="31"/>
      <c r="B369" s="38"/>
      <c r="C369" s="61"/>
      <c r="D369" s="64"/>
      <c r="E369" s="65"/>
      <c r="F369" s="66"/>
      <c r="G369" s="66"/>
      <c r="H369" s="65"/>
      <c r="I369" s="66"/>
      <c r="J369" s="66"/>
      <c r="K369" s="65"/>
      <c r="L369" s="80"/>
      <c r="M369" s="65"/>
      <c r="N369" s="65"/>
      <c r="O369" s="70"/>
      <c r="P369" s="41"/>
      <c r="Q369" s="58"/>
      <c r="R369" s="25"/>
    </row>
    <row r="370" customFormat="false" ht="18" hidden="false" customHeight="false" outlineLevel="0" collapsed="false">
      <c r="A370" s="31"/>
      <c r="B370" s="38"/>
      <c r="C370" s="67"/>
      <c r="D370" s="67"/>
      <c r="E370" s="68" t="n">
        <f aca="false">SUM(E359:E369)</f>
        <v>0</v>
      </c>
      <c r="F370" s="69" t="s">
        <v>74</v>
      </c>
      <c r="G370" s="67"/>
      <c r="H370" s="68" t="n">
        <f aca="false">SUM(H359:H369)</f>
        <v>0</v>
      </c>
      <c r="I370" s="69" t="s">
        <v>74</v>
      </c>
      <c r="J370" s="67"/>
      <c r="K370" s="68" t="n">
        <f aca="false">SUM(K359:K369)</f>
        <v>0</v>
      </c>
      <c r="L370" s="69" t="s">
        <v>74</v>
      </c>
      <c r="M370" s="68" t="n">
        <f aca="false">SUM(M359:M369)</f>
        <v>0</v>
      </c>
      <c r="N370" s="68"/>
      <c r="O370" s="70" t="s">
        <v>74</v>
      </c>
      <c r="P370" s="41"/>
      <c r="Q370" s="58"/>
      <c r="R370" s="25"/>
    </row>
    <row r="371" customFormat="false" ht="18" hidden="false" customHeight="false" outlineLevel="0" collapsed="false">
      <c r="A371" s="31"/>
      <c r="B371" s="38"/>
      <c r="C371" s="25"/>
      <c r="D371" s="25"/>
      <c r="E371" s="25"/>
      <c r="F371" s="25"/>
      <c r="G371" s="25"/>
      <c r="H371" s="25"/>
      <c r="I371" s="85"/>
      <c r="J371" s="85"/>
      <c r="K371" s="85"/>
      <c r="L371" s="85"/>
      <c r="M371" s="85"/>
      <c r="N371" s="25"/>
      <c r="O371" s="70"/>
      <c r="P371" s="41"/>
      <c r="Q371" s="58"/>
      <c r="R371" s="25"/>
    </row>
    <row r="372" customFormat="false" ht="18" hidden="false" customHeight="false" outlineLevel="0" collapsed="false">
      <c r="A372" s="31"/>
      <c r="B372" s="38"/>
      <c r="C372" s="25"/>
      <c r="D372" s="25"/>
      <c r="E372" s="25"/>
      <c r="F372" s="25"/>
      <c r="G372" s="25"/>
      <c r="H372" s="25"/>
      <c r="I372" s="85"/>
      <c r="J372" s="85"/>
      <c r="K372" s="85"/>
      <c r="L372" s="85"/>
      <c r="M372" s="85"/>
      <c r="N372" s="25"/>
      <c r="O372" s="70"/>
      <c r="P372" s="41"/>
      <c r="Q372" s="58"/>
      <c r="R372" s="25"/>
    </row>
    <row r="373" customFormat="false" ht="20.25" hidden="false" customHeight="false" outlineLevel="0" collapsed="false">
      <c r="A373" s="31"/>
      <c r="B373" s="38"/>
      <c r="C373" s="86" t="str">
        <f aca="false">IF(Calcoli!$I24="","","Unità immobiliare "&amp;Calcoli!$I24 )</f>
        <v/>
      </c>
      <c r="D373" s="86"/>
      <c r="E373" s="77" t="s">
        <v>88</v>
      </c>
      <c r="F373" s="77"/>
      <c r="G373" s="77"/>
      <c r="H373" s="61"/>
      <c r="I373" s="60"/>
      <c r="J373" s="60"/>
      <c r="K373" s="60"/>
      <c r="L373" s="60"/>
      <c r="M373" s="60"/>
      <c r="N373" s="25"/>
      <c r="O373" s="70"/>
      <c r="P373" s="41"/>
      <c r="Q373" s="58"/>
      <c r="R373" s="25"/>
    </row>
    <row r="374" customFormat="false" ht="18" hidden="false" customHeight="false" outlineLevel="0" collapsed="false">
      <c r="A374" s="31"/>
      <c r="B374" s="38"/>
      <c r="C374" s="59" t="s">
        <v>87</v>
      </c>
      <c r="D374" s="59"/>
      <c r="E374" s="78" t="s">
        <v>89</v>
      </c>
      <c r="F374" s="78"/>
      <c r="G374" s="78"/>
      <c r="H374" s="78" t="s">
        <v>84</v>
      </c>
      <c r="I374" s="60"/>
      <c r="J374" s="60"/>
      <c r="K374" s="60" t="s">
        <v>85</v>
      </c>
      <c r="L374" s="60"/>
      <c r="M374" s="60" t="s">
        <v>86</v>
      </c>
      <c r="N374" s="25"/>
      <c r="O374" s="70"/>
      <c r="P374" s="41"/>
      <c r="Q374" s="58"/>
      <c r="R374" s="25"/>
    </row>
    <row r="375" customFormat="false" ht="18" hidden="false" customHeight="false" outlineLevel="0" collapsed="false">
      <c r="A375" s="31"/>
      <c r="B375" s="38"/>
      <c r="C375" s="61"/>
      <c r="D375" s="62"/>
      <c r="E375" s="61"/>
      <c r="F375" s="63"/>
      <c r="G375" s="63"/>
      <c r="H375" s="61"/>
      <c r="I375" s="63"/>
      <c r="J375" s="63"/>
      <c r="K375" s="61"/>
      <c r="L375" s="79"/>
      <c r="M375" s="61"/>
      <c r="N375" s="61"/>
      <c r="O375" s="70"/>
      <c r="P375" s="41"/>
      <c r="Q375" s="58"/>
      <c r="R375" s="25"/>
    </row>
    <row r="376" customFormat="false" ht="18" hidden="false" customHeight="false" outlineLevel="0" collapsed="false">
      <c r="A376" s="31"/>
      <c r="B376" s="38"/>
      <c r="C376" s="61"/>
      <c r="D376" s="64"/>
      <c r="E376" s="65"/>
      <c r="F376" s="66"/>
      <c r="G376" s="66"/>
      <c r="H376" s="65"/>
      <c r="I376" s="66"/>
      <c r="J376" s="66"/>
      <c r="K376" s="65"/>
      <c r="L376" s="80"/>
      <c r="M376" s="65"/>
      <c r="N376" s="65"/>
      <c r="O376" s="70"/>
      <c r="P376" s="41"/>
      <c r="Q376" s="58"/>
      <c r="R376" s="25"/>
    </row>
    <row r="377" customFormat="false" ht="18" hidden="false" customHeight="false" outlineLevel="0" collapsed="false">
      <c r="A377" s="31"/>
      <c r="B377" s="38"/>
      <c r="C377" s="61"/>
      <c r="D377" s="64"/>
      <c r="E377" s="65"/>
      <c r="F377" s="66"/>
      <c r="G377" s="66"/>
      <c r="H377" s="65"/>
      <c r="I377" s="66"/>
      <c r="J377" s="66"/>
      <c r="K377" s="65"/>
      <c r="L377" s="80"/>
      <c r="M377" s="65"/>
      <c r="N377" s="65"/>
      <c r="O377" s="70"/>
      <c r="P377" s="41"/>
      <c r="Q377" s="58"/>
      <c r="R377" s="25"/>
    </row>
    <row r="378" customFormat="false" ht="18" hidden="false" customHeight="false" outlineLevel="0" collapsed="false">
      <c r="A378" s="31"/>
      <c r="B378" s="38"/>
      <c r="C378" s="61"/>
      <c r="D378" s="64"/>
      <c r="E378" s="65"/>
      <c r="F378" s="66"/>
      <c r="G378" s="66"/>
      <c r="H378" s="65"/>
      <c r="I378" s="66"/>
      <c r="J378" s="66"/>
      <c r="K378" s="65"/>
      <c r="L378" s="80"/>
      <c r="M378" s="65"/>
      <c r="N378" s="65"/>
      <c r="O378" s="70"/>
      <c r="P378" s="41"/>
      <c r="Q378" s="58"/>
      <c r="R378" s="25"/>
    </row>
    <row r="379" customFormat="false" ht="18" hidden="false" customHeight="false" outlineLevel="0" collapsed="false">
      <c r="A379" s="31"/>
      <c r="B379" s="38"/>
      <c r="C379" s="61"/>
      <c r="D379" s="64"/>
      <c r="E379" s="65"/>
      <c r="F379" s="66"/>
      <c r="G379" s="66"/>
      <c r="H379" s="65"/>
      <c r="I379" s="66"/>
      <c r="J379" s="66"/>
      <c r="K379" s="65"/>
      <c r="L379" s="80"/>
      <c r="M379" s="65"/>
      <c r="N379" s="65"/>
      <c r="O379" s="70"/>
      <c r="P379" s="41"/>
      <c r="Q379" s="58"/>
      <c r="R379" s="25"/>
    </row>
    <row r="380" customFormat="false" ht="18" hidden="false" customHeight="false" outlineLevel="0" collapsed="false">
      <c r="A380" s="31"/>
      <c r="B380" s="38"/>
      <c r="C380" s="61"/>
      <c r="D380" s="64"/>
      <c r="E380" s="65"/>
      <c r="F380" s="66"/>
      <c r="G380" s="66"/>
      <c r="H380" s="65"/>
      <c r="I380" s="66"/>
      <c r="J380" s="66"/>
      <c r="K380" s="65"/>
      <c r="L380" s="80"/>
      <c r="M380" s="65"/>
      <c r="N380" s="65"/>
      <c r="O380" s="70"/>
      <c r="P380" s="41"/>
      <c r="Q380" s="58"/>
      <c r="R380" s="25"/>
    </row>
    <row r="381" customFormat="false" ht="18" hidden="false" customHeight="false" outlineLevel="0" collapsed="false">
      <c r="A381" s="31"/>
      <c r="B381" s="38"/>
      <c r="C381" s="61"/>
      <c r="D381" s="64"/>
      <c r="E381" s="65"/>
      <c r="F381" s="66"/>
      <c r="G381" s="66"/>
      <c r="H381" s="65"/>
      <c r="I381" s="66"/>
      <c r="J381" s="66"/>
      <c r="K381" s="65"/>
      <c r="L381" s="80"/>
      <c r="M381" s="65"/>
      <c r="N381" s="65"/>
      <c r="O381" s="70"/>
      <c r="P381" s="41"/>
      <c r="Q381" s="58"/>
      <c r="R381" s="25"/>
    </row>
    <row r="382" customFormat="false" ht="18" hidden="false" customHeight="false" outlineLevel="0" collapsed="false">
      <c r="A382" s="31"/>
      <c r="B382" s="38"/>
      <c r="C382" s="61"/>
      <c r="D382" s="64"/>
      <c r="E382" s="65"/>
      <c r="F382" s="66"/>
      <c r="G382" s="66"/>
      <c r="H382" s="65"/>
      <c r="I382" s="66"/>
      <c r="J382" s="66"/>
      <c r="K382" s="65"/>
      <c r="L382" s="80"/>
      <c r="M382" s="65"/>
      <c r="N382" s="65"/>
      <c r="O382" s="70"/>
      <c r="P382" s="41"/>
      <c r="Q382" s="58"/>
      <c r="R382" s="25"/>
    </row>
    <row r="383" customFormat="false" ht="18" hidden="false" customHeight="false" outlineLevel="0" collapsed="false">
      <c r="A383" s="31"/>
      <c r="B383" s="38"/>
      <c r="C383" s="61"/>
      <c r="D383" s="64"/>
      <c r="E383" s="65"/>
      <c r="F383" s="66"/>
      <c r="G383" s="66"/>
      <c r="H383" s="65"/>
      <c r="I383" s="66"/>
      <c r="J383" s="66"/>
      <c r="K383" s="65"/>
      <c r="L383" s="80"/>
      <c r="M383" s="65"/>
      <c r="N383" s="65"/>
      <c r="O383" s="70"/>
      <c r="P383" s="41"/>
      <c r="Q383" s="58"/>
      <c r="R383" s="25"/>
    </row>
    <row r="384" customFormat="false" ht="18" hidden="false" customHeight="false" outlineLevel="0" collapsed="false">
      <c r="A384" s="31"/>
      <c r="B384" s="38"/>
      <c r="C384" s="61"/>
      <c r="D384" s="64"/>
      <c r="E384" s="65"/>
      <c r="F384" s="66"/>
      <c r="G384" s="66"/>
      <c r="H384" s="65"/>
      <c r="I384" s="66"/>
      <c r="J384" s="66"/>
      <c r="K384" s="65"/>
      <c r="L384" s="80"/>
      <c r="M384" s="65"/>
      <c r="N384" s="65"/>
      <c r="O384" s="70"/>
      <c r="P384" s="41"/>
      <c r="Q384" s="58"/>
      <c r="R384" s="25"/>
    </row>
    <row r="385" customFormat="false" ht="18" hidden="false" customHeight="false" outlineLevel="0" collapsed="false">
      <c r="A385" s="31"/>
      <c r="B385" s="38"/>
      <c r="C385" s="61"/>
      <c r="D385" s="64"/>
      <c r="E385" s="65"/>
      <c r="F385" s="66"/>
      <c r="G385" s="66"/>
      <c r="H385" s="65"/>
      <c r="I385" s="66"/>
      <c r="J385" s="66"/>
      <c r="K385" s="65"/>
      <c r="L385" s="80"/>
      <c r="M385" s="65"/>
      <c r="N385" s="65"/>
      <c r="O385" s="70"/>
      <c r="P385" s="41"/>
      <c r="Q385" s="58"/>
      <c r="R385" s="25"/>
    </row>
    <row r="386" customFormat="false" ht="18" hidden="false" customHeight="false" outlineLevel="0" collapsed="false">
      <c r="A386" s="31"/>
      <c r="B386" s="38"/>
      <c r="C386" s="67"/>
      <c r="D386" s="67"/>
      <c r="E386" s="68" t="n">
        <f aca="false">SUM(E375:E385)</f>
        <v>0</v>
      </c>
      <c r="F386" s="69" t="s">
        <v>74</v>
      </c>
      <c r="G386" s="67"/>
      <c r="H386" s="68" t="n">
        <f aca="false">SUM(H375:H385)</f>
        <v>0</v>
      </c>
      <c r="I386" s="69" t="s">
        <v>74</v>
      </c>
      <c r="J386" s="67"/>
      <c r="K386" s="68" t="n">
        <f aca="false">SUM(K375:K385)</f>
        <v>0</v>
      </c>
      <c r="L386" s="69" t="s">
        <v>74</v>
      </c>
      <c r="M386" s="68" t="n">
        <f aca="false">SUM(M375:M385)</f>
        <v>0</v>
      </c>
      <c r="N386" s="68"/>
      <c r="O386" s="70" t="s">
        <v>74</v>
      </c>
      <c r="P386" s="41"/>
      <c r="Q386" s="58"/>
      <c r="R386" s="25"/>
    </row>
    <row r="387" customFormat="false" ht="18" hidden="false" customHeight="false" outlineLevel="0" collapsed="false">
      <c r="A387" s="31"/>
      <c r="B387" s="38"/>
      <c r="C387" s="25"/>
      <c r="D387" s="25"/>
      <c r="E387" s="25"/>
      <c r="F387" s="25"/>
      <c r="G387" s="25"/>
      <c r="H387" s="25"/>
      <c r="I387" s="85"/>
      <c r="J387" s="85"/>
      <c r="K387" s="85"/>
      <c r="L387" s="85"/>
      <c r="M387" s="85"/>
      <c r="N387" s="25"/>
      <c r="O387" s="70"/>
      <c r="P387" s="41"/>
      <c r="Q387" s="58"/>
      <c r="R387" s="25"/>
    </row>
    <row r="388" customFormat="false" ht="18" hidden="false" customHeight="false" outlineLevel="0" collapsed="false">
      <c r="A388" s="31"/>
      <c r="B388" s="38"/>
      <c r="C388" s="25"/>
      <c r="D388" s="25"/>
      <c r="E388" s="25"/>
      <c r="F388" s="25"/>
      <c r="G388" s="25"/>
      <c r="H388" s="25"/>
      <c r="I388" s="85"/>
      <c r="J388" s="85"/>
      <c r="K388" s="85"/>
      <c r="L388" s="85"/>
      <c r="M388" s="85"/>
      <c r="N388" s="25"/>
      <c r="O388" s="70"/>
      <c r="P388" s="41"/>
      <c r="Q388" s="58"/>
      <c r="R388" s="25"/>
    </row>
    <row r="389" customFormat="false" ht="20.25" hidden="false" customHeight="false" outlineLevel="0" collapsed="false">
      <c r="A389" s="31"/>
      <c r="B389" s="38"/>
      <c r="C389" s="86" t="str">
        <f aca="false">IF(Calcoli!$I25="","","Unità immobiliare "&amp;Calcoli!$I25 )</f>
        <v/>
      </c>
      <c r="D389" s="86"/>
      <c r="E389" s="77" t="s">
        <v>88</v>
      </c>
      <c r="F389" s="77"/>
      <c r="G389" s="77"/>
      <c r="H389" s="61"/>
      <c r="I389" s="60"/>
      <c r="J389" s="60"/>
      <c r="K389" s="60"/>
      <c r="L389" s="60"/>
      <c r="M389" s="60"/>
      <c r="N389" s="25"/>
      <c r="O389" s="70"/>
      <c r="P389" s="41"/>
      <c r="Q389" s="58"/>
      <c r="R389" s="25"/>
    </row>
    <row r="390" customFormat="false" ht="18" hidden="false" customHeight="false" outlineLevel="0" collapsed="false">
      <c r="A390" s="31"/>
      <c r="B390" s="38"/>
      <c r="C390" s="59" t="s">
        <v>87</v>
      </c>
      <c r="D390" s="59"/>
      <c r="E390" s="78" t="s">
        <v>89</v>
      </c>
      <c r="F390" s="78"/>
      <c r="G390" s="78"/>
      <c r="H390" s="78" t="s">
        <v>84</v>
      </c>
      <c r="I390" s="60"/>
      <c r="J390" s="60"/>
      <c r="K390" s="60" t="s">
        <v>85</v>
      </c>
      <c r="L390" s="60"/>
      <c r="M390" s="60" t="s">
        <v>86</v>
      </c>
      <c r="N390" s="25"/>
      <c r="O390" s="70"/>
      <c r="P390" s="41"/>
      <c r="Q390" s="58"/>
      <c r="R390" s="25"/>
    </row>
    <row r="391" customFormat="false" ht="18" hidden="false" customHeight="false" outlineLevel="0" collapsed="false">
      <c r="A391" s="31"/>
      <c r="B391" s="38"/>
      <c r="C391" s="61"/>
      <c r="D391" s="62"/>
      <c r="E391" s="61"/>
      <c r="F391" s="63"/>
      <c r="G391" s="63"/>
      <c r="H391" s="61"/>
      <c r="I391" s="63"/>
      <c r="J391" s="63"/>
      <c r="K391" s="61"/>
      <c r="L391" s="79"/>
      <c r="M391" s="61"/>
      <c r="N391" s="61"/>
      <c r="O391" s="70"/>
      <c r="P391" s="41"/>
      <c r="Q391" s="58"/>
      <c r="R391" s="25"/>
    </row>
    <row r="392" customFormat="false" ht="18" hidden="false" customHeight="false" outlineLevel="0" collapsed="false">
      <c r="A392" s="31"/>
      <c r="B392" s="38"/>
      <c r="C392" s="61"/>
      <c r="D392" s="64"/>
      <c r="E392" s="65"/>
      <c r="F392" s="66"/>
      <c r="G392" s="66"/>
      <c r="H392" s="65"/>
      <c r="I392" s="66"/>
      <c r="J392" s="66"/>
      <c r="K392" s="65"/>
      <c r="L392" s="80"/>
      <c r="M392" s="65"/>
      <c r="N392" s="65"/>
      <c r="O392" s="70"/>
      <c r="P392" s="41"/>
      <c r="Q392" s="58"/>
      <c r="R392" s="25"/>
    </row>
    <row r="393" customFormat="false" ht="18" hidden="false" customHeight="false" outlineLevel="0" collapsed="false">
      <c r="A393" s="31"/>
      <c r="B393" s="38"/>
      <c r="C393" s="61"/>
      <c r="D393" s="64"/>
      <c r="E393" s="65"/>
      <c r="F393" s="66"/>
      <c r="G393" s="66"/>
      <c r="H393" s="65"/>
      <c r="I393" s="66"/>
      <c r="J393" s="66"/>
      <c r="K393" s="65"/>
      <c r="L393" s="80"/>
      <c r="M393" s="65"/>
      <c r="N393" s="65"/>
      <c r="O393" s="70"/>
      <c r="P393" s="41"/>
      <c r="Q393" s="58"/>
      <c r="R393" s="25"/>
    </row>
    <row r="394" customFormat="false" ht="18" hidden="false" customHeight="false" outlineLevel="0" collapsed="false">
      <c r="A394" s="31"/>
      <c r="B394" s="38"/>
      <c r="C394" s="61"/>
      <c r="D394" s="64"/>
      <c r="E394" s="65"/>
      <c r="F394" s="66"/>
      <c r="G394" s="66"/>
      <c r="H394" s="65"/>
      <c r="I394" s="66"/>
      <c r="J394" s="66"/>
      <c r="K394" s="65"/>
      <c r="L394" s="80"/>
      <c r="M394" s="65"/>
      <c r="N394" s="65"/>
      <c r="O394" s="70"/>
      <c r="P394" s="41"/>
      <c r="Q394" s="58"/>
      <c r="R394" s="25"/>
    </row>
    <row r="395" customFormat="false" ht="18" hidden="false" customHeight="false" outlineLevel="0" collapsed="false">
      <c r="A395" s="31"/>
      <c r="B395" s="38"/>
      <c r="C395" s="61"/>
      <c r="D395" s="64"/>
      <c r="E395" s="65"/>
      <c r="F395" s="66"/>
      <c r="G395" s="66"/>
      <c r="H395" s="65"/>
      <c r="I395" s="66"/>
      <c r="J395" s="66"/>
      <c r="K395" s="65"/>
      <c r="L395" s="80"/>
      <c r="M395" s="65"/>
      <c r="N395" s="65"/>
      <c r="O395" s="70"/>
      <c r="P395" s="41"/>
      <c r="Q395" s="58"/>
      <c r="R395" s="25"/>
    </row>
    <row r="396" customFormat="false" ht="18" hidden="false" customHeight="false" outlineLevel="0" collapsed="false">
      <c r="A396" s="31"/>
      <c r="B396" s="38"/>
      <c r="C396" s="61"/>
      <c r="D396" s="64"/>
      <c r="E396" s="65"/>
      <c r="F396" s="66"/>
      <c r="G396" s="66"/>
      <c r="H396" s="65"/>
      <c r="I396" s="66"/>
      <c r="J396" s="66"/>
      <c r="K396" s="65"/>
      <c r="L396" s="80"/>
      <c r="M396" s="65"/>
      <c r="N396" s="65"/>
      <c r="O396" s="70"/>
      <c r="P396" s="41"/>
      <c r="Q396" s="58"/>
      <c r="R396" s="25"/>
    </row>
    <row r="397" customFormat="false" ht="18" hidden="false" customHeight="false" outlineLevel="0" collapsed="false">
      <c r="A397" s="31"/>
      <c r="B397" s="38"/>
      <c r="C397" s="61"/>
      <c r="D397" s="64"/>
      <c r="E397" s="65"/>
      <c r="F397" s="66"/>
      <c r="G397" s="66"/>
      <c r="H397" s="65"/>
      <c r="I397" s="66"/>
      <c r="J397" s="66"/>
      <c r="K397" s="65"/>
      <c r="L397" s="80"/>
      <c r="M397" s="65"/>
      <c r="N397" s="65"/>
      <c r="O397" s="70"/>
      <c r="P397" s="41"/>
      <c r="Q397" s="58"/>
      <c r="R397" s="25"/>
    </row>
    <row r="398" customFormat="false" ht="18" hidden="false" customHeight="false" outlineLevel="0" collapsed="false">
      <c r="A398" s="31"/>
      <c r="B398" s="38"/>
      <c r="C398" s="61"/>
      <c r="D398" s="64"/>
      <c r="E398" s="65"/>
      <c r="F398" s="66"/>
      <c r="G398" s="66"/>
      <c r="H398" s="65"/>
      <c r="I398" s="66"/>
      <c r="J398" s="66"/>
      <c r="K398" s="65"/>
      <c r="L398" s="80"/>
      <c r="M398" s="65"/>
      <c r="N398" s="65"/>
      <c r="O398" s="70"/>
      <c r="P398" s="41"/>
      <c r="Q398" s="58"/>
      <c r="R398" s="25"/>
    </row>
    <row r="399" customFormat="false" ht="18" hidden="false" customHeight="false" outlineLevel="0" collapsed="false">
      <c r="A399" s="31"/>
      <c r="B399" s="38"/>
      <c r="C399" s="61"/>
      <c r="D399" s="64"/>
      <c r="E399" s="65"/>
      <c r="F399" s="66"/>
      <c r="G399" s="66"/>
      <c r="H399" s="65"/>
      <c r="I399" s="66"/>
      <c r="J399" s="66"/>
      <c r="K399" s="65"/>
      <c r="L399" s="80"/>
      <c r="M399" s="65"/>
      <c r="N399" s="65"/>
      <c r="O399" s="70"/>
      <c r="P399" s="41"/>
      <c r="Q399" s="58"/>
      <c r="R399" s="25"/>
    </row>
    <row r="400" customFormat="false" ht="18" hidden="false" customHeight="false" outlineLevel="0" collapsed="false">
      <c r="A400" s="31"/>
      <c r="B400" s="38"/>
      <c r="C400" s="61"/>
      <c r="D400" s="64"/>
      <c r="E400" s="65"/>
      <c r="F400" s="66"/>
      <c r="G400" s="66"/>
      <c r="H400" s="65"/>
      <c r="I400" s="66"/>
      <c r="J400" s="66"/>
      <c r="K400" s="65"/>
      <c r="L400" s="80"/>
      <c r="M400" s="65"/>
      <c r="N400" s="65"/>
      <c r="O400" s="70"/>
      <c r="P400" s="41"/>
      <c r="Q400" s="58"/>
      <c r="R400" s="25"/>
    </row>
    <row r="401" customFormat="false" ht="18" hidden="false" customHeight="false" outlineLevel="0" collapsed="false">
      <c r="A401" s="31"/>
      <c r="B401" s="38"/>
      <c r="C401" s="61"/>
      <c r="D401" s="64"/>
      <c r="E401" s="65"/>
      <c r="F401" s="66"/>
      <c r="G401" s="66"/>
      <c r="H401" s="65"/>
      <c r="I401" s="66"/>
      <c r="J401" s="66"/>
      <c r="K401" s="65"/>
      <c r="L401" s="80"/>
      <c r="M401" s="65"/>
      <c r="N401" s="65"/>
      <c r="O401" s="70"/>
      <c r="P401" s="41"/>
      <c r="Q401" s="58"/>
      <c r="R401" s="25"/>
    </row>
    <row r="402" customFormat="false" ht="18" hidden="false" customHeight="false" outlineLevel="0" collapsed="false">
      <c r="A402" s="31"/>
      <c r="B402" s="38"/>
      <c r="C402" s="67"/>
      <c r="D402" s="67"/>
      <c r="E402" s="68" t="n">
        <f aca="false">SUM(E391:E401)</f>
        <v>0</v>
      </c>
      <c r="F402" s="69" t="s">
        <v>74</v>
      </c>
      <c r="G402" s="67"/>
      <c r="H402" s="68" t="n">
        <f aca="false">SUM(H391:H401)</f>
        <v>0</v>
      </c>
      <c r="I402" s="69" t="s">
        <v>74</v>
      </c>
      <c r="J402" s="67"/>
      <c r="K402" s="68" t="n">
        <f aca="false">SUM(K391:K401)</f>
        <v>0</v>
      </c>
      <c r="L402" s="69" t="s">
        <v>74</v>
      </c>
      <c r="M402" s="68" t="n">
        <f aca="false">SUM(M391:M401)</f>
        <v>0</v>
      </c>
      <c r="N402" s="68"/>
      <c r="O402" s="70" t="s">
        <v>74</v>
      </c>
      <c r="P402" s="41"/>
      <c r="Q402" s="58"/>
      <c r="R402" s="25"/>
    </row>
    <row r="403" customFormat="false" ht="18" hidden="false" customHeight="false" outlineLevel="0" collapsed="false">
      <c r="A403" s="31"/>
      <c r="B403" s="38"/>
      <c r="C403" s="25"/>
      <c r="D403" s="25"/>
      <c r="E403" s="25"/>
      <c r="F403" s="25"/>
      <c r="G403" s="25"/>
      <c r="H403" s="25"/>
      <c r="I403" s="85"/>
      <c r="J403" s="85"/>
      <c r="K403" s="85"/>
      <c r="L403" s="85"/>
      <c r="M403" s="85"/>
      <c r="N403" s="25"/>
      <c r="O403" s="70"/>
      <c r="P403" s="41"/>
      <c r="Q403" s="58"/>
      <c r="R403" s="25"/>
    </row>
    <row r="404" customFormat="false" ht="18" hidden="false" customHeight="false" outlineLevel="0" collapsed="false">
      <c r="A404" s="31"/>
      <c r="B404" s="38"/>
      <c r="C404" s="25"/>
      <c r="D404" s="25"/>
      <c r="E404" s="25"/>
      <c r="F404" s="25"/>
      <c r="G404" s="25"/>
      <c r="H404" s="25"/>
      <c r="I404" s="85"/>
      <c r="J404" s="85"/>
      <c r="K404" s="85"/>
      <c r="L404" s="85"/>
      <c r="M404" s="85"/>
      <c r="N404" s="25"/>
      <c r="O404" s="70"/>
      <c r="P404" s="41"/>
      <c r="Q404" s="58"/>
      <c r="R404" s="25"/>
    </row>
    <row r="405" customFormat="false" ht="20.25" hidden="false" customHeight="false" outlineLevel="0" collapsed="false">
      <c r="A405" s="31"/>
      <c r="B405" s="38"/>
      <c r="C405" s="86" t="str">
        <f aca="false">IF(Calcoli!$I26="","","Unità immobiliare "&amp;Calcoli!$I26 )</f>
        <v/>
      </c>
      <c r="D405" s="86"/>
      <c r="E405" s="77" t="s">
        <v>88</v>
      </c>
      <c r="F405" s="77"/>
      <c r="G405" s="77"/>
      <c r="H405" s="61"/>
      <c r="I405" s="60"/>
      <c r="J405" s="60"/>
      <c r="K405" s="60"/>
      <c r="L405" s="60"/>
      <c r="M405" s="60"/>
      <c r="N405" s="25"/>
      <c r="O405" s="70"/>
      <c r="P405" s="41"/>
      <c r="Q405" s="58"/>
      <c r="R405" s="25"/>
    </row>
    <row r="406" customFormat="false" ht="18" hidden="false" customHeight="false" outlineLevel="0" collapsed="false">
      <c r="A406" s="31"/>
      <c r="B406" s="38"/>
      <c r="C406" s="59" t="s">
        <v>87</v>
      </c>
      <c r="D406" s="59"/>
      <c r="E406" s="78" t="s">
        <v>89</v>
      </c>
      <c r="F406" s="78"/>
      <c r="G406" s="78"/>
      <c r="H406" s="78" t="s">
        <v>84</v>
      </c>
      <c r="I406" s="60"/>
      <c r="J406" s="60"/>
      <c r="K406" s="60" t="s">
        <v>85</v>
      </c>
      <c r="L406" s="60"/>
      <c r="M406" s="60" t="s">
        <v>86</v>
      </c>
      <c r="N406" s="25"/>
      <c r="O406" s="70"/>
      <c r="P406" s="41"/>
      <c r="Q406" s="58"/>
      <c r="R406" s="25"/>
    </row>
    <row r="407" customFormat="false" ht="18" hidden="false" customHeight="false" outlineLevel="0" collapsed="false">
      <c r="A407" s="31"/>
      <c r="B407" s="38"/>
      <c r="C407" s="61"/>
      <c r="D407" s="62"/>
      <c r="E407" s="61"/>
      <c r="F407" s="63"/>
      <c r="G407" s="63"/>
      <c r="H407" s="61"/>
      <c r="I407" s="63"/>
      <c r="J407" s="63"/>
      <c r="K407" s="61"/>
      <c r="L407" s="79"/>
      <c r="M407" s="61"/>
      <c r="N407" s="61"/>
      <c r="O407" s="70"/>
      <c r="P407" s="41"/>
      <c r="Q407" s="58"/>
      <c r="R407" s="25"/>
    </row>
    <row r="408" customFormat="false" ht="18" hidden="false" customHeight="false" outlineLevel="0" collapsed="false">
      <c r="A408" s="31"/>
      <c r="B408" s="38"/>
      <c r="C408" s="61"/>
      <c r="D408" s="64"/>
      <c r="E408" s="65"/>
      <c r="F408" s="66"/>
      <c r="G408" s="66"/>
      <c r="H408" s="65"/>
      <c r="I408" s="66"/>
      <c r="J408" s="66"/>
      <c r="K408" s="65"/>
      <c r="L408" s="80"/>
      <c r="M408" s="65"/>
      <c r="N408" s="65"/>
      <c r="O408" s="70"/>
      <c r="P408" s="41"/>
      <c r="Q408" s="58"/>
      <c r="R408" s="25"/>
    </row>
    <row r="409" customFormat="false" ht="18" hidden="false" customHeight="false" outlineLevel="0" collapsed="false">
      <c r="A409" s="31"/>
      <c r="B409" s="38"/>
      <c r="C409" s="61"/>
      <c r="D409" s="64"/>
      <c r="E409" s="65"/>
      <c r="F409" s="66"/>
      <c r="G409" s="66"/>
      <c r="H409" s="65"/>
      <c r="I409" s="66"/>
      <c r="J409" s="66"/>
      <c r="K409" s="65"/>
      <c r="L409" s="80"/>
      <c r="M409" s="65"/>
      <c r="N409" s="65"/>
      <c r="O409" s="70"/>
      <c r="P409" s="41"/>
      <c r="Q409" s="58"/>
      <c r="R409" s="25"/>
    </row>
    <row r="410" customFormat="false" ht="18" hidden="false" customHeight="false" outlineLevel="0" collapsed="false">
      <c r="A410" s="31"/>
      <c r="B410" s="38"/>
      <c r="C410" s="61"/>
      <c r="D410" s="64"/>
      <c r="E410" s="65"/>
      <c r="F410" s="66"/>
      <c r="G410" s="66"/>
      <c r="H410" s="65"/>
      <c r="I410" s="66"/>
      <c r="J410" s="66"/>
      <c r="K410" s="65"/>
      <c r="L410" s="80"/>
      <c r="M410" s="65"/>
      <c r="N410" s="65"/>
      <c r="O410" s="70"/>
      <c r="P410" s="41"/>
      <c r="Q410" s="58"/>
      <c r="R410" s="25"/>
    </row>
    <row r="411" customFormat="false" ht="18" hidden="false" customHeight="false" outlineLevel="0" collapsed="false">
      <c r="A411" s="31"/>
      <c r="B411" s="38"/>
      <c r="C411" s="61"/>
      <c r="D411" s="64"/>
      <c r="E411" s="65"/>
      <c r="F411" s="66"/>
      <c r="G411" s="66"/>
      <c r="H411" s="65"/>
      <c r="I411" s="66"/>
      <c r="J411" s="66"/>
      <c r="K411" s="65"/>
      <c r="L411" s="80"/>
      <c r="M411" s="65"/>
      <c r="N411" s="65"/>
      <c r="O411" s="70"/>
      <c r="P411" s="41"/>
      <c r="Q411" s="58"/>
      <c r="R411" s="25"/>
    </row>
    <row r="412" customFormat="false" ht="18" hidden="false" customHeight="false" outlineLevel="0" collapsed="false">
      <c r="A412" s="31"/>
      <c r="B412" s="38"/>
      <c r="C412" s="61"/>
      <c r="D412" s="64"/>
      <c r="E412" s="65"/>
      <c r="F412" s="66"/>
      <c r="G412" s="66"/>
      <c r="H412" s="65"/>
      <c r="I412" s="66"/>
      <c r="J412" s="66"/>
      <c r="K412" s="65"/>
      <c r="L412" s="80"/>
      <c r="M412" s="65"/>
      <c r="N412" s="65"/>
      <c r="O412" s="70"/>
      <c r="P412" s="41"/>
      <c r="Q412" s="58"/>
      <c r="R412" s="25"/>
    </row>
    <row r="413" customFormat="false" ht="18" hidden="false" customHeight="false" outlineLevel="0" collapsed="false">
      <c r="A413" s="31"/>
      <c r="B413" s="38"/>
      <c r="C413" s="61"/>
      <c r="D413" s="64"/>
      <c r="E413" s="65"/>
      <c r="F413" s="66"/>
      <c r="G413" s="66"/>
      <c r="H413" s="65"/>
      <c r="I413" s="66"/>
      <c r="J413" s="66"/>
      <c r="K413" s="65"/>
      <c r="L413" s="80"/>
      <c r="M413" s="65"/>
      <c r="N413" s="65"/>
      <c r="O413" s="70"/>
      <c r="P413" s="41"/>
      <c r="Q413" s="58"/>
      <c r="R413" s="25"/>
    </row>
    <row r="414" customFormat="false" ht="18" hidden="false" customHeight="false" outlineLevel="0" collapsed="false">
      <c r="A414" s="31"/>
      <c r="B414" s="38"/>
      <c r="C414" s="61"/>
      <c r="D414" s="64"/>
      <c r="E414" s="65"/>
      <c r="F414" s="66"/>
      <c r="G414" s="66"/>
      <c r="H414" s="65"/>
      <c r="I414" s="66"/>
      <c r="J414" s="66"/>
      <c r="K414" s="65"/>
      <c r="L414" s="80"/>
      <c r="M414" s="65"/>
      <c r="N414" s="65"/>
      <c r="O414" s="70"/>
      <c r="P414" s="41"/>
      <c r="Q414" s="58"/>
      <c r="R414" s="25"/>
    </row>
    <row r="415" customFormat="false" ht="18" hidden="false" customHeight="false" outlineLevel="0" collapsed="false">
      <c r="A415" s="31"/>
      <c r="B415" s="38"/>
      <c r="C415" s="61"/>
      <c r="D415" s="64"/>
      <c r="E415" s="65"/>
      <c r="F415" s="66"/>
      <c r="G415" s="66"/>
      <c r="H415" s="65"/>
      <c r="I415" s="66"/>
      <c r="J415" s="66"/>
      <c r="K415" s="65"/>
      <c r="L415" s="80"/>
      <c r="M415" s="65"/>
      <c r="N415" s="65"/>
      <c r="O415" s="70"/>
      <c r="P415" s="41"/>
      <c r="Q415" s="58"/>
      <c r="R415" s="25"/>
    </row>
    <row r="416" customFormat="false" ht="18" hidden="false" customHeight="false" outlineLevel="0" collapsed="false">
      <c r="A416" s="31"/>
      <c r="B416" s="38"/>
      <c r="C416" s="61"/>
      <c r="D416" s="64"/>
      <c r="E416" s="65"/>
      <c r="F416" s="66"/>
      <c r="G416" s="66"/>
      <c r="H416" s="65"/>
      <c r="I416" s="66"/>
      <c r="J416" s="66"/>
      <c r="K416" s="65"/>
      <c r="L416" s="80"/>
      <c r="M416" s="65"/>
      <c r="N416" s="65"/>
      <c r="O416" s="70"/>
      <c r="P416" s="41"/>
      <c r="Q416" s="58"/>
      <c r="R416" s="25"/>
    </row>
    <row r="417" customFormat="false" ht="18" hidden="false" customHeight="false" outlineLevel="0" collapsed="false">
      <c r="A417" s="31"/>
      <c r="B417" s="38"/>
      <c r="C417" s="61"/>
      <c r="D417" s="64"/>
      <c r="E417" s="65"/>
      <c r="F417" s="66"/>
      <c r="G417" s="66"/>
      <c r="H417" s="65"/>
      <c r="I417" s="66"/>
      <c r="J417" s="66"/>
      <c r="K417" s="65"/>
      <c r="L417" s="80"/>
      <c r="M417" s="65"/>
      <c r="N417" s="65"/>
      <c r="O417" s="70"/>
      <c r="P417" s="41"/>
      <c r="Q417" s="58"/>
      <c r="R417" s="25"/>
    </row>
    <row r="418" customFormat="false" ht="18" hidden="false" customHeight="false" outlineLevel="0" collapsed="false">
      <c r="A418" s="31"/>
      <c r="B418" s="38"/>
      <c r="C418" s="67"/>
      <c r="D418" s="67"/>
      <c r="E418" s="68" t="n">
        <f aca="false">SUM(E407:E417)</f>
        <v>0</v>
      </c>
      <c r="F418" s="69" t="s">
        <v>74</v>
      </c>
      <c r="G418" s="67"/>
      <c r="H418" s="68" t="n">
        <f aca="false">SUM(H407:H417)</f>
        <v>0</v>
      </c>
      <c r="I418" s="69" t="s">
        <v>74</v>
      </c>
      <c r="J418" s="67"/>
      <c r="K418" s="68" t="n">
        <f aca="false">SUM(K407:K417)</f>
        <v>0</v>
      </c>
      <c r="L418" s="69" t="s">
        <v>74</v>
      </c>
      <c r="M418" s="68" t="n">
        <f aca="false">SUM(M407:M417)</f>
        <v>0</v>
      </c>
      <c r="N418" s="68"/>
      <c r="O418" s="70" t="s">
        <v>74</v>
      </c>
      <c r="P418" s="41"/>
      <c r="Q418" s="58"/>
      <c r="R418" s="25"/>
    </row>
    <row r="419" customFormat="false" ht="18" hidden="false" customHeight="false" outlineLevel="0" collapsed="false">
      <c r="A419" s="31"/>
      <c r="B419" s="38"/>
      <c r="C419" s="25"/>
      <c r="D419" s="25"/>
      <c r="E419" s="25"/>
      <c r="F419" s="25"/>
      <c r="G419" s="25"/>
      <c r="H419" s="25"/>
      <c r="I419" s="85"/>
      <c r="J419" s="85"/>
      <c r="K419" s="85"/>
      <c r="L419" s="85"/>
      <c r="M419" s="85"/>
      <c r="N419" s="25"/>
      <c r="O419" s="70"/>
      <c r="P419" s="41"/>
      <c r="Q419" s="58"/>
      <c r="R419" s="25"/>
    </row>
    <row r="420" customFormat="false" ht="18" hidden="false" customHeight="false" outlineLevel="0" collapsed="false">
      <c r="A420" s="31"/>
      <c r="B420" s="38"/>
      <c r="C420" s="25"/>
      <c r="D420" s="25"/>
      <c r="E420" s="25"/>
      <c r="F420" s="25"/>
      <c r="G420" s="25"/>
      <c r="H420" s="25"/>
      <c r="I420" s="85"/>
      <c r="J420" s="85"/>
      <c r="K420" s="85"/>
      <c r="L420" s="85"/>
      <c r="M420" s="85"/>
      <c r="N420" s="25"/>
      <c r="O420" s="70"/>
      <c r="P420" s="41"/>
      <c r="Q420" s="58"/>
      <c r="R420" s="25"/>
    </row>
    <row r="421" customFormat="false" ht="20.25" hidden="false" customHeight="false" outlineLevel="0" collapsed="false">
      <c r="A421" s="31"/>
      <c r="B421" s="38"/>
      <c r="C421" s="86" t="str">
        <f aca="false">IF(Calcoli!$I27="","","Unità immobiliare "&amp;Calcoli!$I27 )</f>
        <v/>
      </c>
      <c r="D421" s="86"/>
      <c r="E421" s="77" t="s">
        <v>88</v>
      </c>
      <c r="F421" s="77"/>
      <c r="G421" s="77"/>
      <c r="H421" s="61"/>
      <c r="I421" s="60"/>
      <c r="J421" s="60"/>
      <c r="K421" s="60"/>
      <c r="L421" s="60"/>
      <c r="M421" s="60"/>
      <c r="N421" s="25"/>
      <c r="O421" s="70"/>
      <c r="P421" s="41"/>
      <c r="Q421" s="58"/>
      <c r="R421" s="25"/>
    </row>
    <row r="422" customFormat="false" ht="18" hidden="false" customHeight="false" outlineLevel="0" collapsed="false">
      <c r="A422" s="31"/>
      <c r="B422" s="38"/>
      <c r="C422" s="59" t="s">
        <v>87</v>
      </c>
      <c r="D422" s="59"/>
      <c r="E422" s="78" t="s">
        <v>89</v>
      </c>
      <c r="F422" s="78"/>
      <c r="G422" s="78"/>
      <c r="H422" s="78" t="s">
        <v>84</v>
      </c>
      <c r="I422" s="60"/>
      <c r="J422" s="60"/>
      <c r="K422" s="60" t="s">
        <v>85</v>
      </c>
      <c r="L422" s="60"/>
      <c r="M422" s="60" t="s">
        <v>86</v>
      </c>
      <c r="N422" s="25"/>
      <c r="O422" s="70"/>
      <c r="P422" s="41"/>
      <c r="Q422" s="58"/>
      <c r="R422" s="25"/>
    </row>
    <row r="423" customFormat="false" ht="18" hidden="false" customHeight="false" outlineLevel="0" collapsed="false">
      <c r="A423" s="31"/>
      <c r="B423" s="38"/>
      <c r="C423" s="61"/>
      <c r="D423" s="62"/>
      <c r="E423" s="61"/>
      <c r="F423" s="63"/>
      <c r="G423" s="63"/>
      <c r="H423" s="61"/>
      <c r="I423" s="63"/>
      <c r="J423" s="63"/>
      <c r="K423" s="61"/>
      <c r="L423" s="79"/>
      <c r="M423" s="61"/>
      <c r="N423" s="61"/>
      <c r="O423" s="70"/>
      <c r="P423" s="41"/>
      <c r="Q423" s="58"/>
      <c r="R423" s="25"/>
    </row>
    <row r="424" customFormat="false" ht="18" hidden="false" customHeight="false" outlineLevel="0" collapsed="false">
      <c r="A424" s="31"/>
      <c r="B424" s="38"/>
      <c r="C424" s="61"/>
      <c r="D424" s="64"/>
      <c r="E424" s="65"/>
      <c r="F424" s="66"/>
      <c r="G424" s="66"/>
      <c r="H424" s="65"/>
      <c r="I424" s="66"/>
      <c r="J424" s="66"/>
      <c r="K424" s="65"/>
      <c r="L424" s="80"/>
      <c r="M424" s="65"/>
      <c r="N424" s="65"/>
      <c r="O424" s="70"/>
      <c r="P424" s="41"/>
      <c r="Q424" s="58"/>
      <c r="R424" s="25"/>
    </row>
    <row r="425" customFormat="false" ht="18" hidden="false" customHeight="false" outlineLevel="0" collapsed="false">
      <c r="A425" s="31"/>
      <c r="B425" s="38"/>
      <c r="C425" s="61"/>
      <c r="D425" s="64"/>
      <c r="E425" s="65"/>
      <c r="F425" s="66"/>
      <c r="G425" s="66"/>
      <c r="H425" s="65"/>
      <c r="I425" s="66"/>
      <c r="J425" s="66"/>
      <c r="K425" s="65"/>
      <c r="L425" s="80"/>
      <c r="M425" s="65"/>
      <c r="N425" s="65"/>
      <c r="O425" s="70"/>
      <c r="P425" s="41"/>
      <c r="Q425" s="58"/>
      <c r="R425" s="25"/>
    </row>
    <row r="426" customFormat="false" ht="18" hidden="false" customHeight="false" outlineLevel="0" collapsed="false">
      <c r="A426" s="31"/>
      <c r="B426" s="38"/>
      <c r="C426" s="61"/>
      <c r="D426" s="64"/>
      <c r="E426" s="65"/>
      <c r="F426" s="66"/>
      <c r="G426" s="66"/>
      <c r="H426" s="65"/>
      <c r="I426" s="66"/>
      <c r="J426" s="66"/>
      <c r="K426" s="65"/>
      <c r="L426" s="80"/>
      <c r="M426" s="65"/>
      <c r="N426" s="65"/>
      <c r="O426" s="70"/>
      <c r="P426" s="41"/>
      <c r="Q426" s="58"/>
      <c r="R426" s="25"/>
    </row>
    <row r="427" customFormat="false" ht="18" hidden="false" customHeight="false" outlineLevel="0" collapsed="false">
      <c r="A427" s="31"/>
      <c r="B427" s="38"/>
      <c r="C427" s="61"/>
      <c r="D427" s="64"/>
      <c r="E427" s="65"/>
      <c r="F427" s="66"/>
      <c r="G427" s="66"/>
      <c r="H427" s="65"/>
      <c r="I427" s="66"/>
      <c r="J427" s="66"/>
      <c r="K427" s="65"/>
      <c r="L427" s="80"/>
      <c r="M427" s="65"/>
      <c r="N427" s="65"/>
      <c r="O427" s="70"/>
      <c r="P427" s="41"/>
      <c r="Q427" s="58"/>
      <c r="R427" s="25"/>
    </row>
    <row r="428" customFormat="false" ht="18" hidden="false" customHeight="false" outlineLevel="0" collapsed="false">
      <c r="A428" s="31"/>
      <c r="B428" s="38"/>
      <c r="C428" s="61"/>
      <c r="D428" s="64"/>
      <c r="E428" s="65"/>
      <c r="F428" s="66"/>
      <c r="G428" s="66"/>
      <c r="H428" s="65"/>
      <c r="I428" s="66"/>
      <c r="J428" s="66"/>
      <c r="K428" s="65"/>
      <c r="L428" s="80"/>
      <c r="M428" s="65"/>
      <c r="N428" s="65"/>
      <c r="O428" s="70"/>
      <c r="P428" s="41"/>
      <c r="Q428" s="58"/>
      <c r="R428" s="25"/>
    </row>
    <row r="429" customFormat="false" ht="18" hidden="false" customHeight="false" outlineLevel="0" collapsed="false">
      <c r="A429" s="31"/>
      <c r="B429" s="38"/>
      <c r="C429" s="61"/>
      <c r="D429" s="64"/>
      <c r="E429" s="65"/>
      <c r="F429" s="66"/>
      <c r="G429" s="66"/>
      <c r="H429" s="65"/>
      <c r="I429" s="66"/>
      <c r="J429" s="66"/>
      <c r="K429" s="65"/>
      <c r="L429" s="80"/>
      <c r="M429" s="65"/>
      <c r="N429" s="65"/>
      <c r="O429" s="70"/>
      <c r="P429" s="41"/>
      <c r="Q429" s="58"/>
      <c r="R429" s="25"/>
    </row>
    <row r="430" customFormat="false" ht="18" hidden="false" customHeight="false" outlineLevel="0" collapsed="false">
      <c r="A430" s="31"/>
      <c r="B430" s="38"/>
      <c r="C430" s="61"/>
      <c r="D430" s="64"/>
      <c r="E430" s="65"/>
      <c r="F430" s="66"/>
      <c r="G430" s="66"/>
      <c r="H430" s="65"/>
      <c r="I430" s="66"/>
      <c r="J430" s="66"/>
      <c r="K430" s="65"/>
      <c r="L430" s="80"/>
      <c r="M430" s="65"/>
      <c r="N430" s="65"/>
      <c r="O430" s="70"/>
      <c r="P430" s="41"/>
      <c r="Q430" s="58"/>
      <c r="R430" s="25"/>
    </row>
    <row r="431" customFormat="false" ht="18" hidden="false" customHeight="false" outlineLevel="0" collapsed="false">
      <c r="A431" s="31"/>
      <c r="B431" s="38"/>
      <c r="C431" s="61"/>
      <c r="D431" s="64"/>
      <c r="E431" s="65"/>
      <c r="F431" s="66"/>
      <c r="G431" s="66"/>
      <c r="H431" s="65"/>
      <c r="I431" s="66"/>
      <c r="J431" s="66"/>
      <c r="K431" s="65"/>
      <c r="L431" s="80"/>
      <c r="M431" s="65"/>
      <c r="N431" s="65"/>
      <c r="O431" s="70"/>
      <c r="P431" s="41"/>
      <c r="Q431" s="58"/>
      <c r="R431" s="25"/>
    </row>
    <row r="432" customFormat="false" ht="18" hidden="false" customHeight="false" outlineLevel="0" collapsed="false">
      <c r="A432" s="31"/>
      <c r="B432" s="38"/>
      <c r="C432" s="61"/>
      <c r="D432" s="64"/>
      <c r="E432" s="65"/>
      <c r="F432" s="66"/>
      <c r="G432" s="66"/>
      <c r="H432" s="65"/>
      <c r="I432" s="66"/>
      <c r="J432" s="66"/>
      <c r="K432" s="65"/>
      <c r="L432" s="80"/>
      <c r="M432" s="65"/>
      <c r="N432" s="65"/>
      <c r="O432" s="70"/>
      <c r="P432" s="41"/>
      <c r="Q432" s="58"/>
      <c r="R432" s="25"/>
    </row>
    <row r="433" customFormat="false" ht="18" hidden="false" customHeight="false" outlineLevel="0" collapsed="false">
      <c r="A433" s="31"/>
      <c r="B433" s="38"/>
      <c r="C433" s="61"/>
      <c r="D433" s="64"/>
      <c r="E433" s="65"/>
      <c r="F433" s="66"/>
      <c r="G433" s="66"/>
      <c r="H433" s="65"/>
      <c r="I433" s="66"/>
      <c r="J433" s="66"/>
      <c r="K433" s="65"/>
      <c r="L433" s="80"/>
      <c r="M433" s="65"/>
      <c r="N433" s="65"/>
      <c r="O433" s="70"/>
      <c r="P433" s="41"/>
      <c r="Q433" s="58"/>
      <c r="R433" s="25"/>
    </row>
    <row r="434" customFormat="false" ht="18" hidden="false" customHeight="false" outlineLevel="0" collapsed="false">
      <c r="A434" s="31"/>
      <c r="B434" s="38"/>
      <c r="C434" s="67"/>
      <c r="D434" s="67"/>
      <c r="E434" s="68" t="n">
        <f aca="false">SUM(E423:E433)</f>
        <v>0</v>
      </c>
      <c r="F434" s="69" t="s">
        <v>74</v>
      </c>
      <c r="G434" s="67"/>
      <c r="H434" s="68" t="n">
        <f aca="false">SUM(H423:H433)</f>
        <v>0</v>
      </c>
      <c r="I434" s="69" t="s">
        <v>74</v>
      </c>
      <c r="J434" s="67"/>
      <c r="K434" s="68" t="n">
        <f aca="false">SUM(K423:K433)</f>
        <v>0</v>
      </c>
      <c r="L434" s="69" t="s">
        <v>74</v>
      </c>
      <c r="M434" s="68" t="n">
        <f aca="false">SUM(M423:M433)</f>
        <v>0</v>
      </c>
      <c r="N434" s="68"/>
      <c r="O434" s="70" t="s">
        <v>74</v>
      </c>
      <c r="P434" s="41"/>
      <c r="Q434" s="58"/>
      <c r="R434" s="25"/>
    </row>
    <row r="435" customFormat="false" ht="18" hidden="false" customHeight="false" outlineLevel="0" collapsed="false">
      <c r="A435" s="31"/>
      <c r="B435" s="38"/>
      <c r="C435" s="25"/>
      <c r="D435" s="25"/>
      <c r="E435" s="25"/>
      <c r="F435" s="25"/>
      <c r="G435" s="25"/>
      <c r="H435" s="25"/>
      <c r="I435" s="85"/>
      <c r="J435" s="85"/>
      <c r="K435" s="85"/>
      <c r="L435" s="85"/>
      <c r="M435" s="85"/>
      <c r="N435" s="25"/>
      <c r="O435" s="70"/>
      <c r="P435" s="41"/>
      <c r="Q435" s="58"/>
      <c r="R435" s="25"/>
    </row>
    <row r="436" customFormat="false" ht="18" hidden="false" customHeight="false" outlineLevel="0" collapsed="false">
      <c r="A436" s="31"/>
      <c r="B436" s="38"/>
      <c r="C436" s="25"/>
      <c r="D436" s="25"/>
      <c r="E436" s="25"/>
      <c r="F436" s="25"/>
      <c r="G436" s="25"/>
      <c r="H436" s="25"/>
      <c r="I436" s="85"/>
      <c r="J436" s="85"/>
      <c r="K436" s="85"/>
      <c r="L436" s="85"/>
      <c r="M436" s="85"/>
      <c r="N436" s="25"/>
      <c r="O436" s="70"/>
      <c r="P436" s="41"/>
      <c r="Q436" s="58"/>
      <c r="R436" s="25"/>
    </row>
    <row r="437" customFormat="false" ht="20.25" hidden="false" customHeight="false" outlineLevel="0" collapsed="false">
      <c r="A437" s="31"/>
      <c r="B437" s="38"/>
      <c r="C437" s="86" t="str">
        <f aca="false">IF(Calcoli!$I28="","","Unità immobiliare "&amp;Calcoli!$I28 )</f>
        <v/>
      </c>
      <c r="D437" s="86"/>
      <c r="E437" s="77" t="s">
        <v>88</v>
      </c>
      <c r="F437" s="77"/>
      <c r="G437" s="77"/>
      <c r="H437" s="61"/>
      <c r="I437" s="60"/>
      <c r="J437" s="60"/>
      <c r="K437" s="60"/>
      <c r="L437" s="60"/>
      <c r="M437" s="60"/>
      <c r="N437" s="25"/>
      <c r="O437" s="70"/>
      <c r="P437" s="41"/>
      <c r="Q437" s="58"/>
      <c r="R437" s="25"/>
    </row>
    <row r="438" customFormat="false" ht="18" hidden="false" customHeight="false" outlineLevel="0" collapsed="false">
      <c r="A438" s="31"/>
      <c r="B438" s="38"/>
      <c r="C438" s="59" t="s">
        <v>87</v>
      </c>
      <c r="D438" s="59"/>
      <c r="E438" s="78" t="s">
        <v>89</v>
      </c>
      <c r="F438" s="78"/>
      <c r="G438" s="78"/>
      <c r="H438" s="78" t="s">
        <v>84</v>
      </c>
      <c r="I438" s="60"/>
      <c r="J438" s="60"/>
      <c r="K438" s="60" t="s">
        <v>85</v>
      </c>
      <c r="L438" s="60"/>
      <c r="M438" s="60" t="s">
        <v>86</v>
      </c>
      <c r="N438" s="25"/>
      <c r="O438" s="70"/>
      <c r="P438" s="41"/>
      <c r="Q438" s="58"/>
      <c r="R438" s="25"/>
    </row>
    <row r="439" customFormat="false" ht="18" hidden="false" customHeight="false" outlineLevel="0" collapsed="false">
      <c r="A439" s="31"/>
      <c r="B439" s="38"/>
      <c r="C439" s="61"/>
      <c r="D439" s="62"/>
      <c r="E439" s="61"/>
      <c r="F439" s="63"/>
      <c r="G439" s="63"/>
      <c r="H439" s="61"/>
      <c r="I439" s="63"/>
      <c r="J439" s="63"/>
      <c r="K439" s="61"/>
      <c r="L439" s="79"/>
      <c r="M439" s="61"/>
      <c r="N439" s="61"/>
      <c r="O439" s="70"/>
      <c r="P439" s="41"/>
      <c r="Q439" s="58"/>
      <c r="R439" s="25"/>
    </row>
    <row r="440" customFormat="false" ht="18" hidden="false" customHeight="false" outlineLevel="0" collapsed="false">
      <c r="A440" s="31"/>
      <c r="B440" s="38"/>
      <c r="C440" s="61"/>
      <c r="D440" s="64"/>
      <c r="E440" s="65"/>
      <c r="F440" s="66"/>
      <c r="G440" s="66"/>
      <c r="H440" s="65"/>
      <c r="I440" s="66"/>
      <c r="J440" s="66"/>
      <c r="K440" s="65"/>
      <c r="L440" s="80"/>
      <c r="M440" s="65"/>
      <c r="N440" s="65"/>
      <c r="O440" s="70"/>
      <c r="P440" s="41"/>
      <c r="Q440" s="58"/>
      <c r="R440" s="25"/>
    </row>
    <row r="441" customFormat="false" ht="18" hidden="false" customHeight="false" outlineLevel="0" collapsed="false">
      <c r="A441" s="31"/>
      <c r="B441" s="38"/>
      <c r="C441" s="61"/>
      <c r="D441" s="64"/>
      <c r="E441" s="65"/>
      <c r="F441" s="66"/>
      <c r="G441" s="66"/>
      <c r="H441" s="65"/>
      <c r="I441" s="66"/>
      <c r="J441" s="66"/>
      <c r="K441" s="65"/>
      <c r="L441" s="80"/>
      <c r="M441" s="65"/>
      <c r="N441" s="65"/>
      <c r="O441" s="70"/>
      <c r="P441" s="41"/>
      <c r="Q441" s="58"/>
      <c r="R441" s="25"/>
    </row>
    <row r="442" customFormat="false" ht="18" hidden="false" customHeight="false" outlineLevel="0" collapsed="false">
      <c r="A442" s="31"/>
      <c r="B442" s="38"/>
      <c r="C442" s="61"/>
      <c r="D442" s="64"/>
      <c r="E442" s="65"/>
      <c r="F442" s="66"/>
      <c r="G442" s="66"/>
      <c r="H442" s="65"/>
      <c r="I442" s="66"/>
      <c r="J442" s="66"/>
      <c r="K442" s="65"/>
      <c r="L442" s="80"/>
      <c r="M442" s="65"/>
      <c r="N442" s="65"/>
      <c r="O442" s="70"/>
      <c r="P442" s="41"/>
      <c r="Q442" s="58"/>
      <c r="R442" s="25"/>
    </row>
    <row r="443" customFormat="false" ht="18" hidden="false" customHeight="false" outlineLevel="0" collapsed="false">
      <c r="A443" s="31"/>
      <c r="B443" s="38"/>
      <c r="C443" s="61"/>
      <c r="D443" s="64"/>
      <c r="E443" s="65"/>
      <c r="F443" s="66"/>
      <c r="G443" s="66"/>
      <c r="H443" s="65"/>
      <c r="I443" s="66"/>
      <c r="J443" s="66"/>
      <c r="K443" s="65"/>
      <c r="L443" s="80"/>
      <c r="M443" s="65"/>
      <c r="N443" s="65"/>
      <c r="O443" s="70"/>
      <c r="P443" s="41"/>
      <c r="Q443" s="58"/>
      <c r="R443" s="25"/>
    </row>
    <row r="444" customFormat="false" ht="18" hidden="false" customHeight="false" outlineLevel="0" collapsed="false">
      <c r="A444" s="31"/>
      <c r="B444" s="38"/>
      <c r="C444" s="61"/>
      <c r="D444" s="64"/>
      <c r="E444" s="65"/>
      <c r="F444" s="66"/>
      <c r="G444" s="66"/>
      <c r="H444" s="65"/>
      <c r="I444" s="66"/>
      <c r="J444" s="66"/>
      <c r="K444" s="65"/>
      <c r="L444" s="80"/>
      <c r="M444" s="65"/>
      <c r="N444" s="65"/>
      <c r="O444" s="70"/>
      <c r="P444" s="41"/>
      <c r="Q444" s="58"/>
      <c r="R444" s="25"/>
    </row>
    <row r="445" customFormat="false" ht="18" hidden="false" customHeight="false" outlineLevel="0" collapsed="false">
      <c r="A445" s="31"/>
      <c r="B445" s="38"/>
      <c r="C445" s="61"/>
      <c r="D445" s="64"/>
      <c r="E445" s="65"/>
      <c r="F445" s="66"/>
      <c r="G445" s="66"/>
      <c r="H445" s="65"/>
      <c r="I445" s="66"/>
      <c r="J445" s="66"/>
      <c r="K445" s="65"/>
      <c r="L445" s="80"/>
      <c r="M445" s="65"/>
      <c r="N445" s="65"/>
      <c r="O445" s="70"/>
      <c r="P445" s="41"/>
      <c r="Q445" s="58"/>
      <c r="R445" s="25"/>
    </row>
    <row r="446" customFormat="false" ht="18" hidden="false" customHeight="false" outlineLevel="0" collapsed="false">
      <c r="A446" s="31"/>
      <c r="B446" s="38"/>
      <c r="C446" s="61"/>
      <c r="D446" s="64"/>
      <c r="E446" s="65"/>
      <c r="F446" s="66"/>
      <c r="G446" s="66"/>
      <c r="H446" s="65"/>
      <c r="I446" s="66"/>
      <c r="J446" s="66"/>
      <c r="K446" s="65"/>
      <c r="L446" s="80"/>
      <c r="M446" s="65"/>
      <c r="N446" s="65"/>
      <c r="O446" s="70"/>
      <c r="P446" s="41"/>
      <c r="Q446" s="58"/>
      <c r="R446" s="25"/>
    </row>
    <row r="447" customFormat="false" ht="18" hidden="false" customHeight="false" outlineLevel="0" collapsed="false">
      <c r="A447" s="31"/>
      <c r="B447" s="38"/>
      <c r="C447" s="61"/>
      <c r="D447" s="64"/>
      <c r="E447" s="65"/>
      <c r="F447" s="66"/>
      <c r="G447" s="66"/>
      <c r="H447" s="65"/>
      <c r="I447" s="66"/>
      <c r="J447" s="66"/>
      <c r="K447" s="65"/>
      <c r="L447" s="80"/>
      <c r="M447" s="65"/>
      <c r="N447" s="65"/>
      <c r="O447" s="70"/>
      <c r="P447" s="41"/>
      <c r="Q447" s="58"/>
      <c r="R447" s="25"/>
    </row>
    <row r="448" customFormat="false" ht="18" hidden="false" customHeight="false" outlineLevel="0" collapsed="false">
      <c r="A448" s="31"/>
      <c r="B448" s="38"/>
      <c r="C448" s="61"/>
      <c r="D448" s="64"/>
      <c r="E448" s="65"/>
      <c r="F448" s="66"/>
      <c r="G448" s="66"/>
      <c r="H448" s="65"/>
      <c r="I448" s="66"/>
      <c r="J448" s="66"/>
      <c r="K448" s="65"/>
      <c r="L448" s="80"/>
      <c r="M448" s="65"/>
      <c r="N448" s="65"/>
      <c r="O448" s="70"/>
      <c r="P448" s="41"/>
      <c r="Q448" s="58"/>
      <c r="R448" s="25"/>
    </row>
    <row r="449" customFormat="false" ht="18" hidden="false" customHeight="false" outlineLevel="0" collapsed="false">
      <c r="A449" s="31"/>
      <c r="B449" s="38"/>
      <c r="C449" s="61"/>
      <c r="D449" s="64"/>
      <c r="E449" s="65"/>
      <c r="F449" s="66"/>
      <c r="G449" s="66"/>
      <c r="H449" s="65"/>
      <c r="I449" s="66"/>
      <c r="J449" s="66"/>
      <c r="K449" s="65"/>
      <c r="L449" s="80"/>
      <c r="M449" s="65"/>
      <c r="N449" s="65"/>
      <c r="O449" s="70"/>
      <c r="P449" s="41"/>
      <c r="Q449" s="58"/>
      <c r="R449" s="25"/>
    </row>
    <row r="450" customFormat="false" ht="18" hidden="false" customHeight="false" outlineLevel="0" collapsed="false">
      <c r="A450" s="31"/>
      <c r="B450" s="38"/>
      <c r="C450" s="67"/>
      <c r="D450" s="67"/>
      <c r="E450" s="68" t="n">
        <f aca="false">SUM(E439:E449)</f>
        <v>0</v>
      </c>
      <c r="F450" s="69" t="s">
        <v>74</v>
      </c>
      <c r="G450" s="67"/>
      <c r="H450" s="68" t="n">
        <f aca="false">SUM(H439:H449)</f>
        <v>0</v>
      </c>
      <c r="I450" s="69" t="s">
        <v>74</v>
      </c>
      <c r="J450" s="67"/>
      <c r="K450" s="68" t="n">
        <f aca="false">SUM(K439:K449)</f>
        <v>0</v>
      </c>
      <c r="L450" s="69" t="s">
        <v>74</v>
      </c>
      <c r="M450" s="68" t="n">
        <f aca="false">SUM(M439:M449)</f>
        <v>0</v>
      </c>
      <c r="N450" s="68"/>
      <c r="O450" s="70" t="s">
        <v>74</v>
      </c>
      <c r="P450" s="41"/>
      <c r="Q450" s="58"/>
      <c r="R450" s="25"/>
    </row>
    <row r="451" customFormat="false" ht="18" hidden="false" customHeight="false" outlineLevel="0" collapsed="false">
      <c r="A451" s="31"/>
      <c r="B451" s="38"/>
      <c r="C451" s="25"/>
      <c r="D451" s="25"/>
      <c r="E451" s="25"/>
      <c r="F451" s="25"/>
      <c r="G451" s="25"/>
      <c r="H451" s="25"/>
      <c r="I451" s="85"/>
      <c r="J451" s="85"/>
      <c r="K451" s="85"/>
      <c r="L451" s="85"/>
      <c r="M451" s="85"/>
      <c r="N451" s="25"/>
      <c r="O451" s="70"/>
      <c r="P451" s="41"/>
      <c r="Q451" s="58"/>
      <c r="R451" s="25"/>
    </row>
    <row r="452" customFormat="false" ht="18" hidden="false" customHeight="false" outlineLevel="0" collapsed="false">
      <c r="A452" s="31"/>
      <c r="B452" s="38"/>
      <c r="C452" s="25"/>
      <c r="D452" s="25"/>
      <c r="E452" s="25"/>
      <c r="F452" s="25"/>
      <c r="G452" s="25"/>
      <c r="H452" s="25"/>
      <c r="I452" s="85"/>
      <c r="J452" s="85"/>
      <c r="K452" s="85"/>
      <c r="L452" s="85"/>
      <c r="M452" s="85"/>
      <c r="N452" s="25"/>
      <c r="O452" s="70"/>
      <c r="P452" s="41"/>
      <c r="Q452" s="58"/>
      <c r="R452" s="25"/>
    </row>
    <row r="453" customFormat="false" ht="20.25" hidden="false" customHeight="false" outlineLevel="0" collapsed="false">
      <c r="A453" s="31"/>
      <c r="B453" s="38"/>
      <c r="C453" s="86" t="str">
        <f aca="false">IF(Calcoli!$I29="","","Unità immobiliare "&amp;Calcoli!$I29 )</f>
        <v/>
      </c>
      <c r="D453" s="86"/>
      <c r="E453" s="77" t="s">
        <v>88</v>
      </c>
      <c r="F453" s="77"/>
      <c r="G453" s="77"/>
      <c r="H453" s="61"/>
      <c r="I453" s="60"/>
      <c r="J453" s="60"/>
      <c r="K453" s="60"/>
      <c r="L453" s="60"/>
      <c r="M453" s="60"/>
      <c r="N453" s="25"/>
      <c r="O453" s="70"/>
      <c r="P453" s="41"/>
      <c r="Q453" s="58"/>
      <c r="R453" s="25"/>
    </row>
    <row r="454" customFormat="false" ht="18" hidden="false" customHeight="false" outlineLevel="0" collapsed="false">
      <c r="A454" s="31"/>
      <c r="B454" s="38"/>
      <c r="C454" s="59" t="s">
        <v>87</v>
      </c>
      <c r="D454" s="59"/>
      <c r="E454" s="78" t="s">
        <v>89</v>
      </c>
      <c r="F454" s="78"/>
      <c r="G454" s="78"/>
      <c r="H454" s="78" t="s">
        <v>84</v>
      </c>
      <c r="I454" s="60"/>
      <c r="J454" s="60"/>
      <c r="K454" s="60" t="s">
        <v>85</v>
      </c>
      <c r="L454" s="60"/>
      <c r="M454" s="60" t="s">
        <v>86</v>
      </c>
      <c r="N454" s="25"/>
      <c r="O454" s="70"/>
      <c r="P454" s="41"/>
      <c r="Q454" s="58"/>
      <c r="R454" s="25"/>
    </row>
    <row r="455" customFormat="false" ht="18" hidden="false" customHeight="false" outlineLevel="0" collapsed="false">
      <c r="A455" s="31"/>
      <c r="B455" s="38"/>
      <c r="C455" s="61"/>
      <c r="D455" s="62"/>
      <c r="E455" s="61"/>
      <c r="F455" s="63"/>
      <c r="G455" s="63"/>
      <c r="H455" s="61"/>
      <c r="I455" s="63"/>
      <c r="J455" s="63"/>
      <c r="K455" s="61"/>
      <c r="L455" s="79"/>
      <c r="M455" s="61"/>
      <c r="N455" s="61"/>
      <c r="O455" s="70"/>
      <c r="P455" s="41"/>
      <c r="Q455" s="58"/>
      <c r="R455" s="25"/>
    </row>
    <row r="456" customFormat="false" ht="18" hidden="false" customHeight="false" outlineLevel="0" collapsed="false">
      <c r="A456" s="31"/>
      <c r="B456" s="38"/>
      <c r="C456" s="61"/>
      <c r="D456" s="64"/>
      <c r="E456" s="65"/>
      <c r="F456" s="66"/>
      <c r="G456" s="66"/>
      <c r="H456" s="65"/>
      <c r="I456" s="66"/>
      <c r="J456" s="66"/>
      <c r="K456" s="65"/>
      <c r="L456" s="80"/>
      <c r="M456" s="65"/>
      <c r="N456" s="65"/>
      <c r="O456" s="70"/>
      <c r="P456" s="41"/>
      <c r="Q456" s="58"/>
      <c r="R456" s="25"/>
    </row>
    <row r="457" customFormat="false" ht="18" hidden="false" customHeight="false" outlineLevel="0" collapsed="false">
      <c r="A457" s="31"/>
      <c r="B457" s="38"/>
      <c r="C457" s="61"/>
      <c r="D457" s="64"/>
      <c r="E457" s="65"/>
      <c r="F457" s="66"/>
      <c r="G457" s="66"/>
      <c r="H457" s="65"/>
      <c r="I457" s="66"/>
      <c r="J457" s="66"/>
      <c r="K457" s="65"/>
      <c r="L457" s="80"/>
      <c r="M457" s="65"/>
      <c r="N457" s="65"/>
      <c r="O457" s="70"/>
      <c r="P457" s="41"/>
      <c r="Q457" s="58"/>
      <c r="R457" s="25"/>
    </row>
    <row r="458" customFormat="false" ht="18" hidden="false" customHeight="false" outlineLevel="0" collapsed="false">
      <c r="A458" s="31"/>
      <c r="B458" s="38"/>
      <c r="C458" s="61"/>
      <c r="D458" s="64"/>
      <c r="E458" s="65"/>
      <c r="F458" s="66"/>
      <c r="G458" s="66"/>
      <c r="H458" s="65"/>
      <c r="I458" s="66"/>
      <c r="J458" s="66"/>
      <c r="K458" s="65"/>
      <c r="L458" s="80"/>
      <c r="M458" s="65"/>
      <c r="N458" s="65"/>
      <c r="O458" s="70"/>
      <c r="P458" s="41"/>
      <c r="Q458" s="58"/>
      <c r="R458" s="25"/>
    </row>
    <row r="459" customFormat="false" ht="18" hidden="false" customHeight="false" outlineLevel="0" collapsed="false">
      <c r="A459" s="31"/>
      <c r="B459" s="38"/>
      <c r="C459" s="61"/>
      <c r="D459" s="64"/>
      <c r="E459" s="65"/>
      <c r="F459" s="66"/>
      <c r="G459" s="66"/>
      <c r="H459" s="65"/>
      <c r="I459" s="66"/>
      <c r="J459" s="66"/>
      <c r="K459" s="65"/>
      <c r="L459" s="80"/>
      <c r="M459" s="65"/>
      <c r="N459" s="65"/>
      <c r="O459" s="70"/>
      <c r="P459" s="41"/>
      <c r="Q459" s="58"/>
      <c r="R459" s="25"/>
    </row>
    <row r="460" customFormat="false" ht="18" hidden="false" customHeight="false" outlineLevel="0" collapsed="false">
      <c r="A460" s="31"/>
      <c r="B460" s="38"/>
      <c r="C460" s="61"/>
      <c r="D460" s="64"/>
      <c r="E460" s="65"/>
      <c r="F460" s="66"/>
      <c r="G460" s="66"/>
      <c r="H460" s="65"/>
      <c r="I460" s="66"/>
      <c r="J460" s="66"/>
      <c r="K460" s="65"/>
      <c r="L460" s="80"/>
      <c r="M460" s="65"/>
      <c r="N460" s="65"/>
      <c r="O460" s="70"/>
      <c r="P460" s="41"/>
      <c r="Q460" s="58"/>
      <c r="R460" s="25"/>
    </row>
    <row r="461" customFormat="false" ht="18" hidden="false" customHeight="false" outlineLevel="0" collapsed="false">
      <c r="A461" s="31"/>
      <c r="B461" s="38"/>
      <c r="C461" s="61"/>
      <c r="D461" s="64"/>
      <c r="E461" s="65"/>
      <c r="F461" s="66"/>
      <c r="G461" s="66"/>
      <c r="H461" s="65"/>
      <c r="I461" s="66"/>
      <c r="J461" s="66"/>
      <c r="K461" s="65"/>
      <c r="L461" s="80"/>
      <c r="M461" s="65"/>
      <c r="N461" s="65"/>
      <c r="O461" s="70"/>
      <c r="P461" s="41"/>
      <c r="Q461" s="58"/>
      <c r="R461" s="25"/>
    </row>
    <row r="462" customFormat="false" ht="18" hidden="false" customHeight="false" outlineLevel="0" collapsed="false">
      <c r="A462" s="31"/>
      <c r="B462" s="38"/>
      <c r="C462" s="61"/>
      <c r="D462" s="64"/>
      <c r="E462" s="65"/>
      <c r="F462" s="66"/>
      <c r="G462" s="66"/>
      <c r="H462" s="65"/>
      <c r="I462" s="66"/>
      <c r="J462" s="66"/>
      <c r="K462" s="65"/>
      <c r="L462" s="80"/>
      <c r="M462" s="65"/>
      <c r="N462" s="65"/>
      <c r="O462" s="70"/>
      <c r="P462" s="41"/>
      <c r="Q462" s="58"/>
      <c r="R462" s="25"/>
    </row>
    <row r="463" customFormat="false" ht="18" hidden="false" customHeight="false" outlineLevel="0" collapsed="false">
      <c r="A463" s="31"/>
      <c r="B463" s="38"/>
      <c r="C463" s="61"/>
      <c r="D463" s="64"/>
      <c r="E463" s="65"/>
      <c r="F463" s="66"/>
      <c r="G463" s="66"/>
      <c r="H463" s="65"/>
      <c r="I463" s="66"/>
      <c r="J463" s="66"/>
      <c r="K463" s="65"/>
      <c r="L463" s="80"/>
      <c r="M463" s="65"/>
      <c r="N463" s="65"/>
      <c r="O463" s="70"/>
      <c r="P463" s="41"/>
      <c r="Q463" s="58"/>
      <c r="R463" s="25"/>
    </row>
    <row r="464" customFormat="false" ht="18" hidden="false" customHeight="false" outlineLevel="0" collapsed="false">
      <c r="A464" s="31"/>
      <c r="B464" s="38"/>
      <c r="C464" s="61"/>
      <c r="D464" s="64"/>
      <c r="E464" s="65"/>
      <c r="F464" s="66"/>
      <c r="G464" s="66"/>
      <c r="H464" s="65"/>
      <c r="I464" s="66"/>
      <c r="J464" s="66"/>
      <c r="K464" s="65"/>
      <c r="L464" s="80"/>
      <c r="M464" s="65"/>
      <c r="N464" s="65"/>
      <c r="O464" s="70"/>
      <c r="P464" s="41"/>
      <c r="Q464" s="58"/>
      <c r="R464" s="25"/>
    </row>
    <row r="465" customFormat="false" ht="18" hidden="false" customHeight="false" outlineLevel="0" collapsed="false">
      <c r="A465" s="31"/>
      <c r="B465" s="38"/>
      <c r="C465" s="61"/>
      <c r="D465" s="64"/>
      <c r="E465" s="65"/>
      <c r="F465" s="66"/>
      <c r="G465" s="66"/>
      <c r="H465" s="65"/>
      <c r="I465" s="66"/>
      <c r="J465" s="66"/>
      <c r="K465" s="65"/>
      <c r="L465" s="80"/>
      <c r="M465" s="65"/>
      <c r="N465" s="65"/>
      <c r="O465" s="70"/>
      <c r="P465" s="41"/>
      <c r="Q465" s="58"/>
      <c r="R465" s="25"/>
    </row>
    <row r="466" customFormat="false" ht="18" hidden="false" customHeight="false" outlineLevel="0" collapsed="false">
      <c r="A466" s="31"/>
      <c r="B466" s="38"/>
      <c r="C466" s="67"/>
      <c r="D466" s="67"/>
      <c r="E466" s="68" t="n">
        <f aca="false">SUM(E455:E465)</f>
        <v>0</v>
      </c>
      <c r="F466" s="69" t="s">
        <v>74</v>
      </c>
      <c r="G466" s="67"/>
      <c r="H466" s="68" t="n">
        <f aca="false">SUM(H455:H465)</f>
        <v>0</v>
      </c>
      <c r="I466" s="69" t="s">
        <v>74</v>
      </c>
      <c r="J466" s="67"/>
      <c r="K466" s="68" t="n">
        <f aca="false">SUM(K455:K465)</f>
        <v>0</v>
      </c>
      <c r="L466" s="69" t="s">
        <v>74</v>
      </c>
      <c r="M466" s="68" t="n">
        <f aca="false">SUM(M455:M465)</f>
        <v>0</v>
      </c>
      <c r="N466" s="68"/>
      <c r="O466" s="70" t="s">
        <v>74</v>
      </c>
      <c r="P466" s="41"/>
      <c r="Q466" s="58"/>
      <c r="R466" s="25"/>
    </row>
    <row r="467" customFormat="false" ht="18" hidden="false" customHeight="false" outlineLevel="0" collapsed="false">
      <c r="A467" s="31"/>
      <c r="B467" s="38"/>
      <c r="C467" s="25"/>
      <c r="D467" s="25"/>
      <c r="E467" s="25"/>
      <c r="F467" s="25"/>
      <c r="G467" s="25"/>
      <c r="H467" s="25"/>
      <c r="I467" s="85"/>
      <c r="J467" s="85"/>
      <c r="K467" s="85"/>
      <c r="L467" s="85"/>
      <c r="M467" s="85"/>
      <c r="N467" s="25"/>
      <c r="O467" s="70"/>
      <c r="P467" s="41"/>
      <c r="Q467" s="58"/>
      <c r="R467" s="25"/>
    </row>
    <row r="468" customFormat="false" ht="18" hidden="false" customHeight="false" outlineLevel="0" collapsed="false">
      <c r="A468" s="31"/>
      <c r="B468" s="38"/>
      <c r="C468" s="25"/>
      <c r="D468" s="25"/>
      <c r="E468" s="25"/>
      <c r="F468" s="25"/>
      <c r="G468" s="25"/>
      <c r="H468" s="25"/>
      <c r="I468" s="85"/>
      <c r="J468" s="85"/>
      <c r="K468" s="85"/>
      <c r="L468" s="85"/>
      <c r="M468" s="85"/>
      <c r="N468" s="25"/>
      <c r="O468" s="70"/>
      <c r="P468" s="41"/>
      <c r="Q468" s="58"/>
      <c r="R468" s="25"/>
    </row>
    <row r="469" customFormat="false" ht="20.25" hidden="false" customHeight="false" outlineLevel="0" collapsed="false">
      <c r="A469" s="31"/>
      <c r="B469" s="38"/>
      <c r="C469" s="86" t="str">
        <f aca="false">IF(Calcoli!$I30="","","Unità immobiliare "&amp;Calcoli!$I30 )</f>
        <v/>
      </c>
      <c r="D469" s="86"/>
      <c r="E469" s="77" t="s">
        <v>88</v>
      </c>
      <c r="F469" s="77"/>
      <c r="G469" s="77"/>
      <c r="H469" s="61"/>
      <c r="I469" s="60"/>
      <c r="J469" s="60"/>
      <c r="K469" s="60"/>
      <c r="L469" s="60"/>
      <c r="M469" s="60"/>
      <c r="N469" s="25"/>
      <c r="O469" s="70"/>
      <c r="P469" s="41"/>
      <c r="Q469" s="58"/>
      <c r="R469" s="25"/>
    </row>
    <row r="470" customFormat="false" ht="18" hidden="false" customHeight="false" outlineLevel="0" collapsed="false">
      <c r="A470" s="31"/>
      <c r="B470" s="38"/>
      <c r="C470" s="59" t="s">
        <v>87</v>
      </c>
      <c r="D470" s="59"/>
      <c r="E470" s="78" t="s">
        <v>89</v>
      </c>
      <c r="F470" s="78"/>
      <c r="G470" s="78"/>
      <c r="H470" s="78" t="s">
        <v>84</v>
      </c>
      <c r="I470" s="60"/>
      <c r="J470" s="60"/>
      <c r="K470" s="60" t="s">
        <v>85</v>
      </c>
      <c r="L470" s="60"/>
      <c r="M470" s="60" t="s">
        <v>86</v>
      </c>
      <c r="N470" s="25"/>
      <c r="O470" s="70"/>
      <c r="P470" s="41"/>
      <c r="Q470" s="58"/>
      <c r="R470" s="25"/>
    </row>
    <row r="471" customFormat="false" ht="18" hidden="false" customHeight="false" outlineLevel="0" collapsed="false">
      <c r="A471" s="31"/>
      <c r="B471" s="38"/>
      <c r="C471" s="61"/>
      <c r="D471" s="62"/>
      <c r="E471" s="61"/>
      <c r="F471" s="63"/>
      <c r="G471" s="63"/>
      <c r="H471" s="61"/>
      <c r="I471" s="63"/>
      <c r="J471" s="63"/>
      <c r="K471" s="61"/>
      <c r="L471" s="79"/>
      <c r="M471" s="61"/>
      <c r="N471" s="61"/>
      <c r="O471" s="70"/>
      <c r="P471" s="41"/>
      <c r="Q471" s="58"/>
      <c r="R471" s="25"/>
    </row>
    <row r="472" customFormat="false" ht="18" hidden="false" customHeight="false" outlineLevel="0" collapsed="false">
      <c r="A472" s="31"/>
      <c r="B472" s="38"/>
      <c r="C472" s="61"/>
      <c r="D472" s="64"/>
      <c r="E472" s="65"/>
      <c r="F472" s="66"/>
      <c r="G472" s="66"/>
      <c r="H472" s="65"/>
      <c r="I472" s="66"/>
      <c r="J472" s="66"/>
      <c r="K472" s="65"/>
      <c r="L472" s="80"/>
      <c r="M472" s="65"/>
      <c r="N472" s="65"/>
      <c r="O472" s="70"/>
      <c r="P472" s="41"/>
      <c r="Q472" s="58"/>
      <c r="R472" s="25"/>
    </row>
    <row r="473" customFormat="false" ht="18" hidden="false" customHeight="false" outlineLevel="0" collapsed="false">
      <c r="A473" s="31"/>
      <c r="B473" s="38"/>
      <c r="C473" s="61"/>
      <c r="D473" s="64"/>
      <c r="E473" s="65"/>
      <c r="F473" s="66"/>
      <c r="G473" s="66"/>
      <c r="H473" s="65"/>
      <c r="I473" s="66"/>
      <c r="J473" s="66"/>
      <c r="K473" s="65"/>
      <c r="L473" s="80"/>
      <c r="M473" s="65"/>
      <c r="N473" s="65"/>
      <c r="O473" s="70"/>
      <c r="P473" s="41"/>
      <c r="Q473" s="58"/>
      <c r="R473" s="25"/>
    </row>
    <row r="474" customFormat="false" ht="18" hidden="false" customHeight="false" outlineLevel="0" collapsed="false">
      <c r="A474" s="31"/>
      <c r="B474" s="38"/>
      <c r="C474" s="61"/>
      <c r="D474" s="64"/>
      <c r="E474" s="65"/>
      <c r="F474" s="66"/>
      <c r="G474" s="66"/>
      <c r="H474" s="65"/>
      <c r="I474" s="66"/>
      <c r="J474" s="66"/>
      <c r="K474" s="65"/>
      <c r="L474" s="80"/>
      <c r="M474" s="65"/>
      <c r="N474" s="65"/>
      <c r="O474" s="70"/>
      <c r="P474" s="41"/>
      <c r="Q474" s="58"/>
      <c r="R474" s="25"/>
    </row>
    <row r="475" customFormat="false" ht="18" hidden="false" customHeight="false" outlineLevel="0" collapsed="false">
      <c r="A475" s="31"/>
      <c r="B475" s="38"/>
      <c r="C475" s="61"/>
      <c r="D475" s="64"/>
      <c r="E475" s="65"/>
      <c r="F475" s="66"/>
      <c r="G475" s="66"/>
      <c r="H475" s="65"/>
      <c r="I475" s="66"/>
      <c r="J475" s="66"/>
      <c r="K475" s="65"/>
      <c r="L475" s="80"/>
      <c r="M475" s="65"/>
      <c r="N475" s="65"/>
      <c r="O475" s="70"/>
      <c r="P475" s="41"/>
      <c r="Q475" s="58"/>
      <c r="R475" s="25"/>
    </row>
    <row r="476" customFormat="false" ht="18" hidden="false" customHeight="false" outlineLevel="0" collapsed="false">
      <c r="A476" s="31"/>
      <c r="B476" s="38"/>
      <c r="C476" s="61"/>
      <c r="D476" s="64"/>
      <c r="E476" s="65"/>
      <c r="F476" s="66"/>
      <c r="G476" s="66"/>
      <c r="H476" s="65"/>
      <c r="I476" s="66"/>
      <c r="J476" s="66"/>
      <c r="K476" s="65"/>
      <c r="L476" s="80"/>
      <c r="M476" s="65"/>
      <c r="N476" s="65"/>
      <c r="O476" s="70"/>
      <c r="P476" s="41"/>
      <c r="Q476" s="58"/>
      <c r="R476" s="25"/>
    </row>
    <row r="477" customFormat="false" ht="18" hidden="false" customHeight="false" outlineLevel="0" collapsed="false">
      <c r="A477" s="31"/>
      <c r="B477" s="38"/>
      <c r="C477" s="61"/>
      <c r="D477" s="64"/>
      <c r="E477" s="65"/>
      <c r="F477" s="66"/>
      <c r="G477" s="66"/>
      <c r="H477" s="65"/>
      <c r="I477" s="66"/>
      <c r="J477" s="66"/>
      <c r="K477" s="65"/>
      <c r="L477" s="80"/>
      <c r="M477" s="65"/>
      <c r="N477" s="65"/>
      <c r="O477" s="70"/>
      <c r="P477" s="41"/>
      <c r="Q477" s="58"/>
      <c r="R477" s="25"/>
    </row>
    <row r="478" customFormat="false" ht="18" hidden="false" customHeight="false" outlineLevel="0" collapsed="false">
      <c r="A478" s="31"/>
      <c r="B478" s="38"/>
      <c r="C478" s="61"/>
      <c r="D478" s="64"/>
      <c r="E478" s="65"/>
      <c r="F478" s="66"/>
      <c r="G478" s="66"/>
      <c r="H478" s="65"/>
      <c r="I478" s="66"/>
      <c r="J478" s="66"/>
      <c r="K478" s="65"/>
      <c r="L478" s="80"/>
      <c r="M478" s="65"/>
      <c r="N478" s="65"/>
      <c r="O478" s="70"/>
      <c r="P478" s="41"/>
      <c r="Q478" s="58"/>
      <c r="R478" s="25"/>
    </row>
    <row r="479" customFormat="false" ht="18" hidden="false" customHeight="false" outlineLevel="0" collapsed="false">
      <c r="A479" s="31"/>
      <c r="B479" s="38"/>
      <c r="C479" s="61"/>
      <c r="D479" s="64"/>
      <c r="E479" s="65"/>
      <c r="F479" s="66"/>
      <c r="G479" s="66"/>
      <c r="H479" s="65"/>
      <c r="I479" s="66"/>
      <c r="J479" s="66"/>
      <c r="K479" s="65"/>
      <c r="L479" s="80"/>
      <c r="M479" s="65"/>
      <c r="N479" s="65"/>
      <c r="O479" s="70"/>
      <c r="P479" s="41"/>
      <c r="Q479" s="58"/>
      <c r="R479" s="25"/>
    </row>
    <row r="480" customFormat="false" ht="18" hidden="false" customHeight="false" outlineLevel="0" collapsed="false">
      <c r="A480" s="31"/>
      <c r="B480" s="38"/>
      <c r="C480" s="61"/>
      <c r="D480" s="64"/>
      <c r="E480" s="65"/>
      <c r="F480" s="66"/>
      <c r="G480" s="66"/>
      <c r="H480" s="65"/>
      <c r="I480" s="66"/>
      <c r="J480" s="66"/>
      <c r="K480" s="65"/>
      <c r="L480" s="80"/>
      <c r="M480" s="65"/>
      <c r="N480" s="65"/>
      <c r="O480" s="70"/>
      <c r="P480" s="41"/>
      <c r="Q480" s="58"/>
      <c r="R480" s="25"/>
    </row>
    <row r="481" customFormat="false" ht="18" hidden="false" customHeight="false" outlineLevel="0" collapsed="false">
      <c r="A481" s="31"/>
      <c r="B481" s="38"/>
      <c r="C481" s="61"/>
      <c r="D481" s="64"/>
      <c r="E481" s="65"/>
      <c r="F481" s="66"/>
      <c r="G481" s="66"/>
      <c r="H481" s="65"/>
      <c r="I481" s="66"/>
      <c r="J481" s="66"/>
      <c r="K481" s="65"/>
      <c r="L481" s="80"/>
      <c r="M481" s="65"/>
      <c r="N481" s="65"/>
      <c r="O481" s="70"/>
      <c r="P481" s="41"/>
      <c r="Q481" s="58"/>
      <c r="R481" s="25"/>
    </row>
    <row r="482" customFormat="false" ht="18" hidden="false" customHeight="false" outlineLevel="0" collapsed="false">
      <c r="A482" s="31"/>
      <c r="B482" s="38"/>
      <c r="C482" s="67"/>
      <c r="D482" s="67"/>
      <c r="E482" s="68" t="n">
        <f aca="false">SUM(E471:E481)</f>
        <v>0</v>
      </c>
      <c r="F482" s="69" t="s">
        <v>74</v>
      </c>
      <c r="G482" s="67"/>
      <c r="H482" s="68" t="n">
        <f aca="false">SUM(H471:H481)</f>
        <v>0</v>
      </c>
      <c r="I482" s="69" t="s">
        <v>74</v>
      </c>
      <c r="J482" s="67"/>
      <c r="K482" s="68" t="n">
        <f aca="false">SUM(K471:K481)</f>
        <v>0</v>
      </c>
      <c r="L482" s="69" t="s">
        <v>74</v>
      </c>
      <c r="M482" s="68" t="n">
        <f aca="false">SUM(M471:M481)</f>
        <v>0</v>
      </c>
      <c r="N482" s="68"/>
      <c r="O482" s="70" t="s">
        <v>74</v>
      </c>
      <c r="P482" s="41"/>
      <c r="Q482" s="58"/>
      <c r="R482" s="25"/>
    </row>
    <row r="483" customFormat="false" ht="18" hidden="false" customHeight="false" outlineLevel="0" collapsed="false">
      <c r="A483" s="31"/>
      <c r="B483" s="38"/>
      <c r="C483" s="25"/>
      <c r="D483" s="25"/>
      <c r="E483" s="25"/>
      <c r="F483" s="25"/>
      <c r="G483" s="25"/>
      <c r="H483" s="25"/>
      <c r="I483" s="85"/>
      <c r="J483" s="85"/>
      <c r="K483" s="85"/>
      <c r="L483" s="85"/>
      <c r="M483" s="85"/>
      <c r="N483" s="25"/>
      <c r="O483" s="70"/>
      <c r="P483" s="41"/>
      <c r="Q483" s="58"/>
      <c r="R483" s="25"/>
    </row>
    <row r="484" customFormat="false" ht="18" hidden="false" customHeight="false" outlineLevel="0" collapsed="false">
      <c r="A484" s="31"/>
      <c r="B484" s="38"/>
      <c r="C484" s="25"/>
      <c r="D484" s="25"/>
      <c r="E484" s="25"/>
      <c r="F484" s="25"/>
      <c r="G484" s="25"/>
      <c r="H484" s="25"/>
      <c r="I484" s="85"/>
      <c r="J484" s="85"/>
      <c r="K484" s="85"/>
      <c r="L484" s="85"/>
      <c r="M484" s="85"/>
      <c r="N484" s="25"/>
      <c r="O484" s="70"/>
      <c r="P484" s="41"/>
      <c r="Q484" s="58"/>
      <c r="R484" s="25"/>
    </row>
    <row r="485" customFormat="false" ht="20.25" hidden="false" customHeight="false" outlineLevel="0" collapsed="false">
      <c r="A485" s="31"/>
      <c r="B485" s="38"/>
      <c r="C485" s="86" t="str">
        <f aca="false">IF(Calcoli!$I31="","","Unità immobiliare "&amp;Calcoli!$I31 )</f>
        <v/>
      </c>
      <c r="D485" s="86"/>
      <c r="E485" s="77" t="s">
        <v>88</v>
      </c>
      <c r="F485" s="77"/>
      <c r="G485" s="77"/>
      <c r="H485" s="61"/>
      <c r="I485" s="60"/>
      <c r="J485" s="60"/>
      <c r="K485" s="60"/>
      <c r="L485" s="60"/>
      <c r="M485" s="60"/>
      <c r="N485" s="25"/>
      <c r="O485" s="70"/>
      <c r="P485" s="41"/>
      <c r="Q485" s="58"/>
      <c r="R485" s="25"/>
    </row>
    <row r="486" customFormat="false" ht="18" hidden="false" customHeight="false" outlineLevel="0" collapsed="false">
      <c r="A486" s="31"/>
      <c r="B486" s="38"/>
      <c r="C486" s="59" t="s">
        <v>87</v>
      </c>
      <c r="D486" s="59"/>
      <c r="E486" s="78" t="s">
        <v>89</v>
      </c>
      <c r="F486" s="78"/>
      <c r="G486" s="78"/>
      <c r="H486" s="78" t="s">
        <v>84</v>
      </c>
      <c r="I486" s="60"/>
      <c r="J486" s="60"/>
      <c r="K486" s="60" t="s">
        <v>85</v>
      </c>
      <c r="L486" s="60"/>
      <c r="M486" s="60" t="s">
        <v>86</v>
      </c>
      <c r="N486" s="25"/>
      <c r="O486" s="70"/>
      <c r="P486" s="41"/>
      <c r="Q486" s="58"/>
      <c r="R486" s="25"/>
    </row>
    <row r="487" customFormat="false" ht="18" hidden="false" customHeight="false" outlineLevel="0" collapsed="false">
      <c r="A487" s="31"/>
      <c r="B487" s="38"/>
      <c r="C487" s="61"/>
      <c r="D487" s="62"/>
      <c r="E487" s="61"/>
      <c r="F487" s="63"/>
      <c r="G487" s="63"/>
      <c r="H487" s="61"/>
      <c r="I487" s="63"/>
      <c r="J487" s="63"/>
      <c r="K487" s="61"/>
      <c r="L487" s="79"/>
      <c r="M487" s="61"/>
      <c r="N487" s="61"/>
      <c r="O487" s="70"/>
      <c r="P487" s="41"/>
      <c r="Q487" s="58"/>
      <c r="R487" s="25"/>
    </row>
    <row r="488" customFormat="false" ht="18" hidden="false" customHeight="false" outlineLevel="0" collapsed="false">
      <c r="A488" s="31"/>
      <c r="B488" s="38"/>
      <c r="C488" s="61"/>
      <c r="D488" s="64"/>
      <c r="E488" s="65"/>
      <c r="F488" s="66"/>
      <c r="G488" s="66"/>
      <c r="H488" s="65"/>
      <c r="I488" s="66"/>
      <c r="J488" s="66"/>
      <c r="K488" s="65"/>
      <c r="L488" s="80"/>
      <c r="M488" s="65"/>
      <c r="N488" s="65"/>
      <c r="O488" s="70"/>
      <c r="P488" s="41"/>
      <c r="Q488" s="58"/>
      <c r="R488" s="25"/>
    </row>
    <row r="489" customFormat="false" ht="18" hidden="false" customHeight="false" outlineLevel="0" collapsed="false">
      <c r="A489" s="31"/>
      <c r="B489" s="38"/>
      <c r="C489" s="61"/>
      <c r="D489" s="64"/>
      <c r="E489" s="65"/>
      <c r="F489" s="66"/>
      <c r="G489" s="66"/>
      <c r="H489" s="65"/>
      <c r="I489" s="66"/>
      <c r="J489" s="66"/>
      <c r="K489" s="65"/>
      <c r="L489" s="80"/>
      <c r="M489" s="65"/>
      <c r="N489" s="65"/>
      <c r="O489" s="70"/>
      <c r="P489" s="41"/>
      <c r="Q489" s="58"/>
      <c r="R489" s="25"/>
    </row>
    <row r="490" customFormat="false" ht="18" hidden="false" customHeight="false" outlineLevel="0" collapsed="false">
      <c r="A490" s="31"/>
      <c r="B490" s="38"/>
      <c r="C490" s="61"/>
      <c r="D490" s="64"/>
      <c r="E490" s="65"/>
      <c r="F490" s="66"/>
      <c r="G490" s="66"/>
      <c r="H490" s="65"/>
      <c r="I490" s="66"/>
      <c r="J490" s="66"/>
      <c r="K490" s="65"/>
      <c r="L490" s="80"/>
      <c r="M490" s="65"/>
      <c r="N490" s="65"/>
      <c r="O490" s="70"/>
      <c r="P490" s="41"/>
      <c r="Q490" s="58"/>
      <c r="R490" s="25"/>
    </row>
    <row r="491" customFormat="false" ht="18" hidden="false" customHeight="false" outlineLevel="0" collapsed="false">
      <c r="A491" s="31"/>
      <c r="B491" s="38"/>
      <c r="C491" s="61"/>
      <c r="D491" s="64"/>
      <c r="E491" s="65"/>
      <c r="F491" s="66"/>
      <c r="G491" s="66"/>
      <c r="H491" s="65"/>
      <c r="I491" s="66"/>
      <c r="J491" s="66"/>
      <c r="K491" s="65"/>
      <c r="L491" s="80"/>
      <c r="M491" s="65"/>
      <c r="N491" s="65"/>
      <c r="O491" s="70"/>
      <c r="P491" s="41"/>
      <c r="Q491" s="58"/>
      <c r="R491" s="25"/>
    </row>
    <row r="492" customFormat="false" ht="18" hidden="false" customHeight="false" outlineLevel="0" collapsed="false">
      <c r="A492" s="31"/>
      <c r="B492" s="38"/>
      <c r="C492" s="61"/>
      <c r="D492" s="64"/>
      <c r="E492" s="65"/>
      <c r="F492" s="66"/>
      <c r="G492" s="66"/>
      <c r="H492" s="65"/>
      <c r="I492" s="66"/>
      <c r="J492" s="66"/>
      <c r="K492" s="65"/>
      <c r="L492" s="80"/>
      <c r="M492" s="65"/>
      <c r="N492" s="65"/>
      <c r="O492" s="70"/>
      <c r="P492" s="41"/>
      <c r="Q492" s="58"/>
      <c r="R492" s="25"/>
    </row>
    <row r="493" customFormat="false" ht="18" hidden="false" customHeight="false" outlineLevel="0" collapsed="false">
      <c r="A493" s="31"/>
      <c r="B493" s="38"/>
      <c r="C493" s="61"/>
      <c r="D493" s="64"/>
      <c r="E493" s="65"/>
      <c r="F493" s="66"/>
      <c r="G493" s="66"/>
      <c r="H493" s="65"/>
      <c r="I493" s="66"/>
      <c r="J493" s="66"/>
      <c r="K493" s="65"/>
      <c r="L493" s="80"/>
      <c r="M493" s="65"/>
      <c r="N493" s="65"/>
      <c r="O493" s="70"/>
      <c r="P493" s="41"/>
      <c r="Q493" s="58"/>
      <c r="R493" s="25"/>
    </row>
    <row r="494" customFormat="false" ht="18" hidden="false" customHeight="false" outlineLevel="0" collapsed="false">
      <c r="A494" s="31"/>
      <c r="B494" s="38"/>
      <c r="C494" s="61"/>
      <c r="D494" s="64"/>
      <c r="E494" s="65"/>
      <c r="F494" s="66"/>
      <c r="G494" s="66"/>
      <c r="H494" s="65"/>
      <c r="I494" s="66"/>
      <c r="J494" s="66"/>
      <c r="K494" s="65"/>
      <c r="L494" s="80"/>
      <c r="M494" s="65"/>
      <c r="N494" s="65"/>
      <c r="O494" s="70"/>
      <c r="P494" s="41"/>
      <c r="Q494" s="58"/>
      <c r="R494" s="25"/>
    </row>
    <row r="495" customFormat="false" ht="18" hidden="false" customHeight="false" outlineLevel="0" collapsed="false">
      <c r="A495" s="31"/>
      <c r="B495" s="38"/>
      <c r="C495" s="61"/>
      <c r="D495" s="64"/>
      <c r="E495" s="65"/>
      <c r="F495" s="66"/>
      <c r="G495" s="66"/>
      <c r="H495" s="65"/>
      <c r="I495" s="66"/>
      <c r="J495" s="66"/>
      <c r="K495" s="65"/>
      <c r="L495" s="80"/>
      <c r="M495" s="65"/>
      <c r="N495" s="65"/>
      <c r="O495" s="70"/>
      <c r="P495" s="41"/>
      <c r="Q495" s="58"/>
      <c r="R495" s="25"/>
    </row>
    <row r="496" customFormat="false" ht="18" hidden="false" customHeight="false" outlineLevel="0" collapsed="false">
      <c r="A496" s="31"/>
      <c r="B496" s="38"/>
      <c r="C496" s="61"/>
      <c r="D496" s="64"/>
      <c r="E496" s="65"/>
      <c r="F496" s="66"/>
      <c r="G496" s="66"/>
      <c r="H496" s="65"/>
      <c r="I496" s="66"/>
      <c r="J496" s="66"/>
      <c r="K496" s="65"/>
      <c r="L496" s="80"/>
      <c r="M496" s="65"/>
      <c r="N496" s="65"/>
      <c r="O496" s="70"/>
      <c r="P496" s="41"/>
      <c r="Q496" s="58"/>
      <c r="R496" s="25"/>
    </row>
    <row r="497" customFormat="false" ht="18" hidden="false" customHeight="false" outlineLevel="0" collapsed="false">
      <c r="A497" s="31"/>
      <c r="B497" s="38"/>
      <c r="C497" s="61"/>
      <c r="D497" s="64"/>
      <c r="E497" s="65"/>
      <c r="F497" s="66"/>
      <c r="G497" s="66"/>
      <c r="H497" s="65"/>
      <c r="I497" s="66"/>
      <c r="J497" s="66"/>
      <c r="K497" s="65"/>
      <c r="L497" s="80"/>
      <c r="M497" s="65"/>
      <c r="N497" s="65"/>
      <c r="O497" s="70"/>
      <c r="P497" s="41"/>
      <c r="Q497" s="58"/>
      <c r="R497" s="25"/>
    </row>
    <row r="498" customFormat="false" ht="18" hidden="false" customHeight="false" outlineLevel="0" collapsed="false">
      <c r="A498" s="31"/>
      <c r="B498" s="38"/>
      <c r="C498" s="67"/>
      <c r="D498" s="67"/>
      <c r="E498" s="68" t="n">
        <f aca="false">SUM(E487:E497)</f>
        <v>0</v>
      </c>
      <c r="F498" s="69" t="s">
        <v>74</v>
      </c>
      <c r="G498" s="67"/>
      <c r="H498" s="68" t="n">
        <f aca="false">SUM(H487:H497)</f>
        <v>0</v>
      </c>
      <c r="I498" s="69" t="s">
        <v>74</v>
      </c>
      <c r="J498" s="67"/>
      <c r="K498" s="68" t="n">
        <f aca="false">SUM(K487:K497)</f>
        <v>0</v>
      </c>
      <c r="L498" s="69" t="s">
        <v>74</v>
      </c>
      <c r="M498" s="68" t="n">
        <f aca="false">SUM(M487:M497)</f>
        <v>0</v>
      </c>
      <c r="N498" s="68"/>
      <c r="O498" s="70" t="s">
        <v>74</v>
      </c>
      <c r="P498" s="41"/>
      <c r="Q498" s="58"/>
      <c r="R498" s="25"/>
    </row>
    <row r="499" customFormat="false" ht="18" hidden="false" customHeight="false" outlineLevel="0" collapsed="false">
      <c r="A499" s="31"/>
      <c r="B499" s="38"/>
      <c r="C499" s="25"/>
      <c r="D499" s="25"/>
      <c r="E499" s="25"/>
      <c r="F499" s="25"/>
      <c r="G499" s="25"/>
      <c r="H499" s="25"/>
      <c r="I499" s="85"/>
      <c r="J499" s="85"/>
      <c r="K499" s="85"/>
      <c r="L499" s="85"/>
      <c r="M499" s="85"/>
      <c r="N499" s="25"/>
      <c r="O499" s="70"/>
      <c r="P499" s="41"/>
      <c r="Q499" s="58"/>
      <c r="R499" s="25"/>
    </row>
    <row r="500" customFormat="false" ht="18" hidden="false" customHeight="false" outlineLevel="0" collapsed="false">
      <c r="A500" s="31"/>
      <c r="B500" s="38"/>
      <c r="C500" s="25"/>
      <c r="D500" s="25"/>
      <c r="E500" s="25"/>
      <c r="F500" s="25"/>
      <c r="G500" s="25"/>
      <c r="H500" s="25"/>
      <c r="I500" s="85"/>
      <c r="J500" s="85"/>
      <c r="K500" s="85"/>
      <c r="L500" s="85"/>
      <c r="M500" s="85"/>
      <c r="N500" s="25"/>
      <c r="O500" s="70"/>
      <c r="P500" s="41"/>
      <c r="Q500" s="58"/>
      <c r="R500" s="25"/>
    </row>
    <row r="501" customFormat="false" ht="20.25" hidden="false" customHeight="false" outlineLevel="0" collapsed="false">
      <c r="A501" s="31"/>
      <c r="B501" s="38"/>
      <c r="C501" s="86" t="str">
        <f aca="false">IF(Calcoli!$I32="","","Unità immobiliare "&amp;Calcoli!$I32 )</f>
        <v/>
      </c>
      <c r="D501" s="86"/>
      <c r="E501" s="77" t="s">
        <v>88</v>
      </c>
      <c r="F501" s="77"/>
      <c r="G501" s="77"/>
      <c r="H501" s="61"/>
      <c r="I501" s="60"/>
      <c r="J501" s="60"/>
      <c r="K501" s="60"/>
      <c r="L501" s="60"/>
      <c r="M501" s="60"/>
      <c r="N501" s="25"/>
      <c r="O501" s="70"/>
      <c r="P501" s="41"/>
      <c r="Q501" s="58"/>
      <c r="R501" s="25"/>
    </row>
    <row r="502" customFormat="false" ht="18" hidden="false" customHeight="false" outlineLevel="0" collapsed="false">
      <c r="A502" s="31"/>
      <c r="B502" s="38"/>
      <c r="C502" s="59" t="s">
        <v>87</v>
      </c>
      <c r="D502" s="59"/>
      <c r="E502" s="78" t="s">
        <v>89</v>
      </c>
      <c r="F502" s="78"/>
      <c r="G502" s="78"/>
      <c r="H502" s="78" t="s">
        <v>84</v>
      </c>
      <c r="I502" s="60"/>
      <c r="J502" s="60"/>
      <c r="K502" s="60" t="s">
        <v>85</v>
      </c>
      <c r="L502" s="60"/>
      <c r="M502" s="60" t="s">
        <v>86</v>
      </c>
      <c r="N502" s="25"/>
      <c r="O502" s="70"/>
      <c r="P502" s="41"/>
      <c r="Q502" s="58"/>
      <c r="R502" s="25"/>
    </row>
    <row r="503" customFormat="false" ht="18" hidden="false" customHeight="false" outlineLevel="0" collapsed="false">
      <c r="A503" s="31"/>
      <c r="B503" s="38"/>
      <c r="C503" s="61"/>
      <c r="D503" s="62"/>
      <c r="E503" s="61"/>
      <c r="F503" s="63"/>
      <c r="G503" s="63"/>
      <c r="H503" s="61"/>
      <c r="I503" s="63"/>
      <c r="J503" s="63"/>
      <c r="K503" s="61"/>
      <c r="L503" s="79"/>
      <c r="M503" s="61"/>
      <c r="N503" s="61"/>
      <c r="O503" s="70"/>
      <c r="P503" s="41"/>
      <c r="Q503" s="58"/>
      <c r="R503" s="25"/>
    </row>
    <row r="504" customFormat="false" ht="18" hidden="false" customHeight="false" outlineLevel="0" collapsed="false">
      <c r="A504" s="31"/>
      <c r="B504" s="38"/>
      <c r="C504" s="61"/>
      <c r="D504" s="64"/>
      <c r="E504" s="65"/>
      <c r="F504" s="66"/>
      <c r="G504" s="66"/>
      <c r="H504" s="65"/>
      <c r="I504" s="66"/>
      <c r="J504" s="66"/>
      <c r="K504" s="65"/>
      <c r="L504" s="80"/>
      <c r="M504" s="65"/>
      <c r="N504" s="65"/>
      <c r="O504" s="70"/>
      <c r="P504" s="41"/>
      <c r="Q504" s="58"/>
      <c r="R504" s="25"/>
    </row>
    <row r="505" customFormat="false" ht="18" hidden="false" customHeight="false" outlineLevel="0" collapsed="false">
      <c r="A505" s="31"/>
      <c r="B505" s="38"/>
      <c r="C505" s="61"/>
      <c r="D505" s="64"/>
      <c r="E505" s="65"/>
      <c r="F505" s="66"/>
      <c r="G505" s="66"/>
      <c r="H505" s="65"/>
      <c r="I505" s="66"/>
      <c r="J505" s="66"/>
      <c r="K505" s="65"/>
      <c r="L505" s="80"/>
      <c r="M505" s="65"/>
      <c r="N505" s="65"/>
      <c r="O505" s="70"/>
      <c r="P505" s="41"/>
      <c r="Q505" s="58"/>
      <c r="R505" s="25"/>
    </row>
    <row r="506" customFormat="false" ht="18" hidden="false" customHeight="false" outlineLevel="0" collapsed="false">
      <c r="A506" s="31"/>
      <c r="B506" s="38"/>
      <c r="C506" s="61"/>
      <c r="D506" s="64"/>
      <c r="E506" s="65"/>
      <c r="F506" s="66"/>
      <c r="G506" s="66"/>
      <c r="H506" s="65"/>
      <c r="I506" s="66"/>
      <c r="J506" s="66"/>
      <c r="K506" s="65"/>
      <c r="L506" s="80"/>
      <c r="M506" s="65"/>
      <c r="N506" s="65"/>
      <c r="O506" s="70"/>
      <c r="P506" s="41"/>
      <c r="Q506" s="58"/>
      <c r="R506" s="25"/>
    </row>
    <row r="507" customFormat="false" ht="18" hidden="false" customHeight="false" outlineLevel="0" collapsed="false">
      <c r="A507" s="31"/>
      <c r="B507" s="38"/>
      <c r="C507" s="61"/>
      <c r="D507" s="64"/>
      <c r="E507" s="65"/>
      <c r="F507" s="66"/>
      <c r="G507" s="66"/>
      <c r="H507" s="65"/>
      <c r="I507" s="66"/>
      <c r="J507" s="66"/>
      <c r="K507" s="65"/>
      <c r="L507" s="80"/>
      <c r="M507" s="65"/>
      <c r="N507" s="65"/>
      <c r="O507" s="70"/>
      <c r="P507" s="41"/>
      <c r="Q507" s="58"/>
      <c r="R507" s="25"/>
    </row>
    <row r="508" customFormat="false" ht="18" hidden="false" customHeight="false" outlineLevel="0" collapsed="false">
      <c r="A508" s="31"/>
      <c r="B508" s="38"/>
      <c r="C508" s="61"/>
      <c r="D508" s="64"/>
      <c r="E508" s="65"/>
      <c r="F508" s="66"/>
      <c r="G508" s="66"/>
      <c r="H508" s="65"/>
      <c r="I508" s="66"/>
      <c r="J508" s="66"/>
      <c r="K508" s="65"/>
      <c r="L508" s="80"/>
      <c r="M508" s="65"/>
      <c r="N508" s="65"/>
      <c r="O508" s="70"/>
      <c r="P508" s="41"/>
      <c r="Q508" s="58"/>
      <c r="R508" s="25"/>
    </row>
    <row r="509" customFormat="false" ht="18" hidden="false" customHeight="false" outlineLevel="0" collapsed="false">
      <c r="A509" s="31"/>
      <c r="B509" s="38"/>
      <c r="C509" s="61"/>
      <c r="D509" s="64"/>
      <c r="E509" s="65"/>
      <c r="F509" s="66"/>
      <c r="G509" s="66"/>
      <c r="H509" s="65"/>
      <c r="I509" s="66"/>
      <c r="J509" s="66"/>
      <c r="K509" s="65"/>
      <c r="L509" s="80"/>
      <c r="M509" s="65"/>
      <c r="N509" s="65"/>
      <c r="O509" s="70"/>
      <c r="P509" s="41"/>
      <c r="Q509" s="58"/>
      <c r="R509" s="25"/>
    </row>
    <row r="510" customFormat="false" ht="18" hidden="false" customHeight="false" outlineLevel="0" collapsed="false">
      <c r="A510" s="31"/>
      <c r="B510" s="38"/>
      <c r="C510" s="61"/>
      <c r="D510" s="64"/>
      <c r="E510" s="65"/>
      <c r="F510" s="66"/>
      <c r="G510" s="66"/>
      <c r="H510" s="65"/>
      <c r="I510" s="66"/>
      <c r="J510" s="66"/>
      <c r="K510" s="65"/>
      <c r="L510" s="80"/>
      <c r="M510" s="65"/>
      <c r="N510" s="65"/>
      <c r="O510" s="70"/>
      <c r="P510" s="41"/>
      <c r="Q510" s="58"/>
      <c r="R510" s="25"/>
    </row>
    <row r="511" customFormat="false" ht="18" hidden="false" customHeight="false" outlineLevel="0" collapsed="false">
      <c r="A511" s="31"/>
      <c r="B511" s="38"/>
      <c r="C511" s="61"/>
      <c r="D511" s="64"/>
      <c r="E511" s="65"/>
      <c r="F511" s="66"/>
      <c r="G511" s="66"/>
      <c r="H511" s="65"/>
      <c r="I511" s="66"/>
      <c r="J511" s="66"/>
      <c r="K511" s="65"/>
      <c r="L511" s="80"/>
      <c r="M511" s="65"/>
      <c r="N511" s="65"/>
      <c r="O511" s="70"/>
      <c r="P511" s="41"/>
      <c r="Q511" s="58"/>
      <c r="R511" s="25"/>
    </row>
    <row r="512" customFormat="false" ht="18" hidden="false" customHeight="false" outlineLevel="0" collapsed="false">
      <c r="A512" s="31"/>
      <c r="B512" s="38"/>
      <c r="C512" s="61"/>
      <c r="D512" s="64"/>
      <c r="E512" s="65"/>
      <c r="F512" s="66"/>
      <c r="G512" s="66"/>
      <c r="H512" s="65"/>
      <c r="I512" s="66"/>
      <c r="J512" s="66"/>
      <c r="K512" s="65"/>
      <c r="L512" s="80"/>
      <c r="M512" s="65"/>
      <c r="N512" s="65"/>
      <c r="O512" s="70"/>
      <c r="P512" s="41"/>
      <c r="Q512" s="58"/>
      <c r="R512" s="25"/>
    </row>
    <row r="513" customFormat="false" ht="18" hidden="false" customHeight="false" outlineLevel="0" collapsed="false">
      <c r="A513" s="31"/>
      <c r="B513" s="38"/>
      <c r="C513" s="61"/>
      <c r="D513" s="64"/>
      <c r="E513" s="65"/>
      <c r="F513" s="66"/>
      <c r="G513" s="66"/>
      <c r="H513" s="65"/>
      <c r="I513" s="66"/>
      <c r="J513" s="66"/>
      <c r="K513" s="65"/>
      <c r="L513" s="80"/>
      <c r="M513" s="65"/>
      <c r="N513" s="65"/>
      <c r="O513" s="70"/>
      <c r="P513" s="41"/>
      <c r="Q513" s="58"/>
      <c r="R513" s="25"/>
    </row>
    <row r="514" customFormat="false" ht="18" hidden="false" customHeight="false" outlineLevel="0" collapsed="false">
      <c r="A514" s="31"/>
      <c r="B514" s="38"/>
      <c r="C514" s="67"/>
      <c r="D514" s="67"/>
      <c r="E514" s="68" t="n">
        <f aca="false">SUM(E503:E513)</f>
        <v>0</v>
      </c>
      <c r="F514" s="69" t="s">
        <v>74</v>
      </c>
      <c r="G514" s="67"/>
      <c r="H514" s="68" t="n">
        <f aca="false">SUM(H503:H513)</f>
        <v>0</v>
      </c>
      <c r="I514" s="69" t="s">
        <v>74</v>
      </c>
      <c r="J514" s="67"/>
      <c r="K514" s="68" t="n">
        <f aca="false">SUM(K503:K513)</f>
        <v>0</v>
      </c>
      <c r="L514" s="69" t="s">
        <v>74</v>
      </c>
      <c r="M514" s="68" t="n">
        <f aca="false">SUM(M503:M513)</f>
        <v>0</v>
      </c>
      <c r="N514" s="68"/>
      <c r="O514" s="70" t="s">
        <v>74</v>
      </c>
      <c r="P514" s="41"/>
      <c r="Q514" s="58"/>
      <c r="R514" s="25"/>
    </row>
    <row r="515" customFormat="false" ht="15" hidden="false" customHeight="false" outlineLevel="0" collapsed="false">
      <c r="A515" s="31"/>
      <c r="B515" s="51"/>
      <c r="C515" s="54"/>
      <c r="D515" s="54"/>
      <c r="E515" s="54"/>
      <c r="F515" s="54"/>
      <c r="G515" s="54"/>
      <c r="H515" s="54"/>
      <c r="I515" s="97"/>
      <c r="J515" s="97"/>
      <c r="K515" s="97"/>
      <c r="L515" s="97"/>
      <c r="M515" s="97"/>
      <c r="N515" s="54"/>
      <c r="O515" s="54"/>
      <c r="P515" s="55"/>
      <c r="Q515" s="58"/>
      <c r="R515" s="25"/>
    </row>
    <row r="516" customFormat="false" ht="15" hidden="false" customHeight="false" outlineLevel="0" collapsed="false">
      <c r="A516" s="25"/>
      <c r="B516" s="67"/>
      <c r="C516" s="67"/>
      <c r="D516" s="67"/>
      <c r="E516" s="67"/>
      <c r="F516" s="67"/>
      <c r="G516" s="67"/>
      <c r="H516" s="67"/>
      <c r="I516" s="98"/>
      <c r="J516" s="98"/>
      <c r="K516" s="98"/>
      <c r="L516" s="98"/>
      <c r="M516" s="98"/>
      <c r="N516" s="67"/>
      <c r="O516" s="67"/>
      <c r="P516" s="67"/>
      <c r="Q516" s="25"/>
      <c r="R516" s="25"/>
    </row>
  </sheetData>
  <mergeCells count="841">
    <mergeCell ref="B2:Q3"/>
    <mergeCell ref="C7:K7"/>
    <mergeCell ref="I8:L8"/>
    <mergeCell ref="C9:I9"/>
    <mergeCell ref="C10:I10"/>
    <mergeCell ref="C11:I11"/>
    <mergeCell ref="C12:I12"/>
    <mergeCell ref="C13:I13"/>
    <mergeCell ref="C14:I14"/>
    <mergeCell ref="C15:I15"/>
    <mergeCell ref="C16:I16"/>
    <mergeCell ref="C19:D19"/>
    <mergeCell ref="C20:D20"/>
    <mergeCell ref="C35:D35"/>
    <mergeCell ref="C37:D37"/>
    <mergeCell ref="E37:G37"/>
    <mergeCell ref="C38:D38"/>
    <mergeCell ref="M39:N39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49:N49"/>
    <mergeCell ref="M50:N50"/>
    <mergeCell ref="C51:H51"/>
    <mergeCell ref="C52:H52"/>
    <mergeCell ref="Q52:R52"/>
    <mergeCell ref="C53:D53"/>
    <mergeCell ref="E53:G53"/>
    <mergeCell ref="Q53:R53"/>
    <mergeCell ref="C54:D54"/>
    <mergeCell ref="Q54:R54"/>
    <mergeCell ref="M55:N55"/>
    <mergeCell ref="Q55:R55"/>
    <mergeCell ref="M56:N56"/>
    <mergeCell ref="Q56:R56"/>
    <mergeCell ref="M57:N57"/>
    <mergeCell ref="Q57:R57"/>
    <mergeCell ref="M58:N58"/>
    <mergeCell ref="Q58:R58"/>
    <mergeCell ref="M59:N59"/>
    <mergeCell ref="Q59:R59"/>
    <mergeCell ref="M60:N60"/>
    <mergeCell ref="Q60:R60"/>
    <mergeCell ref="M61:N61"/>
    <mergeCell ref="Q61:R61"/>
    <mergeCell ref="M62:N62"/>
    <mergeCell ref="Q62:R62"/>
    <mergeCell ref="M63:N63"/>
    <mergeCell ref="Q63:R63"/>
    <mergeCell ref="M64:N64"/>
    <mergeCell ref="Q64:R64"/>
    <mergeCell ref="M65:N65"/>
    <mergeCell ref="Q65:R65"/>
    <mergeCell ref="M66:N66"/>
    <mergeCell ref="Q66:R66"/>
    <mergeCell ref="C67:H67"/>
    <mergeCell ref="Q67:R67"/>
    <mergeCell ref="C68:H68"/>
    <mergeCell ref="Q68:R68"/>
    <mergeCell ref="C69:D69"/>
    <mergeCell ref="E69:G69"/>
    <mergeCell ref="Q69:R69"/>
    <mergeCell ref="C70:D70"/>
    <mergeCell ref="Q70:R70"/>
    <mergeCell ref="M71:N71"/>
    <mergeCell ref="Q71:R71"/>
    <mergeCell ref="M72:N72"/>
    <mergeCell ref="Q72:R72"/>
    <mergeCell ref="M73:N73"/>
    <mergeCell ref="Q73:R73"/>
    <mergeCell ref="M74:N74"/>
    <mergeCell ref="Q74:R74"/>
    <mergeCell ref="M75:N75"/>
    <mergeCell ref="Q75:R75"/>
    <mergeCell ref="M76:N76"/>
    <mergeCell ref="Q76:R76"/>
    <mergeCell ref="M77:N77"/>
    <mergeCell ref="Q77:R77"/>
    <mergeCell ref="M78:N78"/>
    <mergeCell ref="Q78:R78"/>
    <mergeCell ref="M79:N79"/>
    <mergeCell ref="Q79:R79"/>
    <mergeCell ref="M80:N80"/>
    <mergeCell ref="Q80:R80"/>
    <mergeCell ref="M81:N81"/>
    <mergeCell ref="Q81:R81"/>
    <mergeCell ref="M82:N82"/>
    <mergeCell ref="Q82:R82"/>
    <mergeCell ref="C83:H83"/>
    <mergeCell ref="Q83:R83"/>
    <mergeCell ref="C84:H84"/>
    <mergeCell ref="Q84:R84"/>
    <mergeCell ref="C85:D85"/>
    <mergeCell ref="E85:G85"/>
    <mergeCell ref="Q85:R85"/>
    <mergeCell ref="C86:D86"/>
    <mergeCell ref="Q86:R86"/>
    <mergeCell ref="M87:N87"/>
    <mergeCell ref="Q87:R87"/>
    <mergeCell ref="M88:N88"/>
    <mergeCell ref="Q88:R88"/>
    <mergeCell ref="M89:N89"/>
    <mergeCell ref="Q89:R89"/>
    <mergeCell ref="M90:N90"/>
    <mergeCell ref="Q90:R90"/>
    <mergeCell ref="M91:N91"/>
    <mergeCell ref="Q91:R91"/>
    <mergeCell ref="M92:N92"/>
    <mergeCell ref="Q92:R92"/>
    <mergeCell ref="M93:N93"/>
    <mergeCell ref="Q93:R93"/>
    <mergeCell ref="M94:N94"/>
    <mergeCell ref="Q94:R94"/>
    <mergeCell ref="M95:N95"/>
    <mergeCell ref="Q95:R95"/>
    <mergeCell ref="M96:N96"/>
    <mergeCell ref="Q96:R96"/>
    <mergeCell ref="M97:N97"/>
    <mergeCell ref="Q97:R97"/>
    <mergeCell ref="M98:N98"/>
    <mergeCell ref="Q98:R98"/>
    <mergeCell ref="C99:H99"/>
    <mergeCell ref="Q99:R99"/>
    <mergeCell ref="C100:H100"/>
    <mergeCell ref="Q100:R100"/>
    <mergeCell ref="C101:D101"/>
    <mergeCell ref="E101:G101"/>
    <mergeCell ref="Q101:R101"/>
    <mergeCell ref="C102:D102"/>
    <mergeCell ref="Q102:R102"/>
    <mergeCell ref="M103:N103"/>
    <mergeCell ref="Q103:R103"/>
    <mergeCell ref="M104:N104"/>
    <mergeCell ref="Q104:R104"/>
    <mergeCell ref="M105:N105"/>
    <mergeCell ref="Q105:R105"/>
    <mergeCell ref="M106:N106"/>
    <mergeCell ref="Q106:R106"/>
    <mergeCell ref="M107:N107"/>
    <mergeCell ref="Q107:R107"/>
    <mergeCell ref="M108:N108"/>
    <mergeCell ref="Q108:R108"/>
    <mergeCell ref="M109:N109"/>
    <mergeCell ref="Q109:R109"/>
    <mergeCell ref="M110:N110"/>
    <mergeCell ref="Q110:R110"/>
    <mergeCell ref="M111:N111"/>
    <mergeCell ref="Q111:R111"/>
    <mergeCell ref="M112:N112"/>
    <mergeCell ref="Q112:R112"/>
    <mergeCell ref="M113:N113"/>
    <mergeCell ref="Q113:R113"/>
    <mergeCell ref="M114:N114"/>
    <mergeCell ref="Q114:R114"/>
    <mergeCell ref="C115:H115"/>
    <mergeCell ref="Q115:R115"/>
    <mergeCell ref="C116:H116"/>
    <mergeCell ref="Q116:R116"/>
    <mergeCell ref="C117:D117"/>
    <mergeCell ref="E117:G117"/>
    <mergeCell ref="Q117:R117"/>
    <mergeCell ref="C118:D118"/>
    <mergeCell ref="Q118:R118"/>
    <mergeCell ref="M119:N119"/>
    <mergeCell ref="Q119:R119"/>
    <mergeCell ref="M120:N120"/>
    <mergeCell ref="Q120:R120"/>
    <mergeCell ref="M121:N121"/>
    <mergeCell ref="Q121:R121"/>
    <mergeCell ref="M122:N122"/>
    <mergeCell ref="Q122:R122"/>
    <mergeCell ref="M123:N123"/>
    <mergeCell ref="Q123:R123"/>
    <mergeCell ref="M124:N124"/>
    <mergeCell ref="Q124:R124"/>
    <mergeCell ref="M125:N125"/>
    <mergeCell ref="Q125:R125"/>
    <mergeCell ref="M126:N126"/>
    <mergeCell ref="Q126:R126"/>
    <mergeCell ref="M127:N127"/>
    <mergeCell ref="Q127:R127"/>
    <mergeCell ref="M128:N128"/>
    <mergeCell ref="Q128:R128"/>
    <mergeCell ref="M129:N129"/>
    <mergeCell ref="Q129:R129"/>
    <mergeCell ref="M130:N130"/>
    <mergeCell ref="Q130:R130"/>
    <mergeCell ref="C131:H131"/>
    <mergeCell ref="Q131:R131"/>
    <mergeCell ref="C132:H132"/>
    <mergeCell ref="Q132:R132"/>
    <mergeCell ref="C133:D133"/>
    <mergeCell ref="E133:G133"/>
    <mergeCell ref="Q133:R133"/>
    <mergeCell ref="C134:D134"/>
    <mergeCell ref="Q134:R134"/>
    <mergeCell ref="M135:N135"/>
    <mergeCell ref="Q135:R135"/>
    <mergeCell ref="M136:N136"/>
    <mergeCell ref="Q136:R136"/>
    <mergeCell ref="M137:N137"/>
    <mergeCell ref="Q137:R137"/>
    <mergeCell ref="M138:N138"/>
    <mergeCell ref="Q138:R138"/>
    <mergeCell ref="M139:N139"/>
    <mergeCell ref="Q139:R139"/>
    <mergeCell ref="M140:N140"/>
    <mergeCell ref="Q140:R140"/>
    <mergeCell ref="M141:N141"/>
    <mergeCell ref="Q141:R141"/>
    <mergeCell ref="M142:N142"/>
    <mergeCell ref="Q142:R142"/>
    <mergeCell ref="M143:N143"/>
    <mergeCell ref="Q143:R143"/>
    <mergeCell ref="M144:N144"/>
    <mergeCell ref="Q144:R144"/>
    <mergeCell ref="M145:N145"/>
    <mergeCell ref="Q145:R145"/>
    <mergeCell ref="M146:N146"/>
    <mergeCell ref="Q146:R146"/>
    <mergeCell ref="C147:H147"/>
    <mergeCell ref="Q147:R147"/>
    <mergeCell ref="C148:H148"/>
    <mergeCell ref="Q148:R148"/>
    <mergeCell ref="C149:D149"/>
    <mergeCell ref="E149:G149"/>
    <mergeCell ref="Q149:R149"/>
    <mergeCell ref="C150:D150"/>
    <mergeCell ref="Q150:R150"/>
    <mergeCell ref="M151:N151"/>
    <mergeCell ref="Q151:R151"/>
    <mergeCell ref="M152:N152"/>
    <mergeCell ref="Q152:R152"/>
    <mergeCell ref="M153:N153"/>
    <mergeCell ref="Q153:R153"/>
    <mergeCell ref="M154:N154"/>
    <mergeCell ref="Q154:R154"/>
    <mergeCell ref="M155:N155"/>
    <mergeCell ref="Q155:R155"/>
    <mergeCell ref="M156:N156"/>
    <mergeCell ref="Q156:R156"/>
    <mergeCell ref="M157:N157"/>
    <mergeCell ref="Q157:R157"/>
    <mergeCell ref="M158:N158"/>
    <mergeCell ref="Q158:R158"/>
    <mergeCell ref="M159:N159"/>
    <mergeCell ref="Q159:R159"/>
    <mergeCell ref="M160:N160"/>
    <mergeCell ref="Q160:R160"/>
    <mergeCell ref="M161:N161"/>
    <mergeCell ref="Q161:R161"/>
    <mergeCell ref="M162:N162"/>
    <mergeCell ref="Q162:R162"/>
    <mergeCell ref="C163:H163"/>
    <mergeCell ref="Q163:R163"/>
    <mergeCell ref="C164:H164"/>
    <mergeCell ref="Q164:R164"/>
    <mergeCell ref="C165:D165"/>
    <mergeCell ref="E165:G165"/>
    <mergeCell ref="Q165:R165"/>
    <mergeCell ref="C166:D166"/>
    <mergeCell ref="Q166:R166"/>
    <mergeCell ref="M167:N167"/>
    <mergeCell ref="Q167:R167"/>
    <mergeCell ref="M168:N168"/>
    <mergeCell ref="Q168:R168"/>
    <mergeCell ref="M169:N169"/>
    <mergeCell ref="Q169:R169"/>
    <mergeCell ref="M170:N170"/>
    <mergeCell ref="Q170:R170"/>
    <mergeCell ref="M171:N171"/>
    <mergeCell ref="Q171:R171"/>
    <mergeCell ref="M172:N172"/>
    <mergeCell ref="Q172:R172"/>
    <mergeCell ref="M173:N173"/>
    <mergeCell ref="Q173:R173"/>
    <mergeCell ref="M174:N174"/>
    <mergeCell ref="Q174:R174"/>
    <mergeCell ref="M175:N175"/>
    <mergeCell ref="Q175:R175"/>
    <mergeCell ref="M176:N176"/>
    <mergeCell ref="Q176:R176"/>
    <mergeCell ref="M177:N177"/>
    <mergeCell ref="Q177:R177"/>
    <mergeCell ref="M178:N178"/>
    <mergeCell ref="Q178:R178"/>
    <mergeCell ref="C179:H179"/>
    <mergeCell ref="Q179:R179"/>
    <mergeCell ref="C180:H180"/>
    <mergeCell ref="Q180:R180"/>
    <mergeCell ref="C181:D181"/>
    <mergeCell ref="E181:G181"/>
    <mergeCell ref="Q181:R181"/>
    <mergeCell ref="C182:D182"/>
    <mergeCell ref="Q182:R182"/>
    <mergeCell ref="M183:N183"/>
    <mergeCell ref="Q183:R183"/>
    <mergeCell ref="M184:N184"/>
    <mergeCell ref="Q184:R184"/>
    <mergeCell ref="M185:N185"/>
    <mergeCell ref="Q185:R185"/>
    <mergeCell ref="M186:N186"/>
    <mergeCell ref="Q186:R186"/>
    <mergeCell ref="M187:N187"/>
    <mergeCell ref="Q187:R187"/>
    <mergeCell ref="M188:N188"/>
    <mergeCell ref="Q188:R188"/>
    <mergeCell ref="M189:N189"/>
    <mergeCell ref="Q189:R189"/>
    <mergeCell ref="M190:N190"/>
    <mergeCell ref="Q190:R190"/>
    <mergeCell ref="M191:N191"/>
    <mergeCell ref="Q191:R191"/>
    <mergeCell ref="M192:N192"/>
    <mergeCell ref="Q192:R192"/>
    <mergeCell ref="M193:N193"/>
    <mergeCell ref="Q193:R193"/>
    <mergeCell ref="M194:N194"/>
    <mergeCell ref="Q194:R194"/>
    <mergeCell ref="C195:H195"/>
    <mergeCell ref="Q195:R195"/>
    <mergeCell ref="C196:H196"/>
    <mergeCell ref="Q196:R196"/>
    <mergeCell ref="C197:D197"/>
    <mergeCell ref="E197:G197"/>
    <mergeCell ref="Q197:R197"/>
    <mergeCell ref="C198:D198"/>
    <mergeCell ref="Q198:R198"/>
    <mergeCell ref="M199:N199"/>
    <mergeCell ref="Q199:R199"/>
    <mergeCell ref="M200:N200"/>
    <mergeCell ref="Q200:R200"/>
    <mergeCell ref="M201:N201"/>
    <mergeCell ref="Q201:R201"/>
    <mergeCell ref="M202:N202"/>
    <mergeCell ref="Q202:R202"/>
    <mergeCell ref="M203:N203"/>
    <mergeCell ref="Q203:R203"/>
    <mergeCell ref="M204:N204"/>
    <mergeCell ref="Q204:R204"/>
    <mergeCell ref="M205:N205"/>
    <mergeCell ref="Q205:R205"/>
    <mergeCell ref="M206:N206"/>
    <mergeCell ref="Q206:R206"/>
    <mergeCell ref="M207:N207"/>
    <mergeCell ref="Q207:R207"/>
    <mergeCell ref="M208:N208"/>
    <mergeCell ref="Q208:R208"/>
    <mergeCell ref="M209:N209"/>
    <mergeCell ref="Q209:R209"/>
    <mergeCell ref="M210:N210"/>
    <mergeCell ref="Q210:R210"/>
    <mergeCell ref="C211:H211"/>
    <mergeCell ref="Q211:R211"/>
    <mergeCell ref="C212:H212"/>
    <mergeCell ref="Q212:R212"/>
    <mergeCell ref="C213:D213"/>
    <mergeCell ref="E213:G213"/>
    <mergeCell ref="Q213:R213"/>
    <mergeCell ref="C214:D214"/>
    <mergeCell ref="Q214:R214"/>
    <mergeCell ref="M215:N215"/>
    <mergeCell ref="Q215:R215"/>
    <mergeCell ref="M216:N216"/>
    <mergeCell ref="Q216:R216"/>
    <mergeCell ref="M217:N217"/>
    <mergeCell ref="Q217:R217"/>
    <mergeCell ref="M218:N218"/>
    <mergeCell ref="Q218:R218"/>
    <mergeCell ref="M219:N219"/>
    <mergeCell ref="Q219:R219"/>
    <mergeCell ref="M220:N220"/>
    <mergeCell ref="Q220:R220"/>
    <mergeCell ref="M221:N221"/>
    <mergeCell ref="Q221:R221"/>
    <mergeCell ref="M222:N222"/>
    <mergeCell ref="Q222:R222"/>
    <mergeCell ref="M223:N223"/>
    <mergeCell ref="Q223:R223"/>
    <mergeCell ref="M224:N224"/>
    <mergeCell ref="Q224:R224"/>
    <mergeCell ref="M225:N225"/>
    <mergeCell ref="Q225:R225"/>
    <mergeCell ref="M226:N226"/>
    <mergeCell ref="Q226:R226"/>
    <mergeCell ref="C227:H227"/>
    <mergeCell ref="Q227:R227"/>
    <mergeCell ref="C228:H228"/>
    <mergeCell ref="Q228:R228"/>
    <mergeCell ref="C229:D229"/>
    <mergeCell ref="E229:G229"/>
    <mergeCell ref="Q229:R229"/>
    <mergeCell ref="C230:D230"/>
    <mergeCell ref="Q230:R230"/>
    <mergeCell ref="M231:N231"/>
    <mergeCell ref="Q231:R231"/>
    <mergeCell ref="M232:N232"/>
    <mergeCell ref="Q232:R232"/>
    <mergeCell ref="M233:N233"/>
    <mergeCell ref="Q233:R233"/>
    <mergeCell ref="M234:N234"/>
    <mergeCell ref="Q234:R234"/>
    <mergeCell ref="M235:N235"/>
    <mergeCell ref="Q235:R235"/>
    <mergeCell ref="M236:N236"/>
    <mergeCell ref="Q236:R236"/>
    <mergeCell ref="M237:N237"/>
    <mergeCell ref="Q237:R237"/>
    <mergeCell ref="M238:N238"/>
    <mergeCell ref="Q238:R238"/>
    <mergeCell ref="M239:N239"/>
    <mergeCell ref="Q239:R239"/>
    <mergeCell ref="M240:N240"/>
    <mergeCell ref="Q240:R240"/>
    <mergeCell ref="M241:N241"/>
    <mergeCell ref="Q241:R241"/>
    <mergeCell ref="M242:N242"/>
    <mergeCell ref="Q242:R242"/>
    <mergeCell ref="C243:H243"/>
    <mergeCell ref="Q243:R243"/>
    <mergeCell ref="C244:H244"/>
    <mergeCell ref="Q244:R244"/>
    <mergeCell ref="C245:D245"/>
    <mergeCell ref="E245:G245"/>
    <mergeCell ref="Q245:R245"/>
    <mergeCell ref="C246:D246"/>
    <mergeCell ref="Q246:R246"/>
    <mergeCell ref="M247:N247"/>
    <mergeCell ref="Q247:R247"/>
    <mergeCell ref="M248:N248"/>
    <mergeCell ref="Q248:R248"/>
    <mergeCell ref="M249:N249"/>
    <mergeCell ref="Q249:R249"/>
    <mergeCell ref="M250:N250"/>
    <mergeCell ref="Q250:R250"/>
    <mergeCell ref="M251:N251"/>
    <mergeCell ref="Q251:R251"/>
    <mergeCell ref="M252:N252"/>
    <mergeCell ref="Q252:R252"/>
    <mergeCell ref="M253:N253"/>
    <mergeCell ref="Q253:R253"/>
    <mergeCell ref="M254:N254"/>
    <mergeCell ref="Q254:R254"/>
    <mergeCell ref="M255:N255"/>
    <mergeCell ref="Q255:R255"/>
    <mergeCell ref="M256:N256"/>
    <mergeCell ref="Q256:R256"/>
    <mergeCell ref="M257:N257"/>
    <mergeCell ref="Q257:R257"/>
    <mergeCell ref="M258:N258"/>
    <mergeCell ref="Q258:R258"/>
    <mergeCell ref="C259:H259"/>
    <mergeCell ref="Q259:R259"/>
    <mergeCell ref="C260:H260"/>
    <mergeCell ref="Q260:R260"/>
    <mergeCell ref="C261:D261"/>
    <mergeCell ref="E261:G261"/>
    <mergeCell ref="Q261:R261"/>
    <mergeCell ref="C262:D262"/>
    <mergeCell ref="Q262:R262"/>
    <mergeCell ref="M263:N263"/>
    <mergeCell ref="Q263:R263"/>
    <mergeCell ref="M264:N264"/>
    <mergeCell ref="Q264:R264"/>
    <mergeCell ref="M265:N265"/>
    <mergeCell ref="Q265:R265"/>
    <mergeCell ref="M266:N266"/>
    <mergeCell ref="Q266:R266"/>
    <mergeCell ref="M267:N267"/>
    <mergeCell ref="Q267:R267"/>
    <mergeCell ref="M268:N268"/>
    <mergeCell ref="Q268:R268"/>
    <mergeCell ref="M269:N269"/>
    <mergeCell ref="Q269:R269"/>
    <mergeCell ref="M270:N270"/>
    <mergeCell ref="Q270:R270"/>
    <mergeCell ref="M271:N271"/>
    <mergeCell ref="Q271:R271"/>
    <mergeCell ref="M272:N272"/>
    <mergeCell ref="Q272:R272"/>
    <mergeCell ref="M273:N273"/>
    <mergeCell ref="Q273:R273"/>
    <mergeCell ref="M274:N274"/>
    <mergeCell ref="Q274:R274"/>
    <mergeCell ref="C275:H275"/>
    <mergeCell ref="Q275:R275"/>
    <mergeCell ref="C276:H276"/>
    <mergeCell ref="Q276:R276"/>
    <mergeCell ref="C277:D277"/>
    <mergeCell ref="E277:G277"/>
    <mergeCell ref="Q277:R277"/>
    <mergeCell ref="C278:D278"/>
    <mergeCell ref="Q278:R278"/>
    <mergeCell ref="M279:N279"/>
    <mergeCell ref="Q279:R279"/>
    <mergeCell ref="M280:N280"/>
    <mergeCell ref="Q280:R280"/>
    <mergeCell ref="M281:N281"/>
    <mergeCell ref="Q281:R281"/>
    <mergeCell ref="M282:N282"/>
    <mergeCell ref="Q282:R282"/>
    <mergeCell ref="M283:N283"/>
    <mergeCell ref="Q283:R283"/>
    <mergeCell ref="M284:N284"/>
    <mergeCell ref="Q284:R284"/>
    <mergeCell ref="M285:N285"/>
    <mergeCell ref="Q285:R285"/>
    <mergeCell ref="M286:N286"/>
    <mergeCell ref="Q286:R286"/>
    <mergeCell ref="M287:N287"/>
    <mergeCell ref="Q287:R287"/>
    <mergeCell ref="M288:N288"/>
    <mergeCell ref="Q288:R288"/>
    <mergeCell ref="M289:N289"/>
    <mergeCell ref="Q289:R289"/>
    <mergeCell ref="M290:N290"/>
    <mergeCell ref="Q290:R290"/>
    <mergeCell ref="C291:H291"/>
    <mergeCell ref="Q291:R291"/>
    <mergeCell ref="C292:H292"/>
    <mergeCell ref="Q292:R292"/>
    <mergeCell ref="C293:D293"/>
    <mergeCell ref="E293:G293"/>
    <mergeCell ref="Q293:R293"/>
    <mergeCell ref="C294:D294"/>
    <mergeCell ref="Q294:R294"/>
    <mergeCell ref="M295:N295"/>
    <mergeCell ref="Q295:R295"/>
    <mergeCell ref="M296:N296"/>
    <mergeCell ref="Q296:R296"/>
    <mergeCell ref="M297:N297"/>
    <mergeCell ref="Q297:R297"/>
    <mergeCell ref="M298:N298"/>
    <mergeCell ref="Q298:R298"/>
    <mergeCell ref="M299:N299"/>
    <mergeCell ref="Q299:R299"/>
    <mergeCell ref="M300:N300"/>
    <mergeCell ref="Q300:R300"/>
    <mergeCell ref="M301:N301"/>
    <mergeCell ref="Q301:R301"/>
    <mergeCell ref="M302:N302"/>
    <mergeCell ref="Q302:R302"/>
    <mergeCell ref="M303:N303"/>
    <mergeCell ref="Q303:R303"/>
    <mergeCell ref="M304:N304"/>
    <mergeCell ref="Q304:R304"/>
    <mergeCell ref="M305:N305"/>
    <mergeCell ref="Q305:R305"/>
    <mergeCell ref="M306:N306"/>
    <mergeCell ref="Q306:R306"/>
    <mergeCell ref="C307:H307"/>
    <mergeCell ref="Q307:R307"/>
    <mergeCell ref="C308:H308"/>
    <mergeCell ref="Q308:R308"/>
    <mergeCell ref="C309:D309"/>
    <mergeCell ref="E309:G309"/>
    <mergeCell ref="Q309:R309"/>
    <mergeCell ref="C310:D310"/>
    <mergeCell ref="Q310:R310"/>
    <mergeCell ref="M311:N311"/>
    <mergeCell ref="Q311:R311"/>
    <mergeCell ref="M312:N312"/>
    <mergeCell ref="Q312:R312"/>
    <mergeCell ref="M313:N313"/>
    <mergeCell ref="Q313:R313"/>
    <mergeCell ref="M314:N314"/>
    <mergeCell ref="Q314:R314"/>
    <mergeCell ref="M315:N315"/>
    <mergeCell ref="Q315:R315"/>
    <mergeCell ref="M316:N316"/>
    <mergeCell ref="Q316:R316"/>
    <mergeCell ref="M317:N317"/>
    <mergeCell ref="Q317:R317"/>
    <mergeCell ref="M318:N318"/>
    <mergeCell ref="Q318:R318"/>
    <mergeCell ref="M319:N319"/>
    <mergeCell ref="Q319:R319"/>
    <mergeCell ref="M320:N320"/>
    <mergeCell ref="Q320:R320"/>
    <mergeCell ref="M321:N321"/>
    <mergeCell ref="Q321:R321"/>
    <mergeCell ref="M322:N322"/>
    <mergeCell ref="Q322:R322"/>
    <mergeCell ref="C323:H323"/>
    <mergeCell ref="Q323:R323"/>
    <mergeCell ref="C324:H324"/>
    <mergeCell ref="Q324:R324"/>
    <mergeCell ref="C325:D325"/>
    <mergeCell ref="E325:G325"/>
    <mergeCell ref="Q325:R325"/>
    <mergeCell ref="C326:D326"/>
    <mergeCell ref="Q326:R326"/>
    <mergeCell ref="M327:N327"/>
    <mergeCell ref="Q327:R327"/>
    <mergeCell ref="M328:N328"/>
    <mergeCell ref="Q328:R328"/>
    <mergeCell ref="M329:N329"/>
    <mergeCell ref="Q329:R329"/>
    <mergeCell ref="M330:N330"/>
    <mergeCell ref="Q330:R330"/>
    <mergeCell ref="M331:N331"/>
    <mergeCell ref="Q331:R331"/>
    <mergeCell ref="M332:N332"/>
    <mergeCell ref="Q332:R332"/>
    <mergeCell ref="M333:N333"/>
    <mergeCell ref="Q333:R333"/>
    <mergeCell ref="M334:N334"/>
    <mergeCell ref="Q334:R334"/>
    <mergeCell ref="M335:N335"/>
    <mergeCell ref="Q335:R335"/>
    <mergeCell ref="M336:N336"/>
    <mergeCell ref="Q336:R336"/>
    <mergeCell ref="M337:N337"/>
    <mergeCell ref="Q337:R337"/>
    <mergeCell ref="M338:N338"/>
    <mergeCell ref="Q338:R338"/>
    <mergeCell ref="C339:H339"/>
    <mergeCell ref="Q339:R339"/>
    <mergeCell ref="C340:H340"/>
    <mergeCell ref="Q340:R340"/>
    <mergeCell ref="C341:D341"/>
    <mergeCell ref="E341:G341"/>
    <mergeCell ref="Q341:R341"/>
    <mergeCell ref="C342:D342"/>
    <mergeCell ref="Q342:R342"/>
    <mergeCell ref="M343:N343"/>
    <mergeCell ref="Q343:R343"/>
    <mergeCell ref="M344:N344"/>
    <mergeCell ref="Q344:R344"/>
    <mergeCell ref="M345:N345"/>
    <mergeCell ref="Q345:R345"/>
    <mergeCell ref="M346:N346"/>
    <mergeCell ref="Q346:R346"/>
    <mergeCell ref="M347:N347"/>
    <mergeCell ref="Q347:R347"/>
    <mergeCell ref="M348:N348"/>
    <mergeCell ref="Q348:R348"/>
    <mergeCell ref="M349:N349"/>
    <mergeCell ref="Q349:R349"/>
    <mergeCell ref="M350:N350"/>
    <mergeCell ref="Q350:R350"/>
    <mergeCell ref="M351:N351"/>
    <mergeCell ref="Q351:R351"/>
    <mergeCell ref="M352:N352"/>
    <mergeCell ref="Q352:R352"/>
    <mergeCell ref="M353:N353"/>
    <mergeCell ref="Q353:R353"/>
    <mergeCell ref="M354:N354"/>
    <mergeCell ref="Q354:R354"/>
    <mergeCell ref="C355:H355"/>
    <mergeCell ref="Q355:R355"/>
    <mergeCell ref="C356:H356"/>
    <mergeCell ref="Q356:R356"/>
    <mergeCell ref="C357:D357"/>
    <mergeCell ref="E357:G357"/>
    <mergeCell ref="Q357:R357"/>
    <mergeCell ref="C358:D358"/>
    <mergeCell ref="Q358:R358"/>
    <mergeCell ref="M359:N359"/>
    <mergeCell ref="Q359:R359"/>
    <mergeCell ref="M360:N360"/>
    <mergeCell ref="Q360:R360"/>
    <mergeCell ref="M361:N361"/>
    <mergeCell ref="Q361:R361"/>
    <mergeCell ref="M362:N362"/>
    <mergeCell ref="Q362:R362"/>
    <mergeCell ref="M363:N363"/>
    <mergeCell ref="Q363:R363"/>
    <mergeCell ref="M364:N364"/>
    <mergeCell ref="Q364:R364"/>
    <mergeCell ref="M365:N365"/>
    <mergeCell ref="Q365:R365"/>
    <mergeCell ref="M366:N366"/>
    <mergeCell ref="Q366:R366"/>
    <mergeCell ref="M367:N367"/>
    <mergeCell ref="Q367:R367"/>
    <mergeCell ref="M368:N368"/>
    <mergeCell ref="Q368:R368"/>
    <mergeCell ref="M369:N369"/>
    <mergeCell ref="M370:N370"/>
    <mergeCell ref="C371:H371"/>
    <mergeCell ref="C372:H372"/>
    <mergeCell ref="C373:D373"/>
    <mergeCell ref="E373:G373"/>
    <mergeCell ref="C374:D374"/>
    <mergeCell ref="M375:N375"/>
    <mergeCell ref="M376:N376"/>
    <mergeCell ref="M377:N377"/>
    <mergeCell ref="M378:N378"/>
    <mergeCell ref="M379:N379"/>
    <mergeCell ref="M380:N380"/>
    <mergeCell ref="M381:N381"/>
    <mergeCell ref="M382:N382"/>
    <mergeCell ref="M383:N383"/>
    <mergeCell ref="M384:N384"/>
    <mergeCell ref="M385:N385"/>
    <mergeCell ref="M386:N386"/>
    <mergeCell ref="C387:H387"/>
    <mergeCell ref="C388:H388"/>
    <mergeCell ref="C389:D389"/>
    <mergeCell ref="E389:G389"/>
    <mergeCell ref="C390:D390"/>
    <mergeCell ref="M391:N391"/>
    <mergeCell ref="M392:N392"/>
    <mergeCell ref="M393:N393"/>
    <mergeCell ref="M394:N394"/>
    <mergeCell ref="M395:N395"/>
    <mergeCell ref="M396:N396"/>
    <mergeCell ref="M397:N397"/>
    <mergeCell ref="M398:N398"/>
    <mergeCell ref="M399:N399"/>
    <mergeCell ref="M400:N400"/>
    <mergeCell ref="M401:N401"/>
    <mergeCell ref="M402:N402"/>
    <mergeCell ref="C403:H403"/>
    <mergeCell ref="C404:H404"/>
    <mergeCell ref="C405:D405"/>
    <mergeCell ref="E405:G405"/>
    <mergeCell ref="C406:D406"/>
    <mergeCell ref="M407:N407"/>
    <mergeCell ref="M408:N408"/>
    <mergeCell ref="M409:N409"/>
    <mergeCell ref="M410:N410"/>
    <mergeCell ref="M411:N411"/>
    <mergeCell ref="M412:N412"/>
    <mergeCell ref="M413:N413"/>
    <mergeCell ref="M414:N414"/>
    <mergeCell ref="M415:N415"/>
    <mergeCell ref="M416:N416"/>
    <mergeCell ref="M417:N417"/>
    <mergeCell ref="M418:N418"/>
    <mergeCell ref="C419:H419"/>
    <mergeCell ref="C420:H420"/>
    <mergeCell ref="C421:D421"/>
    <mergeCell ref="E421:G421"/>
    <mergeCell ref="C422:D422"/>
    <mergeCell ref="M423:N423"/>
    <mergeCell ref="M424:N424"/>
    <mergeCell ref="M425:N425"/>
    <mergeCell ref="M426:N426"/>
    <mergeCell ref="M427:N427"/>
    <mergeCell ref="M428:N428"/>
    <mergeCell ref="M429:N429"/>
    <mergeCell ref="M430:N430"/>
    <mergeCell ref="M431:N431"/>
    <mergeCell ref="M432:N432"/>
    <mergeCell ref="M433:N433"/>
    <mergeCell ref="M434:N434"/>
    <mergeCell ref="C435:H435"/>
    <mergeCell ref="C436:H436"/>
    <mergeCell ref="C437:D437"/>
    <mergeCell ref="E437:G437"/>
    <mergeCell ref="C438:D438"/>
    <mergeCell ref="M439:N439"/>
    <mergeCell ref="M440:N440"/>
    <mergeCell ref="M441:N441"/>
    <mergeCell ref="M442:N442"/>
    <mergeCell ref="M443:N443"/>
    <mergeCell ref="M444:N444"/>
    <mergeCell ref="M445:N445"/>
    <mergeCell ref="M446:N446"/>
    <mergeCell ref="M447:N447"/>
    <mergeCell ref="M448:N448"/>
    <mergeCell ref="M449:N449"/>
    <mergeCell ref="M450:N450"/>
    <mergeCell ref="C451:H451"/>
    <mergeCell ref="C452:H452"/>
    <mergeCell ref="C453:D453"/>
    <mergeCell ref="E453:G453"/>
    <mergeCell ref="C454:D454"/>
    <mergeCell ref="M455:N455"/>
    <mergeCell ref="M456:N456"/>
    <mergeCell ref="M457:N457"/>
    <mergeCell ref="M458:N458"/>
    <mergeCell ref="M459:N459"/>
    <mergeCell ref="M460:N460"/>
    <mergeCell ref="M461:N461"/>
    <mergeCell ref="M462:N462"/>
    <mergeCell ref="M463:N463"/>
    <mergeCell ref="M464:N464"/>
    <mergeCell ref="M465:N465"/>
    <mergeCell ref="M466:N466"/>
    <mergeCell ref="C467:H467"/>
    <mergeCell ref="C468:H468"/>
    <mergeCell ref="C469:D469"/>
    <mergeCell ref="E469:G469"/>
    <mergeCell ref="C470:D470"/>
    <mergeCell ref="M471:N471"/>
    <mergeCell ref="M472:N472"/>
    <mergeCell ref="M473:N473"/>
    <mergeCell ref="M474:N474"/>
    <mergeCell ref="M475:N475"/>
    <mergeCell ref="M476:N476"/>
    <mergeCell ref="M477:N477"/>
    <mergeCell ref="M478:N478"/>
    <mergeCell ref="M479:N479"/>
    <mergeCell ref="M480:N480"/>
    <mergeCell ref="M481:N481"/>
    <mergeCell ref="M482:N482"/>
    <mergeCell ref="C483:H483"/>
    <mergeCell ref="C484:H484"/>
    <mergeCell ref="C485:D485"/>
    <mergeCell ref="E485:G485"/>
    <mergeCell ref="C486:D486"/>
    <mergeCell ref="M487:N487"/>
    <mergeCell ref="M488:N488"/>
    <mergeCell ref="M489:N489"/>
    <mergeCell ref="M490:N490"/>
    <mergeCell ref="M491:N491"/>
    <mergeCell ref="M492:N492"/>
    <mergeCell ref="M493:N493"/>
    <mergeCell ref="M494:N494"/>
    <mergeCell ref="M495:N495"/>
    <mergeCell ref="M496:N496"/>
    <mergeCell ref="M497:N497"/>
    <mergeCell ref="M498:N498"/>
    <mergeCell ref="C499:H499"/>
    <mergeCell ref="C500:H500"/>
    <mergeCell ref="C501:D501"/>
    <mergeCell ref="E501:G501"/>
    <mergeCell ref="C502:D502"/>
    <mergeCell ref="M503:N503"/>
    <mergeCell ref="M504:N504"/>
    <mergeCell ref="M505:N505"/>
    <mergeCell ref="M506:N506"/>
    <mergeCell ref="M507:N507"/>
    <mergeCell ref="M508:N508"/>
    <mergeCell ref="M509:N509"/>
    <mergeCell ref="M510:N510"/>
    <mergeCell ref="M511:N511"/>
    <mergeCell ref="M512:N512"/>
    <mergeCell ref="M513:N513"/>
    <mergeCell ref="M514:N514"/>
    <mergeCell ref="C515:H515"/>
    <mergeCell ref="C516:H516"/>
  </mergeCells>
  <conditionalFormatting sqref="C9:L16">
    <cfRule type="expression" priority="2" aboveAverage="0" equalAverage="0" bottom="0" percent="0" rank="0" text="" dxfId="0">
      <formula>$K9&gt;0</formula>
    </cfRule>
  </conditionalFormatting>
  <conditionalFormatting sqref="C37:O50">
    <cfRule type="expression" priority="3" aboveAverage="0" equalAverage="0" bottom="0" percent="0" rank="0" text="" dxfId="1">
      <formula>$C$37=""</formula>
    </cfRule>
  </conditionalFormatting>
  <conditionalFormatting sqref="C53:O66">
    <cfRule type="expression" priority="4" aboveAverage="0" equalAverage="0" bottom="0" percent="0" rank="0" text="" dxfId="2">
      <formula>$C$53=""</formula>
    </cfRule>
  </conditionalFormatting>
  <conditionalFormatting sqref="C69:O82">
    <cfRule type="expression" priority="5" aboveAverage="0" equalAverage="0" bottom="0" percent="0" rank="0" text="" dxfId="3">
      <formula>$C$69=""</formula>
    </cfRule>
  </conditionalFormatting>
  <conditionalFormatting sqref="C85:O98">
    <cfRule type="expression" priority="6" aboveAverage="0" equalAverage="0" bottom="0" percent="0" rank="0" text="" dxfId="4">
      <formula>$C$85=""</formula>
    </cfRule>
  </conditionalFormatting>
  <conditionalFormatting sqref="C101:O114">
    <cfRule type="expression" priority="7" aboveAverage="0" equalAverage="0" bottom="0" percent="0" rank="0" text="" dxfId="5">
      <formula>$C$101=""</formula>
    </cfRule>
  </conditionalFormatting>
  <conditionalFormatting sqref="C117:O130">
    <cfRule type="expression" priority="8" aboveAverage="0" equalAverage="0" bottom="0" percent="0" rank="0" text="" dxfId="6">
      <formula>$C$117=""</formula>
    </cfRule>
  </conditionalFormatting>
  <conditionalFormatting sqref="C133:O146">
    <cfRule type="expression" priority="9" aboveAverage="0" equalAverage="0" bottom="0" percent="0" rank="0" text="" dxfId="7">
      <formula>$C$133=""</formula>
    </cfRule>
  </conditionalFormatting>
  <conditionalFormatting sqref="C149:O162">
    <cfRule type="expression" priority="10" aboveAverage="0" equalAverage="0" bottom="0" percent="0" rank="0" text="" dxfId="8">
      <formula>$C$149=""</formula>
    </cfRule>
  </conditionalFormatting>
  <conditionalFormatting sqref="C165:O178">
    <cfRule type="expression" priority="11" aboveAverage="0" equalAverage="0" bottom="0" percent="0" rank="0" text="" dxfId="9">
      <formula>$C$165=""</formula>
    </cfRule>
  </conditionalFormatting>
  <conditionalFormatting sqref="C181:O194">
    <cfRule type="expression" priority="12" aboveAverage="0" equalAverage="0" bottom="0" percent="0" rank="0" text="" dxfId="10">
      <formula>$C$181=""</formula>
    </cfRule>
  </conditionalFormatting>
  <conditionalFormatting sqref="C197:O210">
    <cfRule type="expression" priority="13" aboveAverage="0" equalAverage="0" bottom="0" percent="0" rank="0" text="" dxfId="11">
      <formula>$C$197=""</formula>
    </cfRule>
  </conditionalFormatting>
  <conditionalFormatting sqref="C213:O226">
    <cfRule type="expression" priority="14" aboveAverage="0" equalAverage="0" bottom="0" percent="0" rank="0" text="" dxfId="12">
      <formula>$C$213=""</formula>
    </cfRule>
  </conditionalFormatting>
  <conditionalFormatting sqref="C229:O242">
    <cfRule type="expression" priority="15" aboveAverage="0" equalAverage="0" bottom="0" percent="0" rank="0" text="" dxfId="13">
      <formula>$C$229=""</formula>
    </cfRule>
  </conditionalFormatting>
  <conditionalFormatting sqref="C245:O258">
    <cfRule type="expression" priority="16" aboveAverage="0" equalAverage="0" bottom="0" percent="0" rank="0" text="" dxfId="14">
      <formula>$C$245=""</formula>
    </cfRule>
  </conditionalFormatting>
  <conditionalFormatting sqref="C261:O274">
    <cfRule type="expression" priority="17" aboveAverage="0" equalAverage="0" bottom="0" percent="0" rank="0" text="" dxfId="15">
      <formula>$C$261=""</formula>
    </cfRule>
  </conditionalFormatting>
  <conditionalFormatting sqref="C277:O290">
    <cfRule type="expression" priority="18" aboveAverage="0" equalAverage="0" bottom="0" percent="0" rank="0" text="" dxfId="16">
      <formula>$C$277=""</formula>
    </cfRule>
  </conditionalFormatting>
  <conditionalFormatting sqref="C293:O306">
    <cfRule type="expression" priority="19" aboveAverage="0" equalAverage="0" bottom="0" percent="0" rank="0" text="" dxfId="17">
      <formula>$C$293=""</formula>
    </cfRule>
  </conditionalFormatting>
  <conditionalFormatting sqref="C309:O322">
    <cfRule type="expression" priority="20" aboveAverage="0" equalAverage="0" bottom="0" percent="0" rank="0" text="" dxfId="18">
      <formula>$C$309=""</formula>
    </cfRule>
  </conditionalFormatting>
  <conditionalFormatting sqref="C325:O338">
    <cfRule type="expression" priority="21" aboveAverage="0" equalAverage="0" bottom="0" percent="0" rank="0" text="" dxfId="19">
      <formula>$C$325=""</formula>
    </cfRule>
  </conditionalFormatting>
  <conditionalFormatting sqref="C341:O354">
    <cfRule type="expression" priority="22" aboveAverage="0" equalAverage="0" bottom="0" percent="0" rank="0" text="" dxfId="20">
      <formula>$C$341=""</formula>
    </cfRule>
  </conditionalFormatting>
  <conditionalFormatting sqref="C357:O370">
    <cfRule type="expression" priority="23" aboveAverage="0" equalAverage="0" bottom="0" percent="0" rank="0" text="" dxfId="21">
      <formula>$C$357=""</formula>
    </cfRule>
  </conditionalFormatting>
  <conditionalFormatting sqref="C373:O386">
    <cfRule type="expression" priority="24" aboveAverage="0" equalAverage="0" bottom="0" percent="0" rank="0" text="" dxfId="22">
      <formula>$C$373=""</formula>
    </cfRule>
  </conditionalFormatting>
  <conditionalFormatting sqref="C389:O402">
    <cfRule type="expression" priority="25" aboveAverage="0" equalAverage="0" bottom="0" percent="0" rank="0" text="" dxfId="23">
      <formula>$C$389=""</formula>
    </cfRule>
  </conditionalFormatting>
  <conditionalFormatting sqref="C405:O418">
    <cfRule type="expression" priority="26" aboveAverage="0" equalAverage="0" bottom="0" percent="0" rank="0" text="" dxfId="24">
      <formula>$C$405=""</formula>
    </cfRule>
  </conditionalFormatting>
  <conditionalFormatting sqref="C421:O434">
    <cfRule type="expression" priority="27" aboveAverage="0" equalAverage="0" bottom="0" percent="0" rank="0" text="" dxfId="25">
      <formula>$C$421=""</formula>
    </cfRule>
  </conditionalFormatting>
  <conditionalFormatting sqref="C437:O450">
    <cfRule type="expression" priority="28" aboveAverage="0" equalAverage="0" bottom="0" percent="0" rank="0" text="" dxfId="26">
      <formula>$C$437=""</formula>
    </cfRule>
  </conditionalFormatting>
  <conditionalFormatting sqref="C453:O466">
    <cfRule type="expression" priority="29" aboveAverage="0" equalAverage="0" bottom="0" percent="0" rank="0" text="" dxfId="27">
      <formula>$C$453=""</formula>
    </cfRule>
  </conditionalFormatting>
  <conditionalFormatting sqref="C469:O482">
    <cfRule type="expression" priority="30" aboveAverage="0" equalAverage="0" bottom="0" percent="0" rank="0" text="" dxfId="28">
      <formula>$C$469=""</formula>
    </cfRule>
  </conditionalFormatting>
  <conditionalFormatting sqref="C485:O498">
    <cfRule type="expression" priority="31" aboveAverage="0" equalAverage="0" bottom="0" percent="0" rank="0" text="" dxfId="29">
      <formula>$C$485=""</formula>
    </cfRule>
  </conditionalFormatting>
  <conditionalFormatting sqref="C501:O514">
    <cfRule type="expression" priority="32" aboveAverage="0" equalAverage="0" bottom="0" percent="0" rank="0" text="" dxfId="30">
      <formula>$C$501=""</formula>
    </cfRule>
  </conditionalFormatting>
  <dataValidations count="1">
    <dataValidation allowBlank="true" errorStyle="stop" operator="between" showDropDown="false" showErrorMessage="true" showInputMessage="false" sqref="I8" type="list">
      <formula1>"?,1,2,3,4,5,6,7,8,9,10,11,12,13,14,15,16,17,18,19,20,21,22,23,24,25,26,27,28,29,30"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3C47D"/>
    <pageSetUpPr fitToPage="false"/>
  </sheetPr>
  <dimension ref="A1:Q42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G5" activeCellId="0" sqref="G5"/>
    </sheetView>
  </sheetViews>
  <sheetFormatPr defaultColWidth="12.66796875" defaultRowHeight="15.75" zeroHeight="true" outlineLevelRow="0" outlineLevelCol="0"/>
  <cols>
    <col collapsed="false" customWidth="true" hidden="false" outlineLevel="0" max="1" min="1" style="0" width="2.67"/>
    <col collapsed="false" customWidth="true" hidden="false" outlineLevel="0" max="6" min="6" style="0" width="2.67"/>
    <col collapsed="false" customWidth="true" hidden="false" outlineLevel="0" max="8" min="8" style="0" width="2.67"/>
    <col collapsed="false" customWidth="true" hidden="false" outlineLevel="0" max="10" min="10" style="0" width="2.67"/>
    <col collapsed="false" customWidth="true" hidden="false" outlineLevel="0" max="13" min="13" style="0" width="11.44"/>
    <col collapsed="false" customWidth="true" hidden="false" outlineLevel="0" max="14" min="14" style="0" width="10.11"/>
    <col collapsed="false" customWidth="true" hidden="false" outlineLevel="0" max="15" min="15" style="0" width="8.56"/>
    <col collapsed="false" customWidth="true" hidden="false" outlineLevel="0" max="16" min="16" style="0" width="12"/>
    <col collapsed="false" customWidth="true" hidden="false" outlineLevel="0" max="17" min="17" style="0" width="2.67"/>
    <col collapsed="false" customWidth="false" hidden="true" outlineLevel="0" max="16384" min="18" style="0" width="12.67"/>
  </cols>
  <sheetData>
    <row r="1" customFormat="false" ht="15" hidden="false" customHeight="false" outlineLevel="0" collapsed="false">
      <c r="A1" s="25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customFormat="false" ht="20.25" hidden="false" customHeight="false" outlineLevel="0" collapsed="false">
      <c r="A2" s="67"/>
      <c r="B2" s="99" t="s">
        <v>90</v>
      </c>
      <c r="C2" s="99"/>
      <c r="D2" s="99"/>
      <c r="E2" s="99"/>
      <c r="F2" s="99"/>
      <c r="G2" s="99"/>
      <c r="H2" s="99"/>
      <c r="I2" s="100" t="s">
        <v>91</v>
      </c>
      <c r="J2" s="100"/>
      <c r="K2" s="100"/>
      <c r="L2" s="101"/>
      <c r="M2" s="101"/>
      <c r="N2" s="36"/>
      <c r="O2" s="37" t="s">
        <v>69</v>
      </c>
      <c r="P2" s="37"/>
      <c r="Q2" s="101"/>
    </row>
    <row r="3" customFormat="false" ht="18" hidden="false" customHeight="false" outlineLevel="0" collapsed="false">
      <c r="A3" s="102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3"/>
      <c r="M3" s="103"/>
      <c r="N3" s="42"/>
      <c r="O3" s="43" t="s">
        <v>72</v>
      </c>
      <c r="P3" s="37"/>
      <c r="Q3" s="101"/>
    </row>
    <row r="4" customFormat="false" ht="15.75" hidden="false" customHeight="true" outlineLevel="0" collapsed="false">
      <c r="A4" s="67"/>
      <c r="B4" s="104" t="s">
        <v>92</v>
      </c>
      <c r="C4" s="105"/>
      <c r="D4" s="106"/>
      <c r="E4" s="106"/>
      <c r="F4" s="106"/>
      <c r="G4" s="106"/>
      <c r="H4" s="106"/>
      <c r="I4" s="106"/>
      <c r="J4" s="106"/>
      <c r="K4" s="107"/>
      <c r="L4" s="107"/>
      <c r="M4" s="107"/>
      <c r="N4" s="101"/>
      <c r="O4" s="108"/>
      <c r="P4" s="108"/>
      <c r="Q4" s="101"/>
    </row>
    <row r="5" customFormat="false" ht="15.75" hidden="false" customHeight="true" outlineLevel="0" collapsed="false">
      <c r="A5" s="109"/>
      <c r="B5" s="110" t="s">
        <v>93</v>
      </c>
      <c r="C5" s="110"/>
      <c r="D5" s="111" t="s">
        <v>94</v>
      </c>
      <c r="E5" s="111" t="s">
        <v>89</v>
      </c>
      <c r="F5" s="111"/>
      <c r="G5" s="111" t="s">
        <v>94</v>
      </c>
      <c r="H5" s="111"/>
      <c r="I5" s="111" t="s">
        <v>89</v>
      </c>
      <c r="J5" s="111"/>
      <c r="K5" s="111" t="s">
        <v>95</v>
      </c>
      <c r="L5" s="111" t="s">
        <v>96</v>
      </c>
      <c r="M5" s="112" t="s">
        <v>97</v>
      </c>
      <c r="N5" s="101"/>
      <c r="O5" s="108"/>
      <c r="P5" s="108"/>
      <c r="Q5" s="113"/>
    </row>
    <row r="6" customFormat="false" ht="15.75" hidden="false" customHeight="true" outlineLevel="0" collapsed="false">
      <c r="A6" s="109"/>
      <c r="B6" s="114" t="s">
        <v>98</v>
      </c>
      <c r="C6" s="114"/>
      <c r="D6" s="115" t="n">
        <f aca="false">IF($I$2=Parametri!$B$8,COUNTIF(Calcoli!$C$3:$C$32,"&gt;0"),0)</f>
        <v>0</v>
      </c>
      <c r="E6" s="116" t="n">
        <f aca="false">IF($I$2=Parametri!$B$8,'Calcolo superfici edificio'!K9,0)</f>
        <v>0</v>
      </c>
      <c r="F6" s="117" t="s">
        <v>74</v>
      </c>
      <c r="G6" s="118" t="n">
        <v>0</v>
      </c>
      <c r="H6" s="118"/>
      <c r="I6" s="119" t="n">
        <v>0</v>
      </c>
      <c r="J6" s="120" t="s">
        <v>74</v>
      </c>
      <c r="K6" s="121" t="n">
        <f aca="false">IF((E6+I6)&gt;0,(E6+I6)/($E$11+$I$11),0)</f>
        <v>0</v>
      </c>
      <c r="L6" s="122" t="n">
        <v>0</v>
      </c>
      <c r="M6" s="123" t="n">
        <f aca="false">K6*L6</f>
        <v>0</v>
      </c>
      <c r="N6" s="124" t="str">
        <f aca="false">IF($I$2=Parametri!$B$8,IF(E6=0,"",IF((E6/D6)&gt;95,"VALORE ERRATO","")),IF(I6="","",IF(I6=0,"",IF((I6/G6)&gt;95,"VALORE ERRATO",""))))</f>
        <v/>
      </c>
      <c r="O6" s="108"/>
      <c r="P6" s="108"/>
      <c r="Q6" s="125"/>
    </row>
    <row r="7" customFormat="false" ht="15.75" hidden="false" customHeight="true" outlineLevel="0" collapsed="false">
      <c r="A7" s="109"/>
      <c r="B7" s="114" t="s">
        <v>99</v>
      </c>
      <c r="C7" s="114"/>
      <c r="D7" s="126" t="n">
        <f aca="false">IF($I$2=Parametri!$B$8,COUNTIF(Calcoli!$D$3:$D$32,"&gt;0"),0)</f>
        <v>0</v>
      </c>
      <c r="E7" s="127" t="n">
        <f aca="false">IF($I$2=Parametri!$B$8,'Calcolo superfici edificio'!K10,0)</f>
        <v>0</v>
      </c>
      <c r="F7" s="128" t="s">
        <v>74</v>
      </c>
      <c r="G7" s="118" t="n">
        <v>0</v>
      </c>
      <c r="H7" s="118"/>
      <c r="I7" s="119" t="n">
        <v>0</v>
      </c>
      <c r="J7" s="120" t="s">
        <v>74</v>
      </c>
      <c r="K7" s="129" t="n">
        <f aca="false">IF((E7+I7)&gt;0,(E7+I7)/($E$11+$I$11),0)</f>
        <v>0</v>
      </c>
      <c r="L7" s="122" t="n">
        <v>5</v>
      </c>
      <c r="M7" s="130" t="n">
        <f aca="false">K7*L7</f>
        <v>0</v>
      </c>
      <c r="N7" s="124"/>
      <c r="O7" s="108"/>
      <c r="P7" s="108"/>
      <c r="Q7" s="108"/>
    </row>
    <row r="8" customFormat="false" ht="15.75" hidden="false" customHeight="true" outlineLevel="0" collapsed="false">
      <c r="A8" s="109"/>
      <c r="B8" s="114" t="s">
        <v>100</v>
      </c>
      <c r="C8" s="114"/>
      <c r="D8" s="126" t="n">
        <f aca="false">IF($I$2=Parametri!$B$8,COUNTIF(Calcoli!$E$3:$E$32,"&gt;0"),0)</f>
        <v>0</v>
      </c>
      <c r="E8" s="127" t="n">
        <f aca="false">IF($I$2=Parametri!$B$8,'Calcolo superfici edificio'!K11,0)</f>
        <v>0</v>
      </c>
      <c r="F8" s="128" t="s">
        <v>74</v>
      </c>
      <c r="G8" s="118" t="n">
        <v>0</v>
      </c>
      <c r="H8" s="118"/>
      <c r="I8" s="119" t="n">
        <v>0</v>
      </c>
      <c r="J8" s="120" t="s">
        <v>74</v>
      </c>
      <c r="K8" s="129" t="n">
        <f aca="false">IF((E8+I8)&gt;0,(E8+I8)/($E$11+$I$11),0)</f>
        <v>0</v>
      </c>
      <c r="L8" s="122" t="n">
        <v>15</v>
      </c>
      <c r="M8" s="130" t="n">
        <f aca="false">K8*L8</f>
        <v>0</v>
      </c>
      <c r="N8" s="124"/>
      <c r="O8" s="108"/>
      <c r="P8" s="108"/>
      <c r="Q8" s="131"/>
    </row>
    <row r="9" customFormat="false" ht="15.75" hidden="false" customHeight="true" outlineLevel="0" collapsed="false">
      <c r="A9" s="109"/>
      <c r="B9" s="114" t="s">
        <v>101</v>
      </c>
      <c r="C9" s="114"/>
      <c r="D9" s="126" t="n">
        <f aca="false">IF($I$2=Parametri!$B$8,COUNTIF(Calcoli!$F$3:$F$32,"&gt;0"),0)</f>
        <v>0</v>
      </c>
      <c r="E9" s="127" t="n">
        <f aca="false">IF($I$2=Parametri!$B$8,'Calcolo superfici edificio'!K12,0)</f>
        <v>0</v>
      </c>
      <c r="F9" s="128" t="s">
        <v>74</v>
      </c>
      <c r="G9" s="118" t="n">
        <v>0</v>
      </c>
      <c r="H9" s="118"/>
      <c r="I9" s="119" t="n">
        <v>0</v>
      </c>
      <c r="J9" s="120" t="s">
        <v>74</v>
      </c>
      <c r="K9" s="129" t="n">
        <f aca="false">IF((E9+I9)&gt;0,(E9+I9)/($E$11+$I$11),0)</f>
        <v>0</v>
      </c>
      <c r="L9" s="122" t="n">
        <v>30</v>
      </c>
      <c r="M9" s="130" t="n">
        <f aca="false">K9*L9</f>
        <v>0</v>
      </c>
      <c r="N9" s="124"/>
      <c r="O9" s="108"/>
      <c r="P9" s="108"/>
      <c r="Q9" s="131"/>
    </row>
    <row r="10" customFormat="false" ht="15.75" hidden="false" customHeight="true" outlineLevel="0" collapsed="false">
      <c r="A10" s="109"/>
      <c r="B10" s="132" t="s">
        <v>102</v>
      </c>
      <c r="C10" s="132"/>
      <c r="D10" s="133" t="n">
        <f aca="false">IF($I$2=Parametri!$B$8,COUNTIF(Calcoli!$G$3:$G$32,"&gt;0"),0)</f>
        <v>0</v>
      </c>
      <c r="E10" s="134" t="n">
        <f aca="false">IF($I$2=Parametri!$B$8,'Calcolo superfici edificio'!K13,0)</f>
        <v>0</v>
      </c>
      <c r="F10" s="135" t="s">
        <v>74</v>
      </c>
      <c r="G10" s="136" t="n">
        <v>0</v>
      </c>
      <c r="H10" s="136"/>
      <c r="I10" s="137" t="n">
        <v>0</v>
      </c>
      <c r="J10" s="138" t="s">
        <v>74</v>
      </c>
      <c r="K10" s="139" t="n">
        <f aca="false">IF((E10+I10)&gt;0,(E10+I10)/($E$11+$I$11),0)</f>
        <v>0</v>
      </c>
      <c r="L10" s="140" t="n">
        <v>50</v>
      </c>
      <c r="M10" s="141" t="n">
        <f aca="false">K10*L10</f>
        <v>0</v>
      </c>
      <c r="N10" s="124" t="str">
        <f aca="false">IF($I$2=Parametri!$B$8,IF(E10=0,"",IF((E10/D10)&gt;160,"","VALORE ERRATO")),IF(I10="","",IF(I10=0,"",IF(E10=0,"",IF((I10/G10)&gt;160,"","VALORE ERRATO")))))</f>
        <v/>
      </c>
      <c r="O10" s="108"/>
      <c r="P10" s="108"/>
      <c r="Q10" s="108"/>
    </row>
    <row r="11" customFormat="false" ht="15.75" hidden="false" customHeight="true" outlineLevel="0" collapsed="false">
      <c r="A11" s="67"/>
      <c r="B11" s="101"/>
      <c r="C11" s="101"/>
      <c r="D11" s="142" t="s">
        <v>103</v>
      </c>
      <c r="E11" s="143" t="n">
        <f aca="false">SUM(E6:E10)</f>
        <v>0</v>
      </c>
      <c r="F11" s="144" t="s">
        <v>74</v>
      </c>
      <c r="G11" s="142" t="s">
        <v>103</v>
      </c>
      <c r="H11" s="142"/>
      <c r="I11" s="145" t="n">
        <f aca="false">SUM(I6:I10)</f>
        <v>0</v>
      </c>
      <c r="J11" s="144" t="s">
        <v>74</v>
      </c>
      <c r="K11" s="101"/>
      <c r="L11" s="101"/>
      <c r="M11" s="146" t="s">
        <v>104</v>
      </c>
      <c r="N11" s="147" t="n">
        <f aca="false">SUM(M6:M10)</f>
        <v>0</v>
      </c>
      <c r="O11" s="108"/>
      <c r="P11" s="101"/>
      <c r="Q11" s="101"/>
    </row>
    <row r="12" customFormat="false" ht="15.75" hidden="false" customHeight="false" outlineLevel="0" collapsed="false">
      <c r="A12" s="67"/>
      <c r="B12" s="101"/>
      <c r="C12" s="101"/>
      <c r="D12" s="101"/>
      <c r="E12" s="101"/>
      <c r="F12" s="101"/>
      <c r="G12" s="101"/>
      <c r="H12" s="101"/>
      <c r="I12" s="148"/>
      <c r="J12" s="148"/>
      <c r="K12" s="101"/>
      <c r="L12" s="101"/>
      <c r="M12" s="101"/>
      <c r="N12" s="101"/>
      <c r="O12" s="108"/>
      <c r="P12" s="101"/>
      <c r="Q12" s="101"/>
    </row>
    <row r="13" customFormat="false" ht="15.75" hidden="false" customHeight="true" outlineLevel="0" collapsed="false">
      <c r="A13" s="67"/>
      <c r="B13" s="104" t="s">
        <v>105</v>
      </c>
      <c r="C13" s="149"/>
      <c r="D13" s="150"/>
      <c r="E13" s="150"/>
      <c r="F13" s="150"/>
      <c r="G13" s="106"/>
      <c r="H13" s="106"/>
      <c r="I13" s="106"/>
      <c r="J13" s="106"/>
      <c r="K13" s="150"/>
      <c r="L13" s="107"/>
      <c r="M13" s="107"/>
      <c r="N13" s="107"/>
      <c r="O13" s="151"/>
      <c r="P13" s="101"/>
      <c r="Q13" s="101"/>
    </row>
    <row r="14" customFormat="false" ht="15" hidden="false" customHeight="false" outlineLevel="0" collapsed="false">
      <c r="A14" s="109"/>
      <c r="B14" s="152" t="s">
        <v>106</v>
      </c>
      <c r="C14" s="152"/>
      <c r="D14" s="152"/>
      <c r="E14" s="152"/>
      <c r="F14" s="72"/>
      <c r="G14" s="153" t="s">
        <v>107</v>
      </c>
      <c r="H14" s="153"/>
      <c r="I14" s="153" t="s">
        <v>107</v>
      </c>
      <c r="J14" s="154"/>
      <c r="K14" s="155"/>
      <c r="L14" s="31"/>
      <c r="M14" s="156" t="s">
        <v>108</v>
      </c>
      <c r="N14" s="153" t="s">
        <v>109</v>
      </c>
      <c r="O14" s="154" t="s">
        <v>97</v>
      </c>
      <c r="P14" s="58"/>
      <c r="Q14" s="101"/>
    </row>
    <row r="15" customFormat="false" ht="15" hidden="false" customHeight="false" outlineLevel="0" collapsed="false">
      <c r="A15" s="109"/>
      <c r="B15" s="157" t="s">
        <v>110</v>
      </c>
      <c r="C15" s="158"/>
      <c r="D15" s="158"/>
      <c r="E15" s="159"/>
      <c r="F15" s="160"/>
      <c r="G15" s="161" t="n">
        <f aca="false">'Calcolo superfici edificio'!K14</f>
        <v>0</v>
      </c>
      <c r="H15" s="128" t="s">
        <v>74</v>
      </c>
      <c r="I15" s="119" t="n">
        <v>0</v>
      </c>
      <c r="J15" s="162" t="s">
        <v>74</v>
      </c>
      <c r="K15" s="155"/>
      <c r="L15" s="31"/>
      <c r="M15" s="163" t="s">
        <v>111</v>
      </c>
      <c r="N15" s="164" t="str">
        <f aca="false">IF(K18="","",IF($K$18&lt;=50,"X",""))</f>
        <v>X</v>
      </c>
      <c r="O15" s="165" t="n">
        <v>0</v>
      </c>
      <c r="P15" s="58"/>
      <c r="Q15" s="101"/>
    </row>
    <row r="16" customFormat="false" ht="15" hidden="false" customHeight="false" outlineLevel="0" collapsed="false">
      <c r="A16" s="109"/>
      <c r="B16" s="166" t="s">
        <v>112</v>
      </c>
      <c r="C16" s="167"/>
      <c r="D16" s="167"/>
      <c r="E16" s="167"/>
      <c r="F16" s="167"/>
      <c r="G16" s="161" t="n">
        <f aca="false">'Calcolo superfici edificio'!K15</f>
        <v>0</v>
      </c>
      <c r="H16" s="128" t="s">
        <v>74</v>
      </c>
      <c r="I16" s="119" t="n">
        <v>0</v>
      </c>
      <c r="J16" s="162" t="s">
        <v>74</v>
      </c>
      <c r="K16" s="155"/>
      <c r="L16" s="31"/>
      <c r="M16" s="168" t="s">
        <v>113</v>
      </c>
      <c r="N16" s="164" t="str">
        <f aca="false">IF(K18="","",IF(AND($K$18&lt;=75,$K$18&gt;50.001),"X",""))</f>
        <v/>
      </c>
      <c r="O16" s="169" t="n">
        <v>10</v>
      </c>
      <c r="P16" s="58"/>
      <c r="Q16" s="170"/>
    </row>
    <row r="17" customFormat="false" ht="15" hidden="false" customHeight="false" outlineLevel="0" collapsed="false">
      <c r="A17" s="109"/>
      <c r="B17" s="171" t="s">
        <v>114</v>
      </c>
      <c r="C17" s="172"/>
      <c r="D17" s="172"/>
      <c r="E17" s="172"/>
      <c r="F17" s="172"/>
      <c r="G17" s="173" t="n">
        <f aca="false">'Calcolo superfici edificio'!K16</f>
        <v>0</v>
      </c>
      <c r="H17" s="135" t="s">
        <v>74</v>
      </c>
      <c r="I17" s="137" t="n">
        <v>0</v>
      </c>
      <c r="J17" s="174" t="s">
        <v>74</v>
      </c>
      <c r="K17" s="155"/>
      <c r="L17" s="31"/>
      <c r="M17" s="168" t="s">
        <v>115</v>
      </c>
      <c r="N17" s="164" t="str">
        <f aca="false">IF(K18="","",IF(AND($K$18&lt;=100,$K$18&gt;75.001),"X",""))</f>
        <v/>
      </c>
      <c r="O17" s="169" t="n">
        <v>20</v>
      </c>
      <c r="P17" s="58"/>
      <c r="Q17" s="170"/>
    </row>
    <row r="18" customFormat="false" ht="15" hidden="false" customHeight="false" outlineLevel="0" collapsed="false">
      <c r="A18" s="109"/>
      <c r="B18" s="67"/>
      <c r="C18" s="67"/>
      <c r="D18" s="67"/>
      <c r="E18" s="175" t="s">
        <v>116</v>
      </c>
      <c r="F18" s="175"/>
      <c r="G18" s="176" t="n">
        <f aca="false">SUM(G15:G17)</f>
        <v>0</v>
      </c>
      <c r="H18" s="177" t="s">
        <v>74</v>
      </c>
      <c r="I18" s="178" t="n">
        <f aca="false">SUM(I15:I17)</f>
        <v>0</v>
      </c>
      <c r="J18" s="179" t="s">
        <v>74</v>
      </c>
      <c r="K18" s="180" t="n">
        <f aca="false">IF(ISERROR((G18+I18)/(E11+I11)*100),0,((G18+I18)/(E11+I11)*100))</f>
        <v>0</v>
      </c>
      <c r="L18" s="31" t="s">
        <v>117</v>
      </c>
      <c r="M18" s="181" t="s">
        <v>118</v>
      </c>
      <c r="N18" s="182" t="str">
        <f aca="false">IF(K18="","",IF($K$18&gt;100.001,"X",""))</f>
        <v/>
      </c>
      <c r="O18" s="183" t="n">
        <v>30</v>
      </c>
      <c r="P18" s="184"/>
      <c r="Q18" s="170"/>
    </row>
    <row r="19" customFormat="false" ht="15.75" hidden="false" customHeight="true" outlineLevel="0" collapsed="false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 t="s">
        <v>119</v>
      </c>
      <c r="L19" s="58"/>
      <c r="M19" s="67"/>
      <c r="N19" s="67"/>
      <c r="O19" s="146" t="s">
        <v>120</v>
      </c>
      <c r="P19" s="147" t="n">
        <f aca="false">IFERROR(VLOOKUP("X",$N$15:$O$18,2,FALSE()),0)</f>
        <v>0</v>
      </c>
      <c r="Q19" s="170"/>
    </row>
    <row r="20" customFormat="false" ht="15.75" hidden="false" customHeight="false" outlineLevel="0" collapsed="false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85"/>
      <c r="P20" s="101"/>
      <c r="Q20" s="186"/>
    </row>
    <row r="21" customFormat="false" ht="15" hidden="false" customHeight="false" outlineLevel="0" collapsed="false">
      <c r="A21" s="67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86"/>
    </row>
    <row r="22" customFormat="false" ht="15" hidden="false" customHeight="false" outlineLevel="0" collapsed="false">
      <c r="A22" s="67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86"/>
    </row>
    <row r="23" customFormat="false" ht="15.75" hidden="false" customHeight="true" outlineLevel="0" collapsed="false">
      <c r="A23" s="67"/>
      <c r="B23" s="104" t="s">
        <v>121</v>
      </c>
      <c r="C23" s="149"/>
      <c r="D23" s="107"/>
      <c r="E23" s="107"/>
      <c r="F23" s="107"/>
      <c r="G23" s="107"/>
      <c r="H23" s="107"/>
      <c r="I23" s="107"/>
      <c r="J23" s="107"/>
      <c r="K23" s="187" t="s">
        <v>122</v>
      </c>
      <c r="L23" s="187" t="s">
        <v>109</v>
      </c>
      <c r="M23" s="187" t="s">
        <v>97</v>
      </c>
      <c r="N23" s="188"/>
      <c r="O23" s="101"/>
      <c r="P23" s="101"/>
      <c r="Q23" s="101"/>
    </row>
    <row r="24" customFormat="false" ht="15" hidden="false" customHeight="false" outlineLevel="0" collapsed="false">
      <c r="A24" s="189"/>
      <c r="B24" s="190" t="s">
        <v>123</v>
      </c>
      <c r="C24" s="191" t="s">
        <v>124</v>
      </c>
      <c r="D24" s="191"/>
      <c r="E24" s="191"/>
      <c r="F24" s="191"/>
      <c r="G24" s="191"/>
      <c r="H24" s="191"/>
      <c r="I24" s="191"/>
      <c r="J24" s="191"/>
      <c r="K24" s="192" t="n">
        <v>0</v>
      </c>
      <c r="L24" s="193" t="str">
        <f aca="false">IF(COUNTIF($B$25:$B$29,"x")=0,"X","")</f>
        <v>X</v>
      </c>
      <c r="M24" s="194" t="n">
        <v>0</v>
      </c>
      <c r="N24" s="101"/>
      <c r="O24" s="101"/>
      <c r="P24" s="101"/>
      <c r="Q24" s="101"/>
    </row>
    <row r="25" customFormat="false" ht="15" hidden="false" customHeight="false" outlineLevel="0" collapsed="false">
      <c r="A25" s="189"/>
      <c r="B25" s="195" t="s">
        <v>123</v>
      </c>
      <c r="C25" s="196" t="s">
        <v>125</v>
      </c>
      <c r="D25" s="196"/>
      <c r="E25" s="196"/>
      <c r="F25" s="196"/>
      <c r="G25" s="196"/>
      <c r="H25" s="196"/>
      <c r="I25" s="196"/>
      <c r="J25" s="196"/>
      <c r="K25" s="197" t="n">
        <v>1</v>
      </c>
      <c r="L25" s="164" t="str">
        <f aca="false">IF(COUNTIF($B$25:$B$29,"x")=1,"X","")</f>
        <v/>
      </c>
      <c r="M25" s="169" t="n">
        <v>10</v>
      </c>
      <c r="N25" s="101"/>
      <c r="O25" s="101"/>
      <c r="P25" s="101"/>
      <c r="Q25" s="101"/>
    </row>
    <row r="26" customFormat="false" ht="15" hidden="false" customHeight="false" outlineLevel="0" collapsed="false">
      <c r="A26" s="189"/>
      <c r="B26" s="195" t="s">
        <v>123</v>
      </c>
      <c r="C26" s="196" t="s">
        <v>126</v>
      </c>
      <c r="D26" s="196"/>
      <c r="E26" s="196"/>
      <c r="F26" s="196"/>
      <c r="G26" s="196"/>
      <c r="H26" s="196"/>
      <c r="I26" s="196"/>
      <c r="J26" s="196"/>
      <c r="K26" s="197" t="n">
        <v>2</v>
      </c>
      <c r="L26" s="164" t="str">
        <f aca="false">IF(COUNTIF($B$25:$B$29,"x")=2,"X","")</f>
        <v/>
      </c>
      <c r="M26" s="169" t="n">
        <v>20</v>
      </c>
      <c r="N26" s="101"/>
      <c r="O26" s="101"/>
      <c r="P26" s="101"/>
      <c r="Q26" s="101"/>
    </row>
    <row r="27" customFormat="false" ht="15" hidden="false" customHeight="false" outlineLevel="0" collapsed="false">
      <c r="A27" s="189"/>
      <c r="B27" s="195" t="s">
        <v>123</v>
      </c>
      <c r="C27" s="196" t="s">
        <v>127</v>
      </c>
      <c r="D27" s="196"/>
      <c r="E27" s="196"/>
      <c r="F27" s="196"/>
      <c r="G27" s="196"/>
      <c r="H27" s="196"/>
      <c r="I27" s="196"/>
      <c r="J27" s="196"/>
      <c r="K27" s="197" t="n">
        <v>3</v>
      </c>
      <c r="L27" s="164" t="str">
        <f aca="false">IF(COUNTIF($B$25:$B$29,"x")=3,"X","")</f>
        <v/>
      </c>
      <c r="M27" s="169" t="n">
        <v>30</v>
      </c>
      <c r="N27" s="101"/>
      <c r="O27" s="101"/>
      <c r="P27" s="101"/>
      <c r="Q27" s="101"/>
    </row>
    <row r="28" customFormat="false" ht="15" hidden="false" customHeight="false" outlineLevel="0" collapsed="false">
      <c r="A28" s="189"/>
      <c r="B28" s="195" t="s">
        <v>123</v>
      </c>
      <c r="C28" s="196" t="s">
        <v>128</v>
      </c>
      <c r="D28" s="196"/>
      <c r="E28" s="196"/>
      <c r="F28" s="196"/>
      <c r="G28" s="196"/>
      <c r="H28" s="196"/>
      <c r="I28" s="196"/>
      <c r="J28" s="196"/>
      <c r="K28" s="197" t="n">
        <v>4</v>
      </c>
      <c r="L28" s="164" t="str">
        <f aca="false">IF(COUNTIF($B$25:$B$29,"x")=4,"X","")</f>
        <v/>
      </c>
      <c r="M28" s="169" t="n">
        <v>40</v>
      </c>
      <c r="N28" s="101"/>
      <c r="O28" s="101"/>
      <c r="P28" s="101"/>
      <c r="Q28" s="101"/>
    </row>
    <row r="29" customFormat="false" ht="15" hidden="false" customHeight="false" outlineLevel="0" collapsed="false">
      <c r="A29" s="189"/>
      <c r="B29" s="198" t="s">
        <v>123</v>
      </c>
      <c r="C29" s="199" t="s">
        <v>129</v>
      </c>
      <c r="D29" s="199"/>
      <c r="E29" s="199"/>
      <c r="F29" s="199"/>
      <c r="G29" s="199"/>
      <c r="H29" s="199"/>
      <c r="I29" s="199"/>
      <c r="J29" s="199"/>
      <c r="K29" s="200" t="n">
        <v>5</v>
      </c>
      <c r="L29" s="182" t="str">
        <f aca="false">IF(COUNTIF($B$25:$B$29,"x")=5,"X","")</f>
        <v/>
      </c>
      <c r="M29" s="201" t="n">
        <v>50</v>
      </c>
      <c r="N29" s="107"/>
      <c r="O29" s="101"/>
      <c r="P29" s="101"/>
      <c r="Q29" s="101"/>
    </row>
    <row r="30" customFormat="false" ht="15.75" hidden="false" customHeight="true" outlineLevel="0" collapsed="false">
      <c r="A30" s="67"/>
      <c r="B30" s="188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46" t="s">
        <v>130</v>
      </c>
      <c r="N30" s="147" t="n">
        <f aca="false">VLOOKUP("X",L24:M29,2,FALSE())</f>
        <v>0</v>
      </c>
      <c r="O30" s="101"/>
      <c r="P30" s="101"/>
      <c r="Q30" s="170"/>
    </row>
    <row r="31" customFormat="false" ht="15.75" hidden="false" customHeight="true" outlineLevel="0" collapsed="false">
      <c r="A31" s="67"/>
      <c r="B31" s="99" t="s">
        <v>131</v>
      </c>
      <c r="C31" s="99"/>
      <c r="D31" s="99"/>
      <c r="E31" s="99"/>
      <c r="F31" s="99"/>
      <c r="G31" s="99"/>
      <c r="H31" s="99"/>
      <c r="I31" s="202" t="s">
        <v>132</v>
      </c>
      <c r="J31" s="202"/>
      <c r="K31" s="202"/>
      <c r="L31" s="107"/>
      <c r="M31" s="107"/>
      <c r="N31" s="203" t="s">
        <v>133</v>
      </c>
      <c r="O31" s="204" t="s">
        <v>134</v>
      </c>
      <c r="P31" s="205" t="n">
        <f aca="false">VLOOKUP($O$32,Parametri!$H$5:$N$15,7,FALSE())</f>
        <v>1</v>
      </c>
      <c r="Q31" s="170"/>
    </row>
    <row r="32" customFormat="false" ht="23.25" hidden="false" customHeight="false" outlineLevel="0" collapsed="false">
      <c r="A32" s="67"/>
      <c r="B32" s="206" t="s">
        <v>135</v>
      </c>
      <c r="C32" s="107"/>
      <c r="D32" s="107"/>
      <c r="E32" s="107"/>
      <c r="F32" s="107"/>
      <c r="G32" s="107"/>
      <c r="H32" s="101"/>
      <c r="I32" s="101"/>
      <c r="J32" s="101"/>
      <c r="K32" s="207"/>
      <c r="L32" s="146" t="s">
        <v>136</v>
      </c>
      <c r="M32" s="146" t="s">
        <v>137</v>
      </c>
      <c r="N32" s="208" t="n">
        <f aca="false">IF($I$31=Parametri!$B$8,$M$29+0.001,N11+P19+N30)</f>
        <v>0</v>
      </c>
      <c r="O32" s="209" t="str">
        <f aca="false">VLOOKUP(1,Calcoli!$Y$7:$AE$24,2,FALSE())</f>
        <v>I</v>
      </c>
      <c r="P32" s="210" t="n">
        <f aca="false">VLOOKUP(1,Calcoli!$Y$7:$AE$24,5,FALSE())</f>
        <v>0</v>
      </c>
      <c r="Q32" s="170"/>
    </row>
    <row r="33" customFormat="false" ht="15.75" hidden="false" customHeight="false" outlineLevel="0" collapsed="false">
      <c r="A33" s="109"/>
      <c r="B33" s="211"/>
      <c r="C33" s="211"/>
      <c r="D33" s="211"/>
      <c r="E33" s="211"/>
      <c r="F33" s="211"/>
      <c r="G33" s="211"/>
      <c r="H33" s="101"/>
      <c r="I33" s="101"/>
      <c r="J33" s="101"/>
      <c r="K33" s="101"/>
      <c r="L33" s="212"/>
      <c r="M33" s="212"/>
      <c r="N33" s="108"/>
      <c r="O33" s="108"/>
      <c r="P33" s="151"/>
      <c r="Q33" s="170"/>
    </row>
    <row r="34" customFormat="false" ht="15" hidden="false" customHeight="false" outlineLevel="0" collapsed="false">
      <c r="A34" s="109"/>
      <c r="B34" s="211"/>
      <c r="C34" s="211"/>
      <c r="D34" s="211"/>
      <c r="E34" s="211"/>
      <c r="F34" s="211"/>
      <c r="G34" s="211"/>
      <c r="H34" s="213"/>
      <c r="I34" s="214"/>
      <c r="J34" s="214"/>
      <c r="K34" s="214"/>
      <c r="L34" s="214"/>
      <c r="M34" s="215"/>
      <c r="N34" s="216"/>
      <c r="O34" s="216" t="s">
        <v>138</v>
      </c>
      <c r="P34" s="217" t="n">
        <f aca="false">'Costo di costruzione'!G23</f>
        <v>314.64</v>
      </c>
      <c r="Q34" s="101"/>
    </row>
    <row r="35" customFormat="false" ht="15.75" hidden="false" customHeight="false" outlineLevel="0" collapsed="false">
      <c r="A35" s="109"/>
      <c r="B35" s="211"/>
      <c r="C35" s="211"/>
      <c r="D35" s="211"/>
      <c r="E35" s="211"/>
      <c r="F35" s="211"/>
      <c r="G35" s="211"/>
      <c r="H35" s="213"/>
      <c r="I35" s="214"/>
      <c r="J35" s="214"/>
      <c r="K35" s="214"/>
      <c r="L35" s="214"/>
      <c r="M35" s="215"/>
      <c r="N35" s="216"/>
      <c r="O35" s="216" t="s">
        <v>139</v>
      </c>
      <c r="P35" s="218" t="n">
        <f aca="false">P34+P34*$P$32</f>
        <v>314.64</v>
      </c>
      <c r="Q35" s="108"/>
    </row>
    <row r="36" customFormat="false" ht="15.75" hidden="false" customHeight="false" outlineLevel="0" collapsed="false">
      <c r="A36" s="109"/>
      <c r="B36" s="211"/>
      <c r="C36" s="211"/>
      <c r="D36" s="211"/>
      <c r="E36" s="211"/>
      <c r="F36" s="211"/>
      <c r="G36" s="211"/>
      <c r="H36" s="185"/>
      <c r="I36" s="219"/>
      <c r="J36" s="219"/>
      <c r="K36" s="219"/>
      <c r="L36" s="219"/>
      <c r="M36" s="219"/>
      <c r="N36" s="108"/>
      <c r="O36" s="108"/>
      <c r="P36" s="151"/>
      <c r="Q36" s="101"/>
    </row>
    <row r="37" customFormat="false" ht="15" hidden="false" customHeight="false" outlineLevel="0" collapsed="false">
      <c r="A37" s="109"/>
      <c r="B37" s="211"/>
      <c r="C37" s="211"/>
      <c r="D37" s="211"/>
      <c r="E37" s="211"/>
      <c r="F37" s="211"/>
      <c r="G37" s="211"/>
      <c r="H37" s="213"/>
      <c r="I37" s="214"/>
      <c r="J37" s="214"/>
      <c r="K37" s="214"/>
      <c r="L37" s="214"/>
      <c r="M37" s="215"/>
      <c r="N37" s="216"/>
      <c r="O37" s="216" t="s">
        <v>140</v>
      </c>
      <c r="P37" s="217" t="n">
        <f aca="false">'Costo di costruzione'!L23</f>
        <v>314.64</v>
      </c>
      <c r="Q37" s="101"/>
    </row>
    <row r="38" customFormat="false" ht="15" hidden="false" customHeight="false" outlineLevel="0" collapsed="false">
      <c r="A38" s="109"/>
      <c r="B38" s="211"/>
      <c r="C38" s="211"/>
      <c r="D38" s="211"/>
      <c r="E38" s="211"/>
      <c r="F38" s="211"/>
      <c r="G38" s="211"/>
      <c r="H38" s="213"/>
      <c r="I38" s="214"/>
      <c r="J38" s="214"/>
      <c r="K38" s="214"/>
      <c r="L38" s="214"/>
      <c r="M38" s="215"/>
      <c r="N38" s="216"/>
      <c r="O38" s="216" t="s">
        <v>141</v>
      </c>
      <c r="P38" s="218" t="n">
        <f aca="false">P37+P37*$P$32</f>
        <v>314.64</v>
      </c>
      <c r="Q38" s="101"/>
    </row>
    <row r="39" customFormat="false" ht="15" hidden="false" customHeight="false" outlineLevel="0" collapsed="false">
      <c r="A39" s="109"/>
      <c r="B39" s="211"/>
      <c r="C39" s="211"/>
      <c r="D39" s="211"/>
      <c r="E39" s="211"/>
      <c r="F39" s="211"/>
      <c r="G39" s="211"/>
      <c r="H39" s="213"/>
      <c r="I39" s="214"/>
      <c r="J39" s="214"/>
      <c r="K39" s="214"/>
      <c r="L39" s="214"/>
      <c r="M39" s="214"/>
      <c r="N39" s="220"/>
      <c r="O39" s="220"/>
      <c r="P39" s="150"/>
      <c r="Q39" s="101"/>
    </row>
    <row r="40" customFormat="false" ht="15" hidden="false" customHeight="false" outlineLevel="0" collapsed="false">
      <c r="A40" s="109"/>
      <c r="B40" s="211"/>
      <c r="C40" s="211"/>
      <c r="D40" s="211"/>
      <c r="E40" s="211"/>
      <c r="F40" s="211"/>
      <c r="G40" s="211"/>
      <c r="H40" s="213"/>
      <c r="I40" s="214"/>
      <c r="J40" s="214"/>
      <c r="K40" s="214"/>
      <c r="L40" s="214"/>
      <c r="M40" s="215"/>
      <c r="N40" s="216"/>
      <c r="O40" s="216" t="s">
        <v>142</v>
      </c>
      <c r="P40" s="217" t="n">
        <f aca="false">'Costo di costruzione'!G28</f>
        <v>288.23</v>
      </c>
      <c r="Q40" s="101"/>
    </row>
    <row r="41" customFormat="false" ht="15" hidden="false" customHeight="false" outlineLevel="0" collapsed="false">
      <c r="A41" s="109"/>
      <c r="B41" s="211"/>
      <c r="C41" s="211"/>
      <c r="D41" s="211"/>
      <c r="E41" s="211"/>
      <c r="F41" s="211"/>
      <c r="G41" s="211"/>
      <c r="H41" s="213"/>
      <c r="I41" s="214"/>
      <c r="J41" s="214"/>
      <c r="K41" s="214"/>
      <c r="L41" s="214"/>
      <c r="M41" s="215"/>
      <c r="N41" s="216"/>
      <c r="O41" s="216" t="s">
        <v>143</v>
      </c>
      <c r="P41" s="218" t="n">
        <f aca="false">P40+P40*$P$32</f>
        <v>288.23</v>
      </c>
      <c r="Q41" s="101"/>
    </row>
    <row r="42" customFormat="false" ht="15" hidden="false" customHeight="false" outlineLevel="0" collapsed="false">
      <c r="A42" s="67"/>
      <c r="B42" s="221"/>
      <c r="C42" s="221"/>
      <c r="D42" s="221"/>
      <c r="E42" s="221"/>
      <c r="F42" s="221"/>
      <c r="G42" s="220"/>
      <c r="H42" s="220"/>
      <c r="I42" s="220"/>
      <c r="J42" s="220"/>
      <c r="K42" s="220"/>
      <c r="L42" s="220"/>
      <c r="M42" s="220"/>
      <c r="N42" s="220"/>
      <c r="O42" s="220"/>
      <c r="P42" s="222"/>
      <c r="Q42" s="101"/>
    </row>
  </sheetData>
  <mergeCells count="28">
    <mergeCell ref="B2:G2"/>
    <mergeCell ref="I2:K2"/>
    <mergeCell ref="B5:C5"/>
    <mergeCell ref="E5:F5"/>
    <mergeCell ref="G5:H5"/>
    <mergeCell ref="I5:J5"/>
    <mergeCell ref="B6:C6"/>
    <mergeCell ref="G6:H6"/>
    <mergeCell ref="B7:C7"/>
    <mergeCell ref="G7:H7"/>
    <mergeCell ref="B8:C8"/>
    <mergeCell ref="G8:H8"/>
    <mergeCell ref="Q8:Q9"/>
    <mergeCell ref="B9:C9"/>
    <mergeCell ref="G9:H9"/>
    <mergeCell ref="B10:C10"/>
    <mergeCell ref="G10:H10"/>
    <mergeCell ref="G11:H11"/>
    <mergeCell ref="B14:E14"/>
    <mergeCell ref="C24:I24"/>
    <mergeCell ref="C25:I25"/>
    <mergeCell ref="C26:I26"/>
    <mergeCell ref="C27:I27"/>
    <mergeCell ref="C28:I28"/>
    <mergeCell ref="C29:I29"/>
    <mergeCell ref="B31:G31"/>
    <mergeCell ref="I31:K31"/>
    <mergeCell ref="B33:G41"/>
  </mergeCells>
  <conditionalFormatting sqref="D5:F11 G14:H18">
    <cfRule type="expression" priority="2" aboveAverage="0" equalAverage="0" bottom="0" percent="0" rank="0" text="" dxfId="31">
      <formula>$I$2="No"</formula>
    </cfRule>
  </conditionalFormatting>
  <conditionalFormatting sqref="G5:J11 I14:J18">
    <cfRule type="expression" priority="3" aboveAverage="0" equalAverage="0" bottom="0" percent="0" rank="0" text="" dxfId="32">
      <formula>$I$2="Sì"</formula>
    </cfRule>
  </conditionalFormatting>
  <dataValidations count="2">
    <dataValidation allowBlank="true" errorStyle="stop" operator="between" showDropDown="false" showErrorMessage="true" showInputMessage="false" sqref="I2 I31" type="list">
      <formula1>Parametri!$B$8:$B$9</formula1>
      <formula2>0</formula2>
    </dataValidation>
    <dataValidation allowBlank="true" errorStyle="stop" operator="between" showDropDown="false" showErrorMessage="true" showInputMessage="false" sqref="B24:B29" type="list">
      <formula1>Parametri!$B$3:$B$4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0000"/>
    <pageSetUpPr fitToPage="false"/>
  </sheetPr>
  <dimension ref="A1:AA59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4" topLeftCell="A5" activePane="bottomLeft" state="frozen"/>
      <selection pane="topLeft" activeCell="A1" activeCellId="0" sqref="A1"/>
      <selection pane="bottomLeft" activeCell="B1" activeCellId="0" sqref="B1"/>
    </sheetView>
  </sheetViews>
  <sheetFormatPr defaultColWidth="12.66796875" defaultRowHeight="15.75" zeroHeight="true" outlineLevelRow="0" outlineLevelCol="0"/>
  <cols>
    <col collapsed="false" customWidth="true" hidden="false" outlineLevel="0" max="1" min="1" style="0" width="2.67"/>
    <col collapsed="false" customWidth="true" hidden="false" outlineLevel="0" max="2" min="2" style="0" width="20.66"/>
    <col collapsed="false" customWidth="true" hidden="false" outlineLevel="0" max="3" min="3" style="0" width="26.88"/>
    <col collapsed="false" customWidth="true" hidden="false" outlineLevel="0" max="4" min="4" style="0" width="6.67"/>
    <col collapsed="false" customWidth="true" hidden="false" outlineLevel="0" max="5" min="5" style="0" width="2.67"/>
    <col collapsed="false" customWidth="true" hidden="false" outlineLevel="0" max="6" min="6" style="0" width="13.11"/>
    <col collapsed="false" customWidth="true" hidden="false" outlineLevel="0" max="7" min="7" style="0" width="14.33"/>
    <col collapsed="false" customWidth="true" hidden="false" outlineLevel="0" max="8" min="8" style="0" width="2.67"/>
    <col collapsed="false" customWidth="true" hidden="false" outlineLevel="0" max="9" min="9" style="0" width="33.88"/>
    <col collapsed="false" customWidth="true" hidden="false" outlineLevel="0" max="10" min="10" style="0" width="2.67"/>
    <col collapsed="false" customWidth="true" hidden="false" outlineLevel="0" max="11" min="11" style="0" width="7.67"/>
    <col collapsed="false" customWidth="true" hidden="false" outlineLevel="0" max="12" min="12" style="0" width="13.67"/>
    <col collapsed="false" customWidth="true" hidden="false" outlineLevel="0" max="13" min="13" style="0" width="2.67"/>
    <col collapsed="false" customWidth="true" hidden="false" outlineLevel="0" max="14" min="14" style="0" width="31.33"/>
    <col collapsed="false" customWidth="true" hidden="false" outlineLevel="0" max="15" min="15" style="0" width="2.67"/>
    <col collapsed="false" customWidth="true" hidden="false" outlineLevel="0" max="16" min="16" style="0" width="2.88"/>
    <col collapsed="false" customWidth="true" hidden="false" outlineLevel="0" max="17" min="17" style="0" width="6.67"/>
    <col collapsed="false" customWidth="true" hidden="false" outlineLevel="0" max="18" min="18" style="0" width="14"/>
    <col collapsed="false" customWidth="true" hidden="false" outlineLevel="0" max="20" min="19" style="0" width="2.67"/>
    <col collapsed="false" customWidth="true" hidden="false" outlineLevel="0" max="21" min="21" style="0" width="11"/>
    <col collapsed="false" customWidth="true" hidden="false" outlineLevel="0" max="27" min="22" style="0" width="2.67"/>
    <col collapsed="false" customWidth="false" hidden="true" outlineLevel="0" max="16384" min="28" style="0" width="12.67"/>
  </cols>
  <sheetData>
    <row r="1" customFormat="false" ht="15" hidden="false" customHeight="false" outlineLevel="0" collapsed="false">
      <c r="A1" s="25"/>
      <c r="B1" s="58"/>
      <c r="C1" s="58"/>
      <c r="D1" s="184"/>
      <c r="E1" s="184"/>
      <c r="F1" s="184"/>
      <c r="G1" s="184"/>
      <c r="H1" s="184"/>
      <c r="I1" s="184"/>
      <c r="J1" s="184"/>
      <c r="K1" s="184"/>
      <c r="L1" s="184"/>
      <c r="M1" s="58"/>
      <c r="N1" s="58"/>
      <c r="O1" s="58"/>
      <c r="P1" s="58"/>
      <c r="Q1" s="58"/>
      <c r="R1" s="58"/>
      <c r="S1" s="58"/>
      <c r="T1" s="25"/>
      <c r="U1" s="25"/>
      <c r="V1" s="25"/>
      <c r="W1" s="25"/>
      <c r="X1" s="25"/>
      <c r="Y1" s="25"/>
      <c r="Z1" s="25"/>
      <c r="AA1" s="25"/>
    </row>
    <row r="2" customFormat="false" ht="15" hidden="false" customHeight="false" outlineLevel="0" collapsed="false">
      <c r="A2" s="67"/>
      <c r="B2" s="101"/>
      <c r="C2" s="223" t="s">
        <v>144</v>
      </c>
      <c r="D2" s="224" t="s">
        <v>145</v>
      </c>
      <c r="E2" s="224"/>
      <c r="F2" s="224"/>
      <c r="G2" s="224"/>
      <c r="H2" s="224"/>
      <c r="I2" s="224"/>
      <c r="J2" s="224"/>
      <c r="K2" s="224"/>
      <c r="L2" s="224"/>
      <c r="M2" s="101"/>
      <c r="N2" s="101"/>
      <c r="O2" s="101"/>
      <c r="P2" s="101"/>
      <c r="Q2" s="101"/>
      <c r="R2" s="101"/>
      <c r="S2" s="101"/>
      <c r="T2" s="25"/>
      <c r="U2" s="25"/>
      <c r="V2" s="25"/>
      <c r="W2" s="25"/>
      <c r="X2" s="25"/>
      <c r="Y2" s="25"/>
      <c r="Z2" s="25"/>
      <c r="AA2" s="25"/>
    </row>
    <row r="3" customFormat="false" ht="15" hidden="false" customHeight="false" outlineLevel="0" collapsed="false">
      <c r="A3" s="67"/>
      <c r="B3" s="101"/>
      <c r="C3" s="107"/>
      <c r="D3" s="107"/>
      <c r="E3" s="107"/>
      <c r="F3" s="107"/>
      <c r="G3" s="107"/>
      <c r="H3" s="101"/>
      <c r="I3" s="107"/>
      <c r="J3" s="107"/>
      <c r="K3" s="107"/>
      <c r="L3" s="107"/>
      <c r="M3" s="101"/>
      <c r="N3" s="107"/>
      <c r="O3" s="107"/>
      <c r="P3" s="107"/>
      <c r="Q3" s="107"/>
      <c r="R3" s="107"/>
      <c r="S3" s="101"/>
      <c r="T3" s="25"/>
      <c r="U3" s="25"/>
      <c r="V3" s="25"/>
      <c r="W3" s="25"/>
      <c r="X3" s="25"/>
      <c r="Y3" s="25"/>
      <c r="Z3" s="25"/>
      <c r="AA3" s="25"/>
    </row>
    <row r="4" customFormat="false" ht="15.75" hidden="false" customHeight="true" outlineLevel="0" collapsed="false">
      <c r="A4" s="67"/>
      <c r="B4" s="207"/>
      <c r="C4" s="225" t="s">
        <v>146</v>
      </c>
      <c r="D4" s="225"/>
      <c r="E4" s="225"/>
      <c r="F4" s="225"/>
      <c r="G4" s="225"/>
      <c r="H4" s="207"/>
      <c r="I4" s="225" t="s">
        <v>147</v>
      </c>
      <c r="J4" s="225"/>
      <c r="K4" s="225"/>
      <c r="L4" s="225"/>
      <c r="M4" s="207"/>
      <c r="N4" s="225" t="s">
        <v>148</v>
      </c>
      <c r="O4" s="225"/>
      <c r="P4" s="225"/>
      <c r="Q4" s="225"/>
      <c r="R4" s="225"/>
      <c r="S4" s="101"/>
      <c r="T4" s="226"/>
      <c r="U4" s="227"/>
      <c r="V4" s="25"/>
      <c r="W4" s="25"/>
      <c r="X4" s="25"/>
      <c r="Y4" s="25"/>
      <c r="Z4" s="25"/>
      <c r="AA4" s="25"/>
    </row>
    <row r="5" customFormat="false" ht="18" hidden="false" customHeight="false" outlineLevel="0" collapsed="false">
      <c r="A5" s="67"/>
      <c r="B5" s="228"/>
      <c r="C5" s="229" t="s">
        <v>149</v>
      </c>
      <c r="D5" s="229"/>
      <c r="E5" s="229"/>
      <c r="F5" s="229"/>
      <c r="G5" s="229"/>
      <c r="H5" s="230"/>
      <c r="I5" s="229" t="s">
        <v>149</v>
      </c>
      <c r="J5" s="229"/>
      <c r="K5" s="229"/>
      <c r="L5" s="229"/>
      <c r="M5" s="231"/>
      <c r="N5" s="229" t="s">
        <v>149</v>
      </c>
      <c r="O5" s="229"/>
      <c r="P5" s="229"/>
      <c r="Q5" s="229"/>
      <c r="R5" s="229"/>
      <c r="S5" s="101"/>
      <c r="T5" s="232"/>
      <c r="U5" s="37" t="s">
        <v>69</v>
      </c>
      <c r="V5" s="25"/>
      <c r="W5" s="25"/>
      <c r="X5" s="25"/>
      <c r="Y5" s="25"/>
      <c r="Z5" s="25"/>
      <c r="AA5" s="25"/>
    </row>
    <row r="6" customFormat="false" ht="18" hidden="false" customHeight="false" outlineLevel="0" collapsed="false">
      <c r="A6" s="67"/>
      <c r="B6" s="31"/>
      <c r="C6" s="233" t="s">
        <v>150</v>
      </c>
      <c r="D6" s="233"/>
      <c r="E6" s="233"/>
      <c r="F6" s="234" t="n">
        <f aca="false">IF('Determinazione classe'!I2="Sì",SUM('Calcolo superfici edificio'!$K$9:$K$13),'Determinazione classe'!$I$11)</f>
        <v>0</v>
      </c>
      <c r="G6" s="235" t="n">
        <v>0</v>
      </c>
      <c r="H6" s="230"/>
      <c r="I6" s="233" t="s">
        <v>150</v>
      </c>
      <c r="J6" s="233"/>
      <c r="K6" s="233"/>
      <c r="L6" s="235" t="n">
        <v>0</v>
      </c>
      <c r="M6" s="236"/>
      <c r="N6" s="233" t="s">
        <v>151</v>
      </c>
      <c r="O6" s="233"/>
      <c r="P6" s="233"/>
      <c r="Q6" s="234" t="n">
        <f aca="false">'Descrizione Intervento'!M60</f>
        <v>0</v>
      </c>
      <c r="R6" s="235"/>
      <c r="S6" s="101"/>
      <c r="T6" s="237"/>
      <c r="U6" s="43" t="s">
        <v>72</v>
      </c>
      <c r="V6" s="25"/>
      <c r="W6" s="25"/>
      <c r="X6" s="25"/>
      <c r="Y6" s="25"/>
      <c r="Z6" s="25"/>
      <c r="AA6" s="25"/>
    </row>
    <row r="7" customFormat="false" ht="15" hidden="false" customHeight="false" outlineLevel="0" collapsed="false">
      <c r="A7" s="67"/>
      <c r="B7" s="31"/>
      <c r="C7" s="233" t="s">
        <v>152</v>
      </c>
      <c r="D7" s="233"/>
      <c r="E7" s="233"/>
      <c r="F7" s="234" t="n">
        <f aca="false">IF('Determinazione classe'!$I$2="Sì",SUM('Calcolo superfici edificio'!$K$14:$K$16),'Determinazione classe'!$I$18)</f>
        <v>0</v>
      </c>
      <c r="G7" s="235" t="n">
        <v>0</v>
      </c>
      <c r="H7" s="230"/>
      <c r="I7" s="233" t="s">
        <v>152</v>
      </c>
      <c r="J7" s="233"/>
      <c r="K7" s="233"/>
      <c r="L7" s="235" t="n">
        <v>0</v>
      </c>
      <c r="M7" s="236"/>
      <c r="N7" s="233" t="s">
        <v>152</v>
      </c>
      <c r="O7" s="233"/>
      <c r="P7" s="233"/>
      <c r="Q7" s="238"/>
      <c r="R7" s="235"/>
      <c r="S7" s="101"/>
      <c r="T7" s="25"/>
      <c r="U7" s="25"/>
      <c r="V7" s="25"/>
      <c r="W7" s="25"/>
      <c r="X7" s="25"/>
      <c r="Y7" s="25"/>
      <c r="Z7" s="25"/>
      <c r="AA7" s="25"/>
    </row>
    <row r="8" customFormat="false" ht="15" hidden="false" customHeight="false" outlineLevel="0" collapsed="false">
      <c r="A8" s="67"/>
      <c r="B8" s="31"/>
      <c r="C8" s="233" t="s">
        <v>153</v>
      </c>
      <c r="D8" s="233"/>
      <c r="E8" s="233"/>
      <c r="F8" s="238"/>
      <c r="G8" s="239" t="n">
        <f aca="false">IF(F6+F7&gt;0,0.6*F7,0.6*G7)</f>
        <v>0</v>
      </c>
      <c r="H8" s="230"/>
      <c r="I8" s="233" t="s">
        <v>153</v>
      </c>
      <c r="J8" s="233"/>
      <c r="K8" s="233"/>
      <c r="L8" s="239" t="n">
        <f aca="false">0.6*L7</f>
        <v>0</v>
      </c>
      <c r="M8" s="236"/>
      <c r="N8" s="233" t="s">
        <v>153</v>
      </c>
      <c r="O8" s="233"/>
      <c r="P8" s="233"/>
      <c r="Q8" s="238"/>
      <c r="R8" s="239" t="n">
        <f aca="false">R7*0.6</f>
        <v>0</v>
      </c>
      <c r="S8" s="101"/>
      <c r="T8" s="25"/>
      <c r="U8" s="25"/>
      <c r="V8" s="25"/>
      <c r="W8" s="25"/>
      <c r="X8" s="25"/>
      <c r="Y8" s="25"/>
      <c r="Z8" s="25"/>
      <c r="AA8" s="25"/>
    </row>
    <row r="9" customFormat="false" ht="15" hidden="false" customHeight="false" outlineLevel="0" collapsed="false">
      <c r="A9" s="67"/>
      <c r="B9" s="31"/>
      <c r="C9" s="233" t="s">
        <v>154</v>
      </c>
      <c r="D9" s="233"/>
      <c r="E9" s="233"/>
      <c r="F9" s="238"/>
      <c r="G9" s="239" t="n">
        <f aca="false">IF(F6&gt;0,F6+G8,G6+G8)</f>
        <v>0</v>
      </c>
      <c r="H9" s="230"/>
      <c r="I9" s="233" t="s">
        <v>154</v>
      </c>
      <c r="J9" s="233"/>
      <c r="K9" s="233"/>
      <c r="L9" s="239" t="n">
        <f aca="false">+L8+L6</f>
        <v>0</v>
      </c>
      <c r="M9" s="236"/>
      <c r="N9" s="233" t="s">
        <v>154</v>
      </c>
      <c r="O9" s="233"/>
      <c r="P9" s="233"/>
      <c r="Q9" s="238"/>
      <c r="R9" s="239" t="n">
        <f aca="false">IF(Q6&gt;0,Q6+R8,R6+R8)</f>
        <v>0</v>
      </c>
      <c r="S9" s="101"/>
      <c r="T9" s="25"/>
      <c r="U9" s="25"/>
      <c r="V9" s="25"/>
      <c r="W9" s="25"/>
      <c r="X9" s="25"/>
      <c r="Y9" s="25"/>
      <c r="Z9" s="25"/>
      <c r="AA9" s="25"/>
    </row>
    <row r="10" customFormat="false" ht="15.75" hidden="false" customHeight="false" outlineLevel="0" collapsed="false">
      <c r="A10" s="67"/>
      <c r="B10" s="31"/>
      <c r="C10" s="240"/>
      <c r="D10" s="241"/>
      <c r="E10" s="241"/>
      <c r="F10" s="241"/>
      <c r="G10" s="242"/>
      <c r="H10" s="230"/>
      <c r="I10" s="243"/>
      <c r="J10" s="243"/>
      <c r="K10" s="243"/>
      <c r="L10" s="244"/>
      <c r="M10" s="236"/>
      <c r="N10" s="243"/>
      <c r="O10" s="243"/>
      <c r="P10" s="243"/>
      <c r="Q10" s="241"/>
      <c r="R10" s="244"/>
      <c r="S10" s="101"/>
      <c r="T10" s="25"/>
      <c r="U10" s="25"/>
      <c r="V10" s="25"/>
      <c r="W10" s="25"/>
      <c r="X10" s="25"/>
      <c r="Y10" s="25"/>
      <c r="Z10" s="25"/>
      <c r="AA10" s="25"/>
    </row>
    <row r="11" customFormat="false" ht="15" hidden="false" customHeight="false" outlineLevel="0" collapsed="false">
      <c r="A11" s="67"/>
      <c r="B11" s="31"/>
      <c r="C11" s="245"/>
      <c r="D11" s="56"/>
      <c r="E11" s="56"/>
      <c r="F11" s="56"/>
      <c r="G11" s="246"/>
      <c r="H11" s="230"/>
      <c r="I11" s="245"/>
      <c r="J11" s="56"/>
      <c r="K11" s="56"/>
      <c r="L11" s="246"/>
      <c r="M11" s="230"/>
      <c r="N11" s="247"/>
      <c r="O11" s="67"/>
      <c r="P11" s="67"/>
      <c r="Q11" s="67"/>
      <c r="R11" s="248"/>
      <c r="S11" s="101"/>
      <c r="T11" s="25"/>
      <c r="U11" s="25"/>
      <c r="V11" s="25"/>
      <c r="W11" s="25"/>
      <c r="X11" s="25"/>
      <c r="Y11" s="25"/>
      <c r="Z11" s="25"/>
      <c r="AA11" s="25"/>
    </row>
    <row r="12" customFormat="false" ht="15" hidden="false" customHeight="false" outlineLevel="0" collapsed="false">
      <c r="A12" s="67"/>
      <c r="B12" s="31"/>
      <c r="C12" s="229" t="s">
        <v>155</v>
      </c>
      <c r="D12" s="229"/>
      <c r="E12" s="229"/>
      <c r="F12" s="229"/>
      <c r="G12" s="229"/>
      <c r="H12" s="249"/>
      <c r="I12" s="229" t="s">
        <v>155</v>
      </c>
      <c r="J12" s="229"/>
      <c r="K12" s="229"/>
      <c r="L12" s="229"/>
      <c r="M12" s="230"/>
      <c r="N12" s="250"/>
      <c r="O12" s="25"/>
      <c r="P12" s="25"/>
      <c r="Q12" s="25"/>
      <c r="R12" s="251"/>
      <c r="S12" s="101"/>
      <c r="T12" s="25"/>
      <c r="U12" s="25"/>
      <c r="V12" s="25"/>
      <c r="W12" s="25"/>
      <c r="X12" s="25"/>
      <c r="Y12" s="25"/>
      <c r="Z12" s="25"/>
      <c r="AA12" s="25"/>
    </row>
    <row r="13" customFormat="false" ht="15" hidden="false" customHeight="false" outlineLevel="0" collapsed="false">
      <c r="A13" s="67"/>
      <c r="B13" s="31"/>
      <c r="C13" s="233" t="s">
        <v>156</v>
      </c>
      <c r="D13" s="233"/>
      <c r="E13" s="233"/>
      <c r="F13" s="238"/>
      <c r="G13" s="235" t="n">
        <v>0</v>
      </c>
      <c r="H13" s="249"/>
      <c r="I13" s="233" t="s">
        <v>156</v>
      </c>
      <c r="J13" s="233"/>
      <c r="K13" s="233"/>
      <c r="L13" s="235" t="n">
        <v>0</v>
      </c>
      <c r="M13" s="230"/>
      <c r="N13" s="250"/>
      <c r="O13" s="25"/>
      <c r="P13" s="25"/>
      <c r="Q13" s="25"/>
      <c r="R13" s="251"/>
      <c r="S13" s="101"/>
      <c r="T13" s="25"/>
      <c r="U13" s="25"/>
      <c r="V13" s="25"/>
      <c r="W13" s="25"/>
      <c r="X13" s="25"/>
      <c r="Y13" s="25"/>
      <c r="Z13" s="25"/>
      <c r="AA13" s="25"/>
    </row>
    <row r="14" customFormat="false" ht="15" hidden="false" customHeight="false" outlineLevel="0" collapsed="false">
      <c r="A14" s="67"/>
      <c r="B14" s="31"/>
      <c r="C14" s="233" t="s">
        <v>157</v>
      </c>
      <c r="D14" s="233"/>
      <c r="E14" s="233"/>
      <c r="F14" s="238"/>
      <c r="G14" s="235" t="n">
        <v>0</v>
      </c>
      <c r="H14" s="249"/>
      <c r="I14" s="233" t="s">
        <v>157</v>
      </c>
      <c r="J14" s="233"/>
      <c r="K14" s="233"/>
      <c r="L14" s="235" t="n">
        <v>0</v>
      </c>
      <c r="M14" s="230"/>
      <c r="N14" s="250"/>
      <c r="O14" s="25"/>
      <c r="P14" s="25"/>
      <c r="Q14" s="25"/>
      <c r="R14" s="251"/>
      <c r="S14" s="101"/>
      <c r="T14" s="25"/>
      <c r="U14" s="25"/>
      <c r="V14" s="25"/>
      <c r="W14" s="25"/>
      <c r="X14" s="25"/>
      <c r="Y14" s="25"/>
      <c r="Z14" s="25"/>
      <c r="AA14" s="25"/>
    </row>
    <row r="15" customFormat="false" ht="15" hidden="false" customHeight="false" outlineLevel="0" collapsed="false">
      <c r="A15" s="67"/>
      <c r="B15" s="31"/>
      <c r="C15" s="233" t="s">
        <v>158</v>
      </c>
      <c r="D15" s="233"/>
      <c r="E15" s="233"/>
      <c r="F15" s="238"/>
      <c r="G15" s="239" t="n">
        <f aca="false">G14*0.6</f>
        <v>0</v>
      </c>
      <c r="H15" s="249"/>
      <c r="I15" s="233" t="s">
        <v>158</v>
      </c>
      <c r="J15" s="233"/>
      <c r="K15" s="233"/>
      <c r="L15" s="239" t="n">
        <f aca="false">L14*0.6</f>
        <v>0</v>
      </c>
      <c r="M15" s="230"/>
      <c r="N15" s="250"/>
      <c r="O15" s="25"/>
      <c r="P15" s="25"/>
      <c r="Q15" s="25"/>
      <c r="R15" s="251"/>
      <c r="S15" s="101"/>
      <c r="T15" s="25"/>
      <c r="U15" s="25"/>
      <c r="V15" s="25"/>
      <c r="W15" s="25"/>
      <c r="X15" s="25"/>
      <c r="Y15" s="25"/>
      <c r="Z15" s="25"/>
      <c r="AA15" s="25"/>
    </row>
    <row r="16" customFormat="false" ht="15" hidden="false" customHeight="false" outlineLevel="0" collapsed="false">
      <c r="A16" s="67"/>
      <c r="B16" s="31"/>
      <c r="C16" s="233" t="s">
        <v>159</v>
      </c>
      <c r="D16" s="233"/>
      <c r="E16" s="233"/>
      <c r="F16" s="238"/>
      <c r="G16" s="239" t="n">
        <f aca="false">G15+G13</f>
        <v>0</v>
      </c>
      <c r="H16" s="249"/>
      <c r="I16" s="233" t="s">
        <v>159</v>
      </c>
      <c r="J16" s="233"/>
      <c r="K16" s="233"/>
      <c r="L16" s="239" t="n">
        <f aca="false">L15+L13</f>
        <v>0</v>
      </c>
      <c r="M16" s="230"/>
      <c r="N16" s="250"/>
      <c r="O16" s="25"/>
      <c r="P16" s="25"/>
      <c r="Q16" s="25"/>
      <c r="R16" s="251"/>
      <c r="S16" s="101"/>
      <c r="T16" s="25"/>
      <c r="U16" s="25"/>
      <c r="V16" s="25"/>
      <c r="W16" s="25"/>
      <c r="X16" s="25"/>
      <c r="Y16" s="25"/>
      <c r="Z16" s="25"/>
      <c r="AA16" s="25"/>
    </row>
    <row r="17" customFormat="false" ht="15.75" hidden="false" customHeight="false" outlineLevel="0" collapsed="false">
      <c r="A17" s="67"/>
      <c r="B17" s="31"/>
      <c r="C17" s="240"/>
      <c r="D17" s="241"/>
      <c r="E17" s="241"/>
      <c r="F17" s="241"/>
      <c r="G17" s="242"/>
      <c r="H17" s="249"/>
      <c r="I17" s="243"/>
      <c r="J17" s="243"/>
      <c r="K17" s="243"/>
      <c r="L17" s="244"/>
      <c r="M17" s="230"/>
      <c r="N17" s="250"/>
      <c r="O17" s="25"/>
      <c r="P17" s="25"/>
      <c r="Q17" s="25"/>
      <c r="R17" s="251"/>
      <c r="S17" s="101"/>
      <c r="T17" s="25"/>
      <c r="U17" s="25"/>
      <c r="V17" s="25"/>
      <c r="W17" s="25"/>
      <c r="X17" s="25"/>
      <c r="Y17" s="25"/>
      <c r="Z17" s="25"/>
      <c r="AA17" s="25"/>
    </row>
    <row r="18" customFormat="false" ht="15" hidden="false" customHeight="false" outlineLevel="0" collapsed="false">
      <c r="A18" s="67"/>
      <c r="B18" s="25"/>
      <c r="C18" s="67"/>
      <c r="D18" s="67"/>
      <c r="E18" s="67"/>
      <c r="F18" s="67"/>
      <c r="G18" s="252"/>
      <c r="H18" s="253"/>
      <c r="I18" s="254"/>
      <c r="J18" s="255"/>
      <c r="K18" s="67"/>
      <c r="L18" s="252"/>
      <c r="M18" s="230"/>
      <c r="N18" s="250"/>
      <c r="O18" s="25"/>
      <c r="P18" s="25"/>
      <c r="Q18" s="25"/>
      <c r="R18" s="251"/>
      <c r="S18" s="101"/>
      <c r="T18" s="25"/>
      <c r="U18" s="25"/>
      <c r="V18" s="25"/>
      <c r="W18" s="25"/>
      <c r="X18" s="25"/>
      <c r="Y18" s="25"/>
      <c r="Z18" s="25"/>
      <c r="AA18" s="25"/>
    </row>
    <row r="19" customFormat="false" ht="15" hidden="false" customHeight="false" outlineLevel="0" collapsed="false">
      <c r="A19" s="67"/>
      <c r="B19" s="214" t="s">
        <v>160</v>
      </c>
      <c r="C19" s="256" t="s">
        <v>161</v>
      </c>
      <c r="D19" s="256"/>
      <c r="E19" s="256"/>
      <c r="F19" s="256"/>
      <c r="G19" s="257" t="n">
        <f aca="false">G9</f>
        <v>0</v>
      </c>
      <c r="H19" s="258"/>
      <c r="I19" s="259" t="s">
        <v>161</v>
      </c>
      <c r="J19" s="259"/>
      <c r="K19" s="259"/>
      <c r="L19" s="257" t="n">
        <f aca="false">L9</f>
        <v>0</v>
      </c>
      <c r="M19" s="230"/>
      <c r="N19" s="259" t="s">
        <v>161</v>
      </c>
      <c r="O19" s="259"/>
      <c r="P19" s="259"/>
      <c r="Q19" s="25"/>
      <c r="R19" s="257" t="n">
        <f aca="false">R9</f>
        <v>0</v>
      </c>
      <c r="S19" s="107"/>
      <c r="T19" s="25"/>
      <c r="U19" s="25"/>
      <c r="V19" s="25"/>
      <c r="W19" s="25"/>
      <c r="X19" s="25"/>
      <c r="Y19" s="25"/>
      <c r="Z19" s="25"/>
      <c r="AA19" s="25"/>
    </row>
    <row r="20" customFormat="false" ht="15.75" hidden="false" customHeight="false" outlineLevel="0" collapsed="false">
      <c r="A20" s="67"/>
      <c r="B20" s="214" t="s">
        <v>162</v>
      </c>
      <c r="C20" s="256" t="s">
        <v>163</v>
      </c>
      <c r="D20" s="256"/>
      <c r="E20" s="256"/>
      <c r="F20" s="260"/>
      <c r="G20" s="257" t="n">
        <f aca="false">G16</f>
        <v>0</v>
      </c>
      <c r="H20" s="258"/>
      <c r="I20" s="259" t="s">
        <v>164</v>
      </c>
      <c r="J20" s="259"/>
      <c r="K20" s="260"/>
      <c r="L20" s="257" t="n">
        <f aca="false">L16</f>
        <v>0</v>
      </c>
      <c r="M20" s="230"/>
      <c r="N20" s="250"/>
      <c r="O20" s="25"/>
      <c r="P20" s="25"/>
      <c r="Q20" s="25"/>
      <c r="R20" s="251"/>
      <c r="S20" s="184"/>
      <c r="T20" s="25"/>
      <c r="U20" s="25"/>
      <c r="V20" s="25"/>
      <c r="W20" s="25"/>
      <c r="X20" s="25"/>
      <c r="Y20" s="25"/>
      <c r="Z20" s="25"/>
      <c r="AA20" s="25"/>
    </row>
    <row r="21" customFormat="false" ht="15.75" hidden="false" customHeight="false" outlineLevel="0" collapsed="false">
      <c r="A21" s="67"/>
      <c r="B21" s="25"/>
      <c r="C21" s="25"/>
      <c r="D21" s="25"/>
      <c r="E21" s="25"/>
      <c r="F21" s="25"/>
      <c r="G21" s="251"/>
      <c r="H21" s="258"/>
      <c r="I21" s="261"/>
      <c r="J21" s="262"/>
      <c r="K21" s="25"/>
      <c r="L21" s="263"/>
      <c r="M21" s="230"/>
      <c r="N21" s="250"/>
      <c r="O21" s="25"/>
      <c r="P21" s="25"/>
      <c r="Q21" s="25"/>
      <c r="R21" s="251"/>
      <c r="S21" s="184"/>
      <c r="T21" s="25"/>
      <c r="U21" s="25"/>
      <c r="V21" s="25"/>
      <c r="W21" s="25"/>
      <c r="X21" s="25"/>
      <c r="Y21" s="25"/>
      <c r="Z21" s="25"/>
      <c r="AA21" s="25"/>
    </row>
    <row r="22" customFormat="false" ht="15" hidden="false" customHeight="false" outlineLevel="0" collapsed="false">
      <c r="A22" s="67"/>
      <c r="B22" s="25"/>
      <c r="C22" s="25"/>
      <c r="D22" s="25"/>
      <c r="E22" s="25"/>
      <c r="F22" s="264"/>
      <c r="G22" s="265"/>
      <c r="H22" s="258"/>
      <c r="I22" s="250"/>
      <c r="J22" s="25"/>
      <c r="K22" s="25"/>
      <c r="L22" s="265"/>
      <c r="M22" s="266"/>
      <c r="N22" s="267"/>
      <c r="O22" s="26"/>
      <c r="P22" s="26"/>
      <c r="Q22" s="25"/>
      <c r="R22" s="268"/>
      <c r="S22" s="269"/>
      <c r="T22" s="25"/>
      <c r="U22" s="25"/>
      <c r="V22" s="25"/>
      <c r="W22" s="25"/>
      <c r="X22" s="25"/>
      <c r="Y22" s="25"/>
      <c r="Z22" s="25"/>
      <c r="AA22" s="25"/>
    </row>
    <row r="23" customFormat="false" ht="15" hidden="false" customHeight="false" outlineLevel="0" collapsed="false">
      <c r="A23" s="67"/>
      <c r="B23" s="270" t="s">
        <v>165</v>
      </c>
      <c r="C23" s="270"/>
      <c r="D23" s="270"/>
      <c r="E23" s="270"/>
      <c r="F23" s="270"/>
      <c r="G23" s="271" t="n">
        <f aca="false">CC_Parametri!$B$3</f>
        <v>314.64</v>
      </c>
      <c r="H23" s="258"/>
      <c r="I23" s="250"/>
      <c r="J23" s="25"/>
      <c r="K23" s="272"/>
      <c r="L23" s="271" t="n">
        <f aca="false">CC_Parametri!$B$4</f>
        <v>314.64</v>
      </c>
      <c r="M23" s="230"/>
      <c r="N23" s="250"/>
      <c r="O23" s="25"/>
      <c r="P23" s="25"/>
      <c r="Q23" s="25"/>
      <c r="R23" s="271" t="n">
        <f aca="false">CC_Parametri!$B$3</f>
        <v>314.64</v>
      </c>
      <c r="S23" s="101"/>
      <c r="T23" s="25"/>
      <c r="U23" s="25"/>
      <c r="V23" s="25"/>
      <c r="W23" s="25"/>
      <c r="X23" s="25"/>
      <c r="Y23" s="25"/>
      <c r="Z23" s="25"/>
      <c r="AA23" s="25"/>
    </row>
    <row r="24" customFormat="false" ht="15" hidden="false" customHeight="false" outlineLevel="0" collapsed="false">
      <c r="A24" s="67"/>
      <c r="B24" s="270" t="s">
        <v>166</v>
      </c>
      <c r="C24" s="270"/>
      <c r="D24" s="270"/>
      <c r="E24" s="270"/>
      <c r="F24" s="270"/>
      <c r="G24" s="271" t="n">
        <f aca="false">'Determinazione classe'!$P$35</f>
        <v>314.64</v>
      </c>
      <c r="H24" s="258"/>
      <c r="I24" s="250"/>
      <c r="J24" s="25"/>
      <c r="K24" s="272"/>
      <c r="L24" s="271" t="n">
        <f aca="false">'Determinazione classe'!$P$38</f>
        <v>314.64</v>
      </c>
      <c r="M24" s="230"/>
      <c r="N24" s="250"/>
      <c r="O24" s="25"/>
      <c r="P24" s="25"/>
      <c r="Q24" s="25"/>
      <c r="R24" s="271" t="n">
        <f aca="false">'Determinazione classe'!$P$38</f>
        <v>314.64</v>
      </c>
      <c r="S24" s="101"/>
      <c r="T24" s="25"/>
      <c r="U24" s="25"/>
      <c r="V24" s="25"/>
      <c r="W24" s="25"/>
      <c r="X24" s="25"/>
      <c r="Y24" s="25"/>
      <c r="Z24" s="25"/>
      <c r="AA24" s="25"/>
    </row>
    <row r="25" customFormat="false" ht="15" hidden="false" customHeight="false" outlineLevel="0" collapsed="false">
      <c r="A25" s="67"/>
      <c r="B25" s="273" t="s">
        <v>167</v>
      </c>
      <c r="C25" s="274"/>
      <c r="D25" s="274"/>
      <c r="E25" s="275"/>
      <c r="F25" s="270"/>
      <c r="G25" s="276" t="n">
        <v>0</v>
      </c>
      <c r="H25" s="258"/>
      <c r="I25" s="250"/>
      <c r="J25" s="25"/>
      <c r="K25" s="272"/>
      <c r="L25" s="276" t="n">
        <v>0</v>
      </c>
      <c r="M25" s="230"/>
      <c r="N25" s="250"/>
      <c r="O25" s="25"/>
      <c r="P25" s="25"/>
      <c r="Q25" s="25"/>
      <c r="R25" s="271"/>
      <c r="S25" s="101"/>
      <c r="T25" s="25"/>
      <c r="U25" s="25"/>
      <c r="V25" s="25"/>
      <c r="W25" s="25"/>
      <c r="X25" s="25"/>
      <c r="Y25" s="25"/>
      <c r="Z25" s="25"/>
      <c r="AA25" s="25"/>
    </row>
    <row r="26" customFormat="false" ht="15" hidden="false" customHeight="false" outlineLevel="0" collapsed="false">
      <c r="A26" s="67"/>
      <c r="B26" s="270" t="s">
        <v>168</v>
      </c>
      <c r="C26" s="270"/>
      <c r="D26" s="270"/>
      <c r="E26" s="270"/>
      <c r="F26" s="270"/>
      <c r="G26" s="271" t="n">
        <f aca="false">(G19*G24)-(G19*G24*G25)</f>
        <v>0</v>
      </c>
      <c r="H26" s="258"/>
      <c r="I26" s="261"/>
      <c r="J26" s="25"/>
      <c r="K26" s="272"/>
      <c r="L26" s="271" t="n">
        <f aca="false">(L19*L24)-(L19*L24*L25)</f>
        <v>0</v>
      </c>
      <c r="M26" s="230"/>
      <c r="N26" s="250"/>
      <c r="O26" s="25"/>
      <c r="P26" s="25"/>
      <c r="Q26" s="25"/>
      <c r="R26" s="271" t="n">
        <f aca="false">R24*R19</f>
        <v>0</v>
      </c>
      <c r="S26" s="101"/>
      <c r="T26" s="25"/>
      <c r="U26" s="25"/>
      <c r="V26" s="25"/>
      <c r="W26" s="25"/>
      <c r="X26" s="25"/>
      <c r="Y26" s="25"/>
      <c r="Z26" s="25"/>
      <c r="AA26" s="25"/>
    </row>
    <row r="27" customFormat="false" ht="15" hidden="false" customHeight="false" outlineLevel="0" collapsed="false">
      <c r="A27" s="67"/>
      <c r="B27" s="270"/>
      <c r="C27" s="270"/>
      <c r="D27" s="270"/>
      <c r="E27" s="270"/>
      <c r="F27" s="270"/>
      <c r="G27" s="251"/>
      <c r="H27" s="258"/>
      <c r="I27" s="261"/>
      <c r="J27" s="25"/>
      <c r="K27" s="272"/>
      <c r="L27" s="251"/>
      <c r="M27" s="230"/>
      <c r="N27" s="250"/>
      <c r="O27" s="25"/>
      <c r="P27" s="25"/>
      <c r="Q27" s="25"/>
      <c r="R27" s="251"/>
      <c r="S27" s="101"/>
      <c r="T27" s="25"/>
      <c r="U27" s="25"/>
      <c r="V27" s="25"/>
      <c r="W27" s="25"/>
      <c r="X27" s="25"/>
      <c r="Y27" s="25"/>
      <c r="Z27" s="25"/>
      <c r="AA27" s="25"/>
    </row>
    <row r="28" customFormat="false" ht="15" hidden="false" customHeight="false" outlineLevel="0" collapsed="false">
      <c r="A28" s="67"/>
      <c r="B28" s="270" t="s">
        <v>169</v>
      </c>
      <c r="C28" s="270"/>
      <c r="D28" s="270"/>
      <c r="E28" s="270"/>
      <c r="F28" s="270"/>
      <c r="G28" s="271" t="n">
        <f aca="false">CC_Parametri!$B$5</f>
        <v>288.23</v>
      </c>
      <c r="H28" s="258"/>
      <c r="I28" s="261"/>
      <c r="J28" s="25"/>
      <c r="K28" s="272"/>
      <c r="L28" s="271" t="n">
        <f aca="false">CC_Parametri!$B$6</f>
        <v>288.23</v>
      </c>
      <c r="M28" s="230"/>
      <c r="N28" s="250"/>
      <c r="O28" s="25"/>
      <c r="P28" s="25"/>
      <c r="Q28" s="25"/>
      <c r="R28" s="251"/>
      <c r="S28" s="101"/>
      <c r="T28" s="25"/>
      <c r="U28" s="25"/>
      <c r="V28" s="25"/>
      <c r="W28" s="25"/>
      <c r="X28" s="25"/>
      <c r="Y28" s="25"/>
      <c r="Z28" s="25"/>
      <c r="AA28" s="25"/>
    </row>
    <row r="29" customFormat="false" ht="15" hidden="false" customHeight="false" outlineLevel="0" collapsed="false">
      <c r="A29" s="67"/>
      <c r="B29" s="270" t="s">
        <v>170</v>
      </c>
      <c r="C29" s="270"/>
      <c r="D29" s="270"/>
      <c r="E29" s="270"/>
      <c r="F29" s="270"/>
      <c r="G29" s="271" t="n">
        <f aca="false">'Determinazione classe'!$P$41</f>
        <v>288.23</v>
      </c>
      <c r="H29" s="258"/>
      <c r="I29" s="261"/>
      <c r="J29" s="25"/>
      <c r="K29" s="272"/>
      <c r="L29" s="271" t="n">
        <f aca="false">'Determinazione classe'!$P$41</f>
        <v>288.23</v>
      </c>
      <c r="M29" s="230"/>
      <c r="N29" s="250"/>
      <c r="O29" s="25"/>
      <c r="P29" s="25"/>
      <c r="Q29" s="25"/>
      <c r="R29" s="251"/>
      <c r="S29" s="101"/>
      <c r="T29" s="25"/>
      <c r="U29" s="25"/>
      <c r="V29" s="25"/>
      <c r="W29" s="25"/>
      <c r="X29" s="25"/>
      <c r="Y29" s="25"/>
      <c r="Z29" s="25"/>
      <c r="AA29" s="25"/>
    </row>
    <row r="30" customFormat="false" ht="15" hidden="false" customHeight="false" outlineLevel="0" collapsed="false">
      <c r="A30" s="67"/>
      <c r="B30" s="270" t="s">
        <v>171</v>
      </c>
      <c r="C30" s="270"/>
      <c r="D30" s="270"/>
      <c r="E30" s="270"/>
      <c r="F30" s="270"/>
      <c r="G30" s="271" t="n">
        <f aca="false">G29*G20</f>
        <v>0</v>
      </c>
      <c r="H30" s="258"/>
      <c r="I30" s="261"/>
      <c r="J30" s="25"/>
      <c r="K30" s="272"/>
      <c r="L30" s="271" t="n">
        <f aca="false">L29*L20</f>
        <v>0</v>
      </c>
      <c r="M30" s="230"/>
      <c r="N30" s="250"/>
      <c r="O30" s="25"/>
      <c r="P30" s="25"/>
      <c r="Q30" s="25"/>
      <c r="R30" s="251"/>
      <c r="S30" s="101"/>
      <c r="T30" s="25"/>
      <c r="U30" s="25"/>
      <c r="V30" s="25"/>
      <c r="W30" s="25"/>
      <c r="X30" s="25"/>
      <c r="Y30" s="25"/>
      <c r="Z30" s="25"/>
      <c r="AA30" s="25"/>
    </row>
    <row r="31" customFormat="false" ht="15" hidden="false" customHeight="false" outlineLevel="0" collapsed="false">
      <c r="A31" s="67"/>
      <c r="B31" s="277"/>
      <c r="C31" s="262"/>
      <c r="D31" s="262"/>
      <c r="E31" s="262"/>
      <c r="F31" s="262"/>
      <c r="G31" s="278"/>
      <c r="H31" s="258"/>
      <c r="I31" s="261"/>
      <c r="J31" s="262"/>
      <c r="K31" s="262"/>
      <c r="L31" s="278"/>
      <c r="M31" s="230"/>
      <c r="N31" s="250"/>
      <c r="O31" s="25"/>
      <c r="P31" s="25"/>
      <c r="Q31" s="25"/>
      <c r="R31" s="251"/>
      <c r="S31" s="101"/>
      <c r="T31" s="25"/>
      <c r="U31" s="25"/>
      <c r="V31" s="25"/>
      <c r="W31" s="25"/>
      <c r="X31" s="25"/>
      <c r="Y31" s="25"/>
      <c r="Z31" s="25"/>
      <c r="AA31" s="25"/>
    </row>
    <row r="32" customFormat="false" ht="15" hidden="false" customHeight="false" outlineLevel="0" collapsed="false">
      <c r="A32" s="67"/>
      <c r="B32" s="264" t="s">
        <v>172</v>
      </c>
      <c r="C32" s="264"/>
      <c r="D32" s="264"/>
      <c r="E32" s="25"/>
      <c r="F32" s="279" t="s">
        <v>173</v>
      </c>
      <c r="G32" s="251"/>
      <c r="H32" s="258"/>
      <c r="I32" s="250"/>
      <c r="J32" s="25"/>
      <c r="K32" s="272" t="s">
        <v>173</v>
      </c>
      <c r="L32" s="251"/>
      <c r="M32" s="230"/>
      <c r="N32" s="250"/>
      <c r="O32" s="25"/>
      <c r="P32" s="272" t="s">
        <v>173</v>
      </c>
      <c r="Q32" s="25"/>
      <c r="R32" s="251"/>
      <c r="S32" s="101"/>
      <c r="T32" s="25"/>
      <c r="U32" s="25"/>
      <c r="V32" s="25"/>
      <c r="W32" s="25"/>
      <c r="X32" s="25"/>
      <c r="Y32" s="25"/>
      <c r="Z32" s="25"/>
      <c r="AA32" s="25"/>
    </row>
    <row r="33" customFormat="false" ht="15" hidden="false" customHeight="false" outlineLevel="0" collapsed="false">
      <c r="A33" s="67"/>
      <c r="B33" s="270" t="s">
        <v>174</v>
      </c>
      <c r="C33" s="270"/>
      <c r="D33" s="270"/>
      <c r="E33" s="25"/>
      <c r="F33" s="280" t="n">
        <f aca="false">IF($D$2=Parametri!$B$25,VLOOKUP('Determinazione classe'!$O$32,Parametri!$H$5:$M$15,5,FALSE()),VLOOKUP('Determinazione classe'!$O$32,Parametri!$H$28:$M$38,5,FALSE()))</f>
        <v>0.06</v>
      </c>
      <c r="G33" s="271" t="n">
        <f aca="false">F33*G26</f>
        <v>0</v>
      </c>
      <c r="H33" s="281"/>
      <c r="I33" s="250"/>
      <c r="J33" s="25"/>
      <c r="K33" s="280" t="n">
        <f aca="false">IF($D$2=Parametri!$B$25,VLOOKUP('Determinazione classe'!$O$32,Parametri!$H$5:$M$15,6,FALSE()),VLOOKUP('Determinazione classe'!$O$32,Parametri!$H$28:$M$38,6,FALSE()))</f>
        <v>0.05</v>
      </c>
      <c r="L33" s="271" t="n">
        <f aca="false">K33*L26</f>
        <v>0</v>
      </c>
      <c r="M33" s="230"/>
      <c r="N33" s="250"/>
      <c r="O33" s="25"/>
      <c r="Q33" s="280" t="n">
        <f aca="false">IF($D$2=Parametri!$B$25,VLOOKUP('Determinazione classe'!$O$32,Parametri!$H$5:$M$15,5,FALSE()),VLOOKUP('Determinazione classe'!$O$32,Parametri!$H$28:$M$38,5,FALSE()))</f>
        <v>0.06</v>
      </c>
      <c r="R33" s="271" t="n">
        <f aca="false">Q33*R26</f>
        <v>0</v>
      </c>
      <c r="S33" s="101"/>
      <c r="T33" s="25"/>
      <c r="U33" s="25"/>
      <c r="V33" s="25"/>
      <c r="W33" s="25"/>
      <c r="X33" s="25"/>
      <c r="Y33" s="25"/>
      <c r="Z33" s="25"/>
      <c r="AA33" s="25"/>
    </row>
    <row r="34" customFormat="false" ht="15" hidden="false" customHeight="false" outlineLevel="0" collapsed="false">
      <c r="A34" s="67"/>
      <c r="B34" s="270" t="s">
        <v>175</v>
      </c>
      <c r="C34" s="270"/>
      <c r="D34" s="270"/>
      <c r="E34" s="25"/>
      <c r="F34" s="280" t="n">
        <f aca="false">IF($D$2=Parametri!$B$25,VLOOKUP('Determinazione classe'!$O$32,Parametri!$H$5:$M$15,5,FALSE()),VLOOKUP('Determinazione classe'!$O$32,Parametri!$H$28:$M$38,5,FALSE()))</f>
        <v>0.06</v>
      </c>
      <c r="G34" s="271" t="n">
        <f aca="false">F34*G30</f>
        <v>0</v>
      </c>
      <c r="H34" s="258"/>
      <c r="I34" s="250"/>
      <c r="J34" s="25"/>
      <c r="K34" s="280" t="n">
        <f aca="false">IF($D$2=Parametri!$B$25,VLOOKUP('Determinazione classe'!$O$32,Parametri!$H$5:$M$15,6,FALSE()),VLOOKUP('Determinazione classe'!$O$32,Parametri!$H$28:$M$38,6,FALSE()))</f>
        <v>0.05</v>
      </c>
      <c r="L34" s="271" t="n">
        <f aca="false">K34*L30</f>
        <v>0</v>
      </c>
      <c r="M34" s="230"/>
      <c r="N34" s="250"/>
      <c r="O34" s="25"/>
      <c r="P34" s="25"/>
      <c r="Q34" s="25"/>
      <c r="R34" s="251"/>
      <c r="S34" s="101"/>
      <c r="T34" s="25"/>
      <c r="U34" s="25"/>
      <c r="V34" s="25"/>
      <c r="W34" s="25"/>
      <c r="X34" s="25"/>
      <c r="Y34" s="25"/>
      <c r="Z34" s="25"/>
      <c r="AA34" s="25"/>
    </row>
    <row r="35" customFormat="false" ht="15" hidden="false" customHeight="false" outlineLevel="0" collapsed="false">
      <c r="A35" s="67"/>
      <c r="B35" s="270" t="s">
        <v>176</v>
      </c>
      <c r="C35" s="270"/>
      <c r="D35" s="270"/>
      <c r="E35" s="25"/>
      <c r="F35" s="25"/>
      <c r="G35" s="271" t="n">
        <f aca="false">G33+G34</f>
        <v>0</v>
      </c>
      <c r="H35" s="258"/>
      <c r="I35" s="250"/>
      <c r="J35" s="25"/>
      <c r="K35" s="25"/>
      <c r="L35" s="271" t="n">
        <f aca="false">L33+L34</f>
        <v>0</v>
      </c>
      <c r="M35" s="230"/>
      <c r="N35" s="250"/>
      <c r="O35" s="25"/>
      <c r="P35" s="6"/>
      <c r="Q35" s="25"/>
      <c r="R35" s="271" t="n">
        <f aca="false">R33+R34</f>
        <v>0</v>
      </c>
      <c r="S35" s="101"/>
      <c r="T35" s="25"/>
      <c r="U35" s="25"/>
      <c r="V35" s="25"/>
      <c r="W35" s="25"/>
      <c r="X35" s="25"/>
      <c r="Y35" s="25"/>
      <c r="Z35" s="25"/>
      <c r="AA35" s="25"/>
    </row>
    <row r="36" customFormat="false" ht="20.25" hidden="false" customHeight="false" outlineLevel="0" collapsed="false">
      <c r="A36" s="67"/>
      <c r="B36" s="99"/>
      <c r="C36" s="99"/>
      <c r="D36" s="99"/>
      <c r="E36" s="99"/>
      <c r="F36" s="99"/>
      <c r="G36" s="282"/>
      <c r="H36" s="283"/>
      <c r="I36" s="284"/>
      <c r="J36" s="99"/>
      <c r="K36" s="99"/>
      <c r="L36" s="282"/>
      <c r="M36" s="285"/>
      <c r="N36" s="284"/>
      <c r="O36" s="99"/>
      <c r="P36" s="6"/>
      <c r="Q36" s="25"/>
      <c r="R36" s="251"/>
      <c r="S36" s="101"/>
      <c r="T36" s="25"/>
      <c r="U36" s="25"/>
      <c r="V36" s="25"/>
      <c r="W36" s="25"/>
      <c r="X36" s="25"/>
      <c r="Y36" s="25"/>
      <c r="Z36" s="25"/>
      <c r="AA36" s="25"/>
    </row>
    <row r="37" customFormat="false" ht="20.25" hidden="false" customHeight="false" outlineLevel="0" collapsed="false">
      <c r="A37" s="67"/>
      <c r="B37" s="286" t="s">
        <v>177</v>
      </c>
      <c r="C37" s="286"/>
      <c r="D37" s="287" t="s">
        <v>132</v>
      </c>
      <c r="E37" s="287"/>
      <c r="F37" s="287"/>
      <c r="G37" s="288"/>
      <c r="H37" s="283"/>
      <c r="I37" s="250"/>
      <c r="J37" s="25"/>
      <c r="K37" s="25"/>
      <c r="L37" s="251"/>
      <c r="M37" s="230"/>
      <c r="N37" s="250"/>
      <c r="O37" s="25"/>
      <c r="P37" s="6"/>
      <c r="Q37" s="25"/>
      <c r="R37" s="251"/>
      <c r="S37" s="58"/>
      <c r="T37" s="25"/>
      <c r="U37" s="25"/>
      <c r="V37" s="25"/>
      <c r="W37" s="25"/>
      <c r="X37" s="25"/>
      <c r="Y37" s="25"/>
      <c r="Z37" s="25"/>
      <c r="AA37" s="25"/>
    </row>
    <row r="38" customFormat="false" ht="15.75" hidden="false" customHeight="false" outlineLevel="0" collapsed="false">
      <c r="A38" s="67"/>
      <c r="B38" s="270"/>
      <c r="C38" s="270"/>
      <c r="D38" s="270"/>
      <c r="E38" s="219"/>
      <c r="F38" s="219"/>
      <c r="G38" s="289"/>
      <c r="H38" s="258"/>
      <c r="I38" s="290"/>
      <c r="J38" s="291"/>
      <c r="K38" s="291"/>
      <c r="L38" s="292"/>
      <c r="M38" s="293"/>
      <c r="N38" s="290"/>
      <c r="O38" s="291"/>
      <c r="P38" s="291"/>
      <c r="Q38" s="291"/>
      <c r="R38" s="292"/>
      <c r="S38" s="294"/>
      <c r="T38" s="291"/>
      <c r="U38" s="295"/>
      <c r="V38" s="25"/>
      <c r="W38" s="25"/>
      <c r="X38" s="25"/>
      <c r="Y38" s="25"/>
      <c r="Z38" s="25"/>
      <c r="AA38" s="25"/>
    </row>
    <row r="39" customFormat="false" ht="15.75" hidden="false" customHeight="false" outlineLevel="0" collapsed="false">
      <c r="A39" s="67"/>
      <c r="B39" s="270"/>
      <c r="C39" s="270"/>
      <c r="D39" s="270"/>
      <c r="E39" s="270"/>
      <c r="F39" s="270"/>
      <c r="G39" s="289"/>
      <c r="H39" s="258"/>
      <c r="I39" s="296"/>
      <c r="J39" s="297"/>
      <c r="K39" s="297"/>
      <c r="L39" s="298"/>
      <c r="M39" s="299"/>
      <c r="N39" s="296"/>
      <c r="O39" s="297"/>
      <c r="P39" s="297"/>
      <c r="Q39" s="297"/>
      <c r="R39" s="298"/>
      <c r="S39" s="300"/>
      <c r="T39" s="297"/>
      <c r="U39" s="301"/>
      <c r="V39" s="25"/>
      <c r="W39" s="25"/>
      <c r="X39" s="25"/>
      <c r="Y39" s="25"/>
      <c r="Z39" s="25"/>
      <c r="AA39" s="25"/>
    </row>
    <row r="40" customFormat="false" ht="15" hidden="false" customHeight="false" outlineLevel="0" collapsed="false">
      <c r="A40" s="67"/>
      <c r="B40" s="264" t="s">
        <v>178</v>
      </c>
      <c r="C40" s="264"/>
      <c r="D40" s="264"/>
      <c r="E40" s="302"/>
      <c r="F40" s="302"/>
      <c r="G40" s="303"/>
      <c r="H40" s="258"/>
      <c r="I40" s="304"/>
      <c r="J40" s="305"/>
      <c r="K40" s="305"/>
      <c r="L40" s="306"/>
      <c r="M40" s="307"/>
      <c r="N40" s="304"/>
      <c r="O40" s="305"/>
      <c r="P40" s="305"/>
      <c r="Q40" s="305"/>
      <c r="R40" s="306"/>
      <c r="S40" s="308"/>
      <c r="T40" s="305"/>
      <c r="U40" s="309"/>
      <c r="V40" s="25"/>
      <c r="W40" s="25"/>
      <c r="X40" s="25"/>
      <c r="Y40" s="25"/>
      <c r="Z40" s="25"/>
      <c r="AA40" s="25"/>
    </row>
    <row r="41" customFormat="false" ht="15" hidden="false" customHeight="false" outlineLevel="0" collapsed="false">
      <c r="A41" s="67"/>
      <c r="B41" s="25"/>
      <c r="C41" s="310"/>
      <c r="D41" s="215" t="s">
        <v>177</v>
      </c>
      <c r="E41" s="311" t="n">
        <v>0</v>
      </c>
      <c r="F41" s="311"/>
      <c r="G41" s="311"/>
      <c r="H41" s="258"/>
      <c r="I41" s="312" t="s">
        <v>177</v>
      </c>
      <c r="J41" s="311" t="n">
        <v>0</v>
      </c>
      <c r="K41" s="311"/>
      <c r="L41" s="311"/>
      <c r="M41" s="299"/>
      <c r="N41" s="296"/>
      <c r="O41" s="215" t="s">
        <v>177</v>
      </c>
      <c r="P41" s="311" t="n">
        <v>0</v>
      </c>
      <c r="Q41" s="311"/>
      <c r="R41" s="311"/>
      <c r="S41" s="308"/>
      <c r="T41" s="305"/>
      <c r="U41" s="309"/>
      <c r="V41" s="25"/>
      <c r="W41" s="25"/>
      <c r="X41" s="25"/>
      <c r="Y41" s="25"/>
      <c r="Z41" s="25"/>
      <c r="AA41" s="25"/>
    </row>
    <row r="42" customFormat="false" ht="15" hidden="false" customHeight="false" outlineLevel="0" collapsed="false">
      <c r="A42" s="67"/>
      <c r="B42" s="25"/>
      <c r="C42" s="4"/>
      <c r="D42" s="215" t="s">
        <v>179</v>
      </c>
      <c r="E42" s="313" t="n">
        <v>0.01</v>
      </c>
      <c r="F42" s="313"/>
      <c r="G42" s="313"/>
      <c r="H42" s="258"/>
      <c r="I42" s="312" t="s">
        <v>179</v>
      </c>
      <c r="J42" s="313" t="n">
        <v>0.01</v>
      </c>
      <c r="K42" s="313"/>
      <c r="L42" s="313"/>
      <c r="M42" s="299"/>
      <c r="N42" s="296"/>
      <c r="O42" s="215" t="s">
        <v>179</v>
      </c>
      <c r="P42" s="313" t="n">
        <v>0.01</v>
      </c>
      <c r="Q42" s="313"/>
      <c r="R42" s="313"/>
      <c r="S42" s="308"/>
      <c r="T42" s="305"/>
      <c r="U42" s="309"/>
      <c r="V42" s="25"/>
      <c r="W42" s="25"/>
      <c r="X42" s="25"/>
      <c r="Y42" s="25"/>
      <c r="Z42" s="25"/>
      <c r="AA42" s="25"/>
    </row>
    <row r="43" customFormat="false" ht="15" hidden="false" customHeight="false" outlineLevel="0" collapsed="false">
      <c r="A43" s="67"/>
      <c r="B43" s="25"/>
      <c r="C43" s="4"/>
      <c r="D43" s="215" t="s">
        <v>180</v>
      </c>
      <c r="E43" s="314" t="n">
        <v>1</v>
      </c>
      <c r="F43" s="314"/>
      <c r="G43" s="314"/>
      <c r="H43" s="258"/>
      <c r="I43" s="312" t="s">
        <v>180</v>
      </c>
      <c r="J43" s="314" t="n">
        <v>1</v>
      </c>
      <c r="K43" s="314"/>
      <c r="L43" s="314"/>
      <c r="M43" s="299"/>
      <c r="N43" s="296"/>
      <c r="O43" s="215" t="s">
        <v>180</v>
      </c>
      <c r="P43" s="314" t="n">
        <v>1</v>
      </c>
      <c r="Q43" s="314"/>
      <c r="R43" s="314"/>
      <c r="S43" s="308"/>
      <c r="T43" s="305"/>
      <c r="U43" s="309"/>
      <c r="V43" s="25"/>
      <c r="W43" s="25"/>
      <c r="X43" s="25"/>
      <c r="Y43" s="25"/>
      <c r="Z43" s="25"/>
      <c r="AA43" s="25"/>
    </row>
    <row r="44" customFormat="false" ht="15" hidden="false" customHeight="false" outlineLevel="0" collapsed="false">
      <c r="A44" s="67"/>
      <c r="B44" s="25"/>
      <c r="C44" s="4"/>
      <c r="D44" s="215" t="s">
        <v>181</v>
      </c>
      <c r="E44" s="315" t="n">
        <f aca="false">E41*E42*E43</f>
        <v>0</v>
      </c>
      <c r="F44" s="315"/>
      <c r="G44" s="315"/>
      <c r="H44" s="258"/>
      <c r="I44" s="312" t="s">
        <v>181</v>
      </c>
      <c r="J44" s="315" t="n">
        <f aca="false">J41*J42*J43</f>
        <v>0</v>
      </c>
      <c r="K44" s="315"/>
      <c r="L44" s="315"/>
      <c r="M44" s="299"/>
      <c r="N44" s="296"/>
      <c r="O44" s="215" t="s">
        <v>181</v>
      </c>
      <c r="P44" s="315" t="n">
        <f aca="false">P41*P42*P43</f>
        <v>0</v>
      </c>
      <c r="Q44" s="315"/>
      <c r="R44" s="315"/>
      <c r="S44" s="308"/>
      <c r="T44" s="305"/>
      <c r="U44" s="309"/>
      <c r="V44" s="25"/>
      <c r="W44" s="25"/>
      <c r="X44" s="25"/>
      <c r="Y44" s="25"/>
      <c r="Z44" s="25"/>
      <c r="AA44" s="25"/>
    </row>
    <row r="45" customFormat="false" ht="15" hidden="false" customHeight="false" outlineLevel="0" collapsed="false">
      <c r="A45" s="67"/>
      <c r="B45" s="25"/>
      <c r="C45" s="25"/>
      <c r="D45" s="316"/>
      <c r="E45" s="25"/>
      <c r="F45" s="25"/>
      <c r="G45" s="251"/>
      <c r="H45" s="258"/>
      <c r="I45" s="317"/>
      <c r="J45" s="25"/>
      <c r="K45" s="25"/>
      <c r="L45" s="251"/>
      <c r="M45" s="299"/>
      <c r="N45" s="296"/>
      <c r="O45" s="316"/>
      <c r="P45" s="25"/>
      <c r="Q45" s="25"/>
      <c r="R45" s="251"/>
      <c r="S45" s="308"/>
      <c r="T45" s="305"/>
      <c r="U45" s="309"/>
      <c r="V45" s="25"/>
      <c r="W45" s="25"/>
      <c r="X45" s="25"/>
      <c r="Y45" s="25"/>
      <c r="Z45" s="25"/>
      <c r="AA45" s="25"/>
    </row>
    <row r="46" customFormat="false" ht="15" hidden="false" customHeight="false" outlineLevel="0" collapsed="false">
      <c r="A46" s="67"/>
      <c r="B46" s="264" t="s">
        <v>182</v>
      </c>
      <c r="C46" s="264"/>
      <c r="D46" s="264"/>
      <c r="E46" s="25"/>
      <c r="F46" s="25"/>
      <c r="G46" s="251"/>
      <c r="H46" s="258"/>
      <c r="I46" s="317"/>
      <c r="J46" s="25"/>
      <c r="K46" s="25"/>
      <c r="L46" s="251"/>
      <c r="M46" s="299"/>
      <c r="N46" s="296"/>
      <c r="O46" s="316"/>
      <c r="P46" s="25"/>
      <c r="Q46" s="25"/>
      <c r="R46" s="251"/>
      <c r="S46" s="308"/>
      <c r="T46" s="305"/>
      <c r="U46" s="309"/>
      <c r="V46" s="25"/>
      <c r="W46" s="25"/>
      <c r="X46" s="25"/>
      <c r="Y46" s="25"/>
      <c r="Z46" s="25"/>
      <c r="AA46" s="25"/>
    </row>
    <row r="47" customFormat="false" ht="15" hidden="false" customHeight="false" outlineLevel="0" collapsed="false">
      <c r="A47" s="67"/>
      <c r="B47" s="277"/>
      <c r="C47" s="4"/>
      <c r="D47" s="215" t="s">
        <v>177</v>
      </c>
      <c r="E47" s="311" t="n">
        <v>0</v>
      </c>
      <c r="F47" s="311"/>
      <c r="G47" s="311"/>
      <c r="H47" s="258"/>
      <c r="I47" s="312" t="s">
        <v>177</v>
      </c>
      <c r="J47" s="311" t="n">
        <v>0</v>
      </c>
      <c r="K47" s="311"/>
      <c r="L47" s="311"/>
      <c r="M47" s="299"/>
      <c r="N47" s="296"/>
      <c r="O47" s="316"/>
      <c r="P47" s="25"/>
      <c r="Q47" s="25"/>
      <c r="R47" s="251"/>
      <c r="S47" s="308"/>
      <c r="T47" s="305"/>
      <c r="U47" s="309"/>
      <c r="V47" s="25"/>
      <c r="W47" s="25"/>
      <c r="X47" s="25"/>
      <c r="Y47" s="25"/>
      <c r="Z47" s="25"/>
      <c r="AA47" s="25"/>
    </row>
    <row r="48" customFormat="false" ht="15" hidden="false" customHeight="false" outlineLevel="0" collapsed="false">
      <c r="A48" s="67"/>
      <c r="B48" s="277"/>
      <c r="C48" s="4"/>
      <c r="D48" s="215" t="s">
        <v>179</v>
      </c>
      <c r="E48" s="313" t="n">
        <v>0.01</v>
      </c>
      <c r="F48" s="313"/>
      <c r="G48" s="313"/>
      <c r="H48" s="258"/>
      <c r="I48" s="312" t="s">
        <v>179</v>
      </c>
      <c r="J48" s="313" t="n">
        <v>0.01</v>
      </c>
      <c r="K48" s="313"/>
      <c r="L48" s="313"/>
      <c r="M48" s="299"/>
      <c r="N48" s="296"/>
      <c r="O48" s="316"/>
      <c r="P48" s="25"/>
      <c r="Q48" s="25"/>
      <c r="R48" s="251"/>
      <c r="S48" s="308"/>
      <c r="T48" s="305"/>
      <c r="U48" s="309"/>
      <c r="V48" s="25"/>
      <c r="W48" s="25"/>
      <c r="X48" s="25"/>
      <c r="Y48" s="25"/>
      <c r="Z48" s="25"/>
      <c r="AA48" s="25"/>
    </row>
    <row r="49" customFormat="false" ht="15" hidden="false" customHeight="false" outlineLevel="0" collapsed="false">
      <c r="A49" s="67"/>
      <c r="B49" s="277"/>
      <c r="C49" s="4"/>
      <c r="D49" s="215" t="s">
        <v>180</v>
      </c>
      <c r="E49" s="314" t="n">
        <v>1</v>
      </c>
      <c r="F49" s="314"/>
      <c r="G49" s="314"/>
      <c r="H49" s="258"/>
      <c r="I49" s="312" t="s">
        <v>180</v>
      </c>
      <c r="J49" s="314" t="n">
        <v>1</v>
      </c>
      <c r="K49" s="314"/>
      <c r="L49" s="314"/>
      <c r="M49" s="299"/>
      <c r="N49" s="296"/>
      <c r="O49" s="316"/>
      <c r="P49" s="25"/>
      <c r="Q49" s="25"/>
      <c r="R49" s="251"/>
      <c r="S49" s="308"/>
      <c r="T49" s="305"/>
      <c r="U49" s="309"/>
      <c r="V49" s="25"/>
      <c r="W49" s="25"/>
      <c r="X49" s="25"/>
      <c r="Y49" s="25"/>
      <c r="Z49" s="25"/>
      <c r="AA49" s="25"/>
    </row>
    <row r="50" customFormat="false" ht="15" hidden="false" customHeight="false" outlineLevel="0" collapsed="false">
      <c r="A50" s="67"/>
      <c r="B50" s="277"/>
      <c r="C50" s="4"/>
      <c r="D50" s="215" t="s">
        <v>181</v>
      </c>
      <c r="E50" s="315" t="n">
        <f aca="false">E47*E48*E49</f>
        <v>0</v>
      </c>
      <c r="F50" s="315"/>
      <c r="G50" s="315"/>
      <c r="H50" s="258"/>
      <c r="I50" s="312" t="s">
        <v>181</v>
      </c>
      <c r="J50" s="315" t="n">
        <f aca="false">J47*J48*J49</f>
        <v>0</v>
      </c>
      <c r="K50" s="315"/>
      <c r="L50" s="315"/>
      <c r="M50" s="299"/>
      <c r="N50" s="296"/>
      <c r="O50" s="316"/>
      <c r="P50" s="25"/>
      <c r="Q50" s="25"/>
      <c r="R50" s="251"/>
      <c r="S50" s="308"/>
      <c r="T50" s="305"/>
      <c r="U50" s="309"/>
      <c r="V50" s="25"/>
      <c r="W50" s="25"/>
      <c r="X50" s="25"/>
      <c r="Y50" s="25"/>
      <c r="Z50" s="25"/>
      <c r="AA50" s="25"/>
    </row>
    <row r="51" customFormat="false" ht="15" hidden="false" customHeight="false" outlineLevel="0" collapsed="false">
      <c r="A51" s="67"/>
      <c r="B51" s="277"/>
      <c r="C51" s="262"/>
      <c r="D51" s="262"/>
      <c r="E51" s="25"/>
      <c r="F51" s="25"/>
      <c r="G51" s="251"/>
      <c r="H51" s="318"/>
      <c r="I51" s="319"/>
      <c r="J51" s="320"/>
      <c r="K51" s="320"/>
      <c r="L51" s="321"/>
      <c r="M51" s="318"/>
      <c r="N51" s="319"/>
      <c r="O51" s="320"/>
      <c r="P51" s="322"/>
      <c r="Q51" s="322"/>
      <c r="R51" s="323"/>
      <c r="S51" s="324"/>
      <c r="T51" s="320"/>
      <c r="U51" s="325"/>
      <c r="V51" s="25"/>
      <c r="W51" s="25"/>
      <c r="X51" s="25"/>
      <c r="Y51" s="25"/>
      <c r="Z51" s="25"/>
      <c r="AA51" s="25"/>
    </row>
    <row r="52" customFormat="false" ht="15.75" hidden="false" customHeight="false" outlineLevel="0" collapsed="false">
      <c r="A52" s="67"/>
      <c r="B52" s="264" t="s">
        <v>183</v>
      </c>
      <c r="C52" s="264"/>
      <c r="D52" s="264"/>
      <c r="E52" s="25"/>
      <c r="F52" s="25"/>
      <c r="G52" s="251"/>
      <c r="H52" s="230"/>
      <c r="I52" s="250"/>
      <c r="J52" s="25"/>
      <c r="K52" s="25"/>
      <c r="L52" s="251"/>
      <c r="M52" s="230"/>
      <c r="N52" s="250"/>
      <c r="O52" s="219"/>
      <c r="Q52" s="322"/>
      <c r="R52" s="323"/>
      <c r="S52" s="101"/>
      <c r="T52" s="25"/>
      <c r="U52" s="25"/>
      <c r="V52" s="25"/>
      <c r="W52" s="25"/>
      <c r="X52" s="25"/>
      <c r="Y52" s="25"/>
      <c r="Z52" s="25"/>
      <c r="AA52" s="25"/>
    </row>
    <row r="53" customFormat="false" ht="15" hidden="false" customHeight="false" outlineLevel="0" collapsed="false">
      <c r="A53" s="67"/>
      <c r="B53" s="270" t="s">
        <v>184</v>
      </c>
      <c r="C53" s="270"/>
      <c r="D53" s="270"/>
      <c r="E53" s="25"/>
      <c r="F53" s="25"/>
      <c r="G53" s="311" t="n">
        <v>0</v>
      </c>
      <c r="H53" s="230"/>
      <c r="I53" s="250"/>
      <c r="J53" s="25"/>
      <c r="K53" s="25"/>
      <c r="L53" s="311" t="n">
        <v>0</v>
      </c>
      <c r="M53" s="230"/>
      <c r="N53" s="250"/>
      <c r="O53" s="25"/>
      <c r="P53" s="25"/>
      <c r="Q53" s="25"/>
      <c r="R53" s="311" t="n">
        <v>0</v>
      </c>
      <c r="S53" s="101"/>
      <c r="T53" s="25"/>
      <c r="U53" s="25"/>
      <c r="V53" s="25"/>
      <c r="W53" s="25"/>
      <c r="X53" s="25"/>
      <c r="Y53" s="25"/>
      <c r="Z53" s="25"/>
      <c r="AA53" s="25"/>
    </row>
    <row r="54" customFormat="false" ht="15" hidden="false" customHeight="false" outlineLevel="0" collapsed="false">
      <c r="A54" s="67"/>
      <c r="B54" s="270" t="s">
        <v>185</v>
      </c>
      <c r="C54" s="270"/>
      <c r="D54" s="270"/>
      <c r="E54" s="25"/>
      <c r="F54" s="25"/>
      <c r="G54" s="311" t="n">
        <v>0</v>
      </c>
      <c r="H54" s="258"/>
      <c r="I54" s="250"/>
      <c r="J54" s="25"/>
      <c r="K54" s="25"/>
      <c r="L54" s="311" t="n">
        <v>0</v>
      </c>
      <c r="M54" s="230"/>
      <c r="N54" s="250"/>
      <c r="O54" s="25"/>
      <c r="P54" s="25"/>
      <c r="Q54" s="25"/>
      <c r="R54" s="311" t="n">
        <v>0</v>
      </c>
      <c r="S54" s="101"/>
      <c r="T54" s="25"/>
      <c r="U54" s="25"/>
      <c r="V54" s="25"/>
      <c r="W54" s="25"/>
      <c r="X54" s="25"/>
      <c r="Y54" s="25"/>
      <c r="Z54" s="25"/>
      <c r="AA54" s="25"/>
    </row>
    <row r="55" customFormat="false" ht="15" hidden="false" customHeight="false" outlineLevel="0" collapsed="false">
      <c r="A55" s="67"/>
      <c r="B55" s="326"/>
      <c r="C55" s="25"/>
      <c r="D55" s="25"/>
      <c r="E55" s="25"/>
      <c r="F55" s="25"/>
      <c r="G55" s="251"/>
      <c r="H55" s="258"/>
      <c r="I55" s="250"/>
      <c r="J55" s="25"/>
      <c r="K55" s="25"/>
      <c r="L55" s="251"/>
      <c r="M55" s="230"/>
      <c r="N55" s="250"/>
      <c r="O55" s="25"/>
      <c r="P55" s="25"/>
      <c r="Q55" s="25"/>
      <c r="R55" s="251"/>
      <c r="S55" s="101"/>
      <c r="T55" s="25"/>
      <c r="U55" s="25"/>
      <c r="V55" s="25"/>
      <c r="W55" s="25"/>
      <c r="X55" s="25"/>
      <c r="Y55" s="25"/>
      <c r="Z55" s="25"/>
      <c r="AA55" s="25"/>
    </row>
    <row r="56" customFormat="false" ht="15" hidden="false" customHeight="false" outlineLevel="0" collapsed="false">
      <c r="A56" s="67"/>
      <c r="B56" s="327" t="s">
        <v>186</v>
      </c>
      <c r="C56" s="327"/>
      <c r="D56" s="327"/>
      <c r="E56" s="327"/>
      <c r="F56" s="328" t="n">
        <f aca="false">IF($D$37=Parametri!$B$9,G35-G53-G54,E44+E50-G53-G54)</f>
        <v>0</v>
      </c>
      <c r="G56" s="328"/>
      <c r="H56" s="329"/>
      <c r="I56" s="330"/>
      <c r="J56" s="331"/>
      <c r="K56" s="328" t="n">
        <f aca="false">IF($D$37=Parametri!$B$9,L35-L53-L54,J44+J50-L53-L54)</f>
        <v>0</v>
      </c>
      <c r="L56" s="328"/>
      <c r="M56" s="332"/>
      <c r="N56" s="330"/>
      <c r="O56" s="331"/>
      <c r="P56" s="331"/>
      <c r="Q56" s="328" t="n">
        <f aca="false">IF($D$37=Parametri!$B$9,R35-R53-R54,P44-R53-R54)</f>
        <v>0</v>
      </c>
      <c r="R56" s="328"/>
      <c r="S56" s="333"/>
      <c r="T56" s="25"/>
      <c r="U56" s="25"/>
      <c r="V56" s="25"/>
      <c r="W56" s="25"/>
      <c r="X56" s="25"/>
      <c r="Y56" s="25"/>
      <c r="Z56" s="25"/>
      <c r="AA56" s="25"/>
    </row>
    <row r="57" customFormat="false" ht="15" hidden="false" customHeight="false" outlineLevel="0" collapsed="false">
      <c r="A57" s="67"/>
      <c r="B57" s="25"/>
      <c r="C57" s="25"/>
      <c r="D57" s="25"/>
      <c r="E57" s="25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33"/>
      <c r="T57" s="25"/>
      <c r="U57" s="25"/>
      <c r="V57" s="25"/>
      <c r="W57" s="25"/>
      <c r="X57" s="25"/>
      <c r="Y57" s="25"/>
      <c r="Z57" s="25"/>
      <c r="AA57" s="25"/>
    </row>
    <row r="58" customFormat="false" ht="20.25" hidden="false" customHeight="false" outlineLevel="0" collapsed="false">
      <c r="A58" s="69"/>
      <c r="B58" s="335" t="s">
        <v>187</v>
      </c>
      <c r="C58" s="335"/>
      <c r="D58" s="335"/>
      <c r="E58" s="335"/>
      <c r="F58" s="336"/>
      <c r="G58" s="337" t="n">
        <f aca="false">+F56+K56+Q56</f>
        <v>0</v>
      </c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3"/>
      <c r="T58" s="25"/>
      <c r="U58" s="25"/>
      <c r="V58" s="25"/>
      <c r="W58" s="25"/>
      <c r="X58" s="25"/>
      <c r="Y58" s="25"/>
      <c r="Z58" s="25"/>
      <c r="AA58" s="25"/>
    </row>
    <row r="59" customFormat="false" ht="15.75" hidden="false" customHeight="false" outlineLevel="0" collapsed="false">
      <c r="A59" s="33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25"/>
      <c r="U59" s="25"/>
      <c r="V59" s="25"/>
      <c r="W59" s="25"/>
      <c r="X59" s="25"/>
      <c r="Y59" s="25"/>
      <c r="Z59" s="25"/>
      <c r="AA59" s="25"/>
    </row>
  </sheetData>
  <mergeCells count="82">
    <mergeCell ref="D2:L2"/>
    <mergeCell ref="C4:G4"/>
    <mergeCell ref="I4:L4"/>
    <mergeCell ref="N4:R4"/>
    <mergeCell ref="C5:G5"/>
    <mergeCell ref="I5:L5"/>
    <mergeCell ref="N5:R5"/>
    <mergeCell ref="C6:E6"/>
    <mergeCell ref="I6:K6"/>
    <mergeCell ref="N6:P6"/>
    <mergeCell ref="C7:E7"/>
    <mergeCell ref="I7:K7"/>
    <mergeCell ref="N7:P7"/>
    <mergeCell ref="C8:E8"/>
    <mergeCell ref="I8:K8"/>
    <mergeCell ref="N8:P8"/>
    <mergeCell ref="C9:E9"/>
    <mergeCell ref="I9:K9"/>
    <mergeCell ref="N9:P9"/>
    <mergeCell ref="I10:K10"/>
    <mergeCell ref="N10:P10"/>
    <mergeCell ref="C12:G12"/>
    <mergeCell ref="I12:L12"/>
    <mergeCell ref="C13:E13"/>
    <mergeCell ref="I13:K13"/>
    <mergeCell ref="C14:E14"/>
    <mergeCell ref="I14:K14"/>
    <mergeCell ref="C15:E15"/>
    <mergeCell ref="I15:K15"/>
    <mergeCell ref="C16:E16"/>
    <mergeCell ref="I16:K16"/>
    <mergeCell ref="I17:K17"/>
    <mergeCell ref="C19:E19"/>
    <mergeCell ref="I19:K19"/>
    <mergeCell ref="N19:P19"/>
    <mergeCell ref="C20:E20"/>
    <mergeCell ref="I20:J20"/>
    <mergeCell ref="B22:E22"/>
    <mergeCell ref="B23:E23"/>
    <mergeCell ref="B24:E24"/>
    <mergeCell ref="B26:E26"/>
    <mergeCell ref="B28:E28"/>
    <mergeCell ref="B29:E29"/>
    <mergeCell ref="B30:E30"/>
    <mergeCell ref="B32:D32"/>
    <mergeCell ref="B33:D33"/>
    <mergeCell ref="B34:D34"/>
    <mergeCell ref="B35:D35"/>
    <mergeCell ref="B37:C37"/>
    <mergeCell ref="D37:F37"/>
    <mergeCell ref="D39:F39"/>
    <mergeCell ref="B40:D40"/>
    <mergeCell ref="E41:G41"/>
    <mergeCell ref="J41:L41"/>
    <mergeCell ref="P41:R41"/>
    <mergeCell ref="E42:G42"/>
    <mergeCell ref="J42:L42"/>
    <mergeCell ref="P42:R42"/>
    <mergeCell ref="E43:G43"/>
    <mergeCell ref="J43:L43"/>
    <mergeCell ref="P43:R43"/>
    <mergeCell ref="E44:G44"/>
    <mergeCell ref="J44:L44"/>
    <mergeCell ref="P44:R44"/>
    <mergeCell ref="B46:D46"/>
    <mergeCell ref="E47:G47"/>
    <mergeCell ref="J47:L47"/>
    <mergeCell ref="E48:G48"/>
    <mergeCell ref="J48:L48"/>
    <mergeCell ref="E49:G49"/>
    <mergeCell ref="J49:L49"/>
    <mergeCell ref="E50:G50"/>
    <mergeCell ref="J50:L50"/>
    <mergeCell ref="B52:D52"/>
    <mergeCell ref="B53:D53"/>
    <mergeCell ref="B54:D54"/>
    <mergeCell ref="B56:E56"/>
    <mergeCell ref="F56:G56"/>
    <mergeCell ref="K56:L56"/>
    <mergeCell ref="Q56:R56"/>
    <mergeCell ref="B58:E58"/>
    <mergeCell ref="G58:R58"/>
  </mergeCells>
  <conditionalFormatting sqref="B38:R50">
    <cfRule type="expression" priority="2" aboveAverage="0" equalAverage="0" bottom="0" percent="0" rank="0" text="" dxfId="33">
      <formula>$D$37="No"</formula>
    </cfRule>
  </conditionalFormatting>
  <conditionalFormatting sqref="G26 L26 R26 G30 L30 G35 L35 R35 E44:G44 J44:L44 P44:R44 E50:G50 J50:L50 G58:R58">
    <cfRule type="cellIs" priority="3" operator="notEqual" aboveAverage="0" equalAverage="0" bottom="0" percent="0" rank="0" text="" dxfId="34">
      <formula>0</formula>
    </cfRule>
  </conditionalFormatting>
  <dataValidations count="2">
    <dataValidation allowBlank="true" errorStyle="stop" operator="between" showDropDown="false" showErrorMessage="true" showInputMessage="false" sqref="D37" type="list">
      <formula1>Parametri!$B$8:$B$9</formula1>
      <formula2>0</formula2>
    </dataValidation>
    <dataValidation allowBlank="true" errorStyle="stop" operator="between" showDropDown="false" showErrorMessage="true" showInputMessage="false" sqref="D2" type="list">
      <formula1>Parametri!$B$25:$B$26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4A86E8"/>
    <pageSetUpPr fitToPage="false"/>
  </sheetPr>
  <dimension ref="A1:S18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39" activeCellId="0" sqref="N39"/>
    </sheetView>
  </sheetViews>
  <sheetFormatPr defaultColWidth="12.66796875" defaultRowHeight="15.75" zeroHeight="true" outlineLevelRow="0" outlineLevelCol="0"/>
  <cols>
    <col collapsed="false" customWidth="true" hidden="false" outlineLevel="0" max="2" min="1" style="339" width="2.67"/>
    <col collapsed="false" customWidth="true" hidden="false" outlineLevel="0" max="3" min="3" style="339" width="46.67"/>
    <col collapsed="false" customWidth="true" hidden="false" outlineLevel="0" max="4" min="4" style="339" width="26"/>
    <col collapsed="false" customWidth="true" hidden="false" outlineLevel="0" max="5" min="5" style="339" width="10.11"/>
    <col collapsed="false" customWidth="true" hidden="false" outlineLevel="0" max="6" min="6" style="339" width="3.34"/>
    <col collapsed="false" customWidth="true" hidden="false" outlineLevel="0" max="7" min="7" style="339" width="2.67"/>
    <col collapsed="false" customWidth="true" hidden="false" outlineLevel="0" max="8" min="8" style="339" width="10.11"/>
    <col collapsed="false" customWidth="true" hidden="false" outlineLevel="0" max="9" min="9" style="339" width="3.34"/>
    <col collapsed="false" customWidth="true" hidden="false" outlineLevel="0" max="10" min="10" style="339" width="2.67"/>
    <col collapsed="false" customWidth="true" hidden="false" outlineLevel="0" max="11" min="11" style="339" width="11.67"/>
    <col collapsed="false" customWidth="true" hidden="false" outlineLevel="0" max="12" min="12" style="339" width="2.67"/>
    <col collapsed="false" customWidth="true" hidden="false" outlineLevel="0" max="13" min="13" style="339" width="15.88"/>
    <col collapsed="false" customWidth="true" hidden="false" outlineLevel="0" max="14" min="14" style="339" width="3.34"/>
    <col collapsed="false" customWidth="true" hidden="false" outlineLevel="0" max="17" min="15" style="339" width="2.67"/>
    <col collapsed="false" customWidth="true" hidden="false" outlineLevel="0" max="18" min="18" style="339" width="15"/>
    <col collapsed="false" customWidth="true" hidden="false" outlineLevel="0" max="19" min="19" style="0" width="2.67"/>
    <col collapsed="false" customWidth="false" hidden="true" outlineLevel="0" max="16384" min="20" style="0" width="12.67"/>
  </cols>
  <sheetData>
    <row r="1" customFormat="false" ht="18" hidden="false" customHeight="false" outlineLevel="0" collapsed="false">
      <c r="A1" s="70"/>
      <c r="B1" s="340"/>
      <c r="C1" s="340"/>
      <c r="D1" s="340"/>
      <c r="E1" s="340"/>
      <c r="F1" s="341"/>
      <c r="G1" s="340"/>
      <c r="H1" s="340"/>
      <c r="I1" s="341"/>
      <c r="J1" s="340"/>
      <c r="K1" s="340"/>
      <c r="L1" s="340"/>
      <c r="M1" s="342"/>
      <c r="N1" s="341"/>
      <c r="O1" s="340"/>
      <c r="P1" s="70"/>
      <c r="Q1" s="340"/>
      <c r="R1" s="340"/>
      <c r="S1" s="340"/>
    </row>
    <row r="2" customFormat="false" ht="20.25" hidden="false" customHeight="false" outlineLevel="0" collapsed="false">
      <c r="A2" s="343"/>
      <c r="B2" s="344"/>
      <c r="C2" s="33" t="s">
        <v>188</v>
      </c>
      <c r="D2" s="345"/>
      <c r="E2" s="345"/>
      <c r="F2" s="346"/>
      <c r="G2" s="345"/>
      <c r="H2" s="345"/>
      <c r="I2" s="346"/>
      <c r="J2" s="345"/>
      <c r="K2" s="345"/>
      <c r="L2" s="345"/>
      <c r="M2" s="347"/>
      <c r="N2" s="348"/>
      <c r="O2" s="349"/>
      <c r="P2" s="350"/>
      <c r="Q2" s="232"/>
      <c r="R2" s="37" t="s">
        <v>69</v>
      </c>
      <c r="S2" s="351"/>
    </row>
    <row r="3" customFormat="false" ht="18" hidden="false" customHeight="true" outlineLevel="0" collapsed="false">
      <c r="A3" s="343"/>
      <c r="B3" s="352"/>
      <c r="C3" s="353" t="s">
        <v>189</v>
      </c>
      <c r="D3" s="353"/>
      <c r="E3" s="353"/>
      <c r="F3" s="354"/>
      <c r="G3" s="353"/>
      <c r="H3" s="353"/>
      <c r="I3" s="354"/>
      <c r="J3" s="353"/>
      <c r="K3" s="353"/>
      <c r="L3" s="353"/>
      <c r="M3" s="355" t="s">
        <v>91</v>
      </c>
      <c r="N3" s="355"/>
      <c r="O3" s="356"/>
      <c r="P3" s="357"/>
      <c r="Q3" s="237"/>
      <c r="R3" s="43" t="s">
        <v>72</v>
      </c>
      <c r="S3" s="340"/>
    </row>
    <row r="4" customFormat="false" ht="18" hidden="false" customHeight="true" outlineLevel="0" collapsed="false">
      <c r="A4" s="343"/>
      <c r="B4" s="352"/>
      <c r="C4" s="358" t="s">
        <v>190</v>
      </c>
      <c r="D4" s="358"/>
      <c r="E4" s="358"/>
      <c r="F4" s="359"/>
      <c r="G4" s="358"/>
      <c r="H4" s="358"/>
      <c r="I4" s="359"/>
      <c r="J4" s="358"/>
      <c r="K4" s="358"/>
      <c r="L4" s="358"/>
      <c r="M4" s="360" t="n">
        <v>0</v>
      </c>
      <c r="N4" s="360"/>
      <c r="O4" s="356"/>
      <c r="P4" s="357"/>
      <c r="Q4" s="125"/>
      <c r="R4" s="361"/>
      <c r="S4" s="340"/>
    </row>
    <row r="5" customFormat="false" ht="18" hidden="false" customHeight="true" outlineLevel="0" collapsed="false">
      <c r="A5" s="343"/>
      <c r="B5" s="352"/>
      <c r="C5" s="362" t="s">
        <v>191</v>
      </c>
      <c r="D5" s="358"/>
      <c r="E5" s="358"/>
      <c r="F5" s="359"/>
      <c r="G5" s="358"/>
      <c r="H5" s="358"/>
      <c r="I5" s="359"/>
      <c r="J5" s="358"/>
      <c r="K5" s="358"/>
      <c r="L5" s="358"/>
      <c r="M5" s="363" t="s">
        <v>132</v>
      </c>
      <c r="N5" s="363"/>
      <c r="O5" s="356"/>
      <c r="P5" s="357"/>
      <c r="Q5" s="357"/>
      <c r="R5" s="340"/>
      <c r="S5" s="340"/>
    </row>
    <row r="6" customFormat="false" ht="18" hidden="false" customHeight="true" outlineLevel="0" collapsed="false">
      <c r="A6" s="343"/>
      <c r="B6" s="352"/>
      <c r="C6" s="362" t="s">
        <v>192</v>
      </c>
      <c r="D6" s="358"/>
      <c r="E6" s="358"/>
      <c r="F6" s="359"/>
      <c r="G6" s="358"/>
      <c r="H6" s="358"/>
      <c r="I6" s="359"/>
      <c r="J6" s="358"/>
      <c r="K6" s="358"/>
      <c r="L6" s="358"/>
      <c r="M6" s="363" t="s">
        <v>132</v>
      </c>
      <c r="N6" s="363"/>
      <c r="O6" s="356"/>
      <c r="P6" s="357"/>
      <c r="Q6" s="357"/>
      <c r="R6" s="357"/>
      <c r="S6" s="70"/>
    </row>
    <row r="7" customFormat="false" ht="18" hidden="false" customHeight="true" outlineLevel="0" collapsed="false">
      <c r="A7" s="343"/>
      <c r="B7" s="352"/>
      <c r="C7" s="364" t="s">
        <v>193</v>
      </c>
      <c r="D7" s="364"/>
      <c r="E7" s="364"/>
      <c r="F7" s="364"/>
      <c r="G7" s="364"/>
      <c r="H7" s="364"/>
      <c r="I7" s="364"/>
      <c r="J7" s="364"/>
      <c r="K7" s="364"/>
      <c r="L7" s="364"/>
      <c r="M7" s="365" t="s">
        <v>132</v>
      </c>
      <c r="N7" s="365"/>
      <c r="O7" s="356"/>
      <c r="P7" s="357"/>
      <c r="Q7" s="357"/>
      <c r="R7" s="357"/>
      <c r="S7" s="70"/>
    </row>
    <row r="8" customFormat="false" ht="18" hidden="false" customHeight="true" outlineLevel="0" collapsed="false">
      <c r="A8" s="343"/>
      <c r="B8" s="352"/>
      <c r="C8" s="366" t="s">
        <v>194</v>
      </c>
      <c r="D8" s="366"/>
      <c r="E8" s="366"/>
      <c r="F8" s="366"/>
      <c r="G8" s="366"/>
      <c r="H8" s="366"/>
      <c r="I8" s="366"/>
      <c r="J8" s="366"/>
      <c r="K8" s="366"/>
      <c r="L8" s="366"/>
      <c r="M8" s="365" t="s">
        <v>132</v>
      </c>
      <c r="N8" s="365"/>
      <c r="O8" s="356"/>
      <c r="P8" s="357"/>
      <c r="Q8" s="357"/>
      <c r="R8" s="357"/>
      <c r="S8" s="70"/>
    </row>
    <row r="9" customFormat="false" ht="18" hidden="false" customHeight="true" outlineLevel="0" collapsed="false">
      <c r="A9" s="343"/>
      <c r="B9" s="352"/>
      <c r="C9" s="358" t="s">
        <v>195</v>
      </c>
      <c r="D9" s="358"/>
      <c r="E9" s="358"/>
      <c r="F9" s="359"/>
      <c r="G9" s="358"/>
      <c r="H9" s="358"/>
      <c r="I9" s="359"/>
      <c r="J9" s="358"/>
      <c r="K9" s="358"/>
      <c r="L9" s="358"/>
      <c r="M9" s="363" t="s">
        <v>132</v>
      </c>
      <c r="N9" s="363"/>
      <c r="O9" s="356"/>
      <c r="P9" s="357"/>
      <c r="Q9" s="357"/>
      <c r="R9" s="357"/>
      <c r="S9" s="70"/>
    </row>
    <row r="10" customFormat="false" ht="18" hidden="false" customHeight="true" outlineLevel="0" collapsed="false">
      <c r="A10" s="343"/>
      <c r="B10" s="352"/>
      <c r="C10" s="358" t="s">
        <v>196</v>
      </c>
      <c r="D10" s="358"/>
      <c r="E10" s="358"/>
      <c r="F10" s="359"/>
      <c r="G10" s="358"/>
      <c r="H10" s="358"/>
      <c r="I10" s="359"/>
      <c r="J10" s="358"/>
      <c r="K10" s="358"/>
      <c r="L10" s="358"/>
      <c r="M10" s="367"/>
      <c r="N10" s="367"/>
      <c r="O10" s="356"/>
      <c r="P10" s="357"/>
      <c r="Q10" s="357"/>
      <c r="R10" s="357"/>
      <c r="S10" s="70"/>
    </row>
    <row r="11" customFormat="false" ht="18" hidden="false" customHeight="false" outlineLevel="0" collapsed="false">
      <c r="A11" s="343"/>
      <c r="B11" s="368"/>
      <c r="C11" s="369"/>
      <c r="D11" s="369"/>
      <c r="E11" s="369"/>
      <c r="F11" s="370"/>
      <c r="G11" s="369"/>
      <c r="H11" s="369"/>
      <c r="I11" s="370"/>
      <c r="J11" s="369"/>
      <c r="K11" s="369"/>
      <c r="L11" s="369"/>
      <c r="M11" s="371"/>
      <c r="N11" s="372"/>
      <c r="O11" s="373"/>
      <c r="P11" s="357"/>
      <c r="Q11" s="357"/>
      <c r="R11" s="357"/>
      <c r="S11" s="70"/>
    </row>
    <row r="12" customFormat="false" ht="18" hidden="false" customHeight="false" outlineLevel="0" collapsed="false">
      <c r="A12" s="70"/>
      <c r="B12" s="69"/>
      <c r="C12" s="69"/>
      <c r="D12" s="69"/>
      <c r="E12" s="69"/>
      <c r="F12" s="374"/>
      <c r="G12" s="69"/>
      <c r="H12" s="69"/>
      <c r="I12" s="374"/>
      <c r="J12" s="69"/>
      <c r="K12" s="69"/>
      <c r="L12" s="69"/>
      <c r="M12" s="375"/>
      <c r="N12" s="374"/>
      <c r="O12" s="69"/>
      <c r="P12" s="70"/>
      <c r="Q12" s="70"/>
      <c r="R12" s="357"/>
      <c r="S12" s="70"/>
    </row>
    <row r="13" customFormat="false" ht="18" hidden="false" customHeight="false" outlineLevel="0" collapsed="false">
      <c r="A13" s="70"/>
      <c r="B13" s="340"/>
      <c r="C13" s="340"/>
      <c r="D13" s="340"/>
      <c r="E13" s="340"/>
      <c r="F13" s="341"/>
      <c r="G13" s="340"/>
      <c r="H13" s="340"/>
      <c r="I13" s="341"/>
      <c r="J13" s="340"/>
      <c r="K13" s="340"/>
      <c r="L13" s="340"/>
      <c r="M13" s="342"/>
      <c r="N13" s="341"/>
      <c r="O13" s="340"/>
      <c r="P13" s="70"/>
      <c r="Q13" s="70"/>
      <c r="R13" s="70"/>
      <c r="S13" s="70"/>
    </row>
    <row r="14" customFormat="false" ht="20.25" hidden="false" customHeight="false" outlineLevel="0" collapsed="false">
      <c r="A14" s="343"/>
      <c r="B14" s="344"/>
      <c r="C14" s="33" t="s">
        <v>197</v>
      </c>
      <c r="D14" s="345"/>
      <c r="E14" s="345"/>
      <c r="F14" s="346"/>
      <c r="G14" s="345"/>
      <c r="H14" s="345"/>
      <c r="I14" s="346"/>
      <c r="J14" s="345"/>
      <c r="K14" s="345"/>
      <c r="L14" s="345"/>
      <c r="M14" s="347"/>
      <c r="N14" s="348"/>
      <c r="O14" s="349"/>
      <c r="P14" s="357"/>
      <c r="Q14" s="357"/>
      <c r="R14" s="357"/>
      <c r="S14" s="70"/>
    </row>
    <row r="15" customFormat="false" ht="18" hidden="false" customHeight="true" outlineLevel="0" collapsed="false">
      <c r="A15" s="343"/>
      <c r="B15" s="352"/>
      <c r="C15" s="353" t="s">
        <v>198</v>
      </c>
      <c r="D15" s="376"/>
      <c r="E15" s="376"/>
      <c r="F15" s="377"/>
      <c r="G15" s="376"/>
      <c r="H15" s="376"/>
      <c r="I15" s="377"/>
      <c r="J15" s="376"/>
      <c r="K15" s="376"/>
      <c r="L15" s="353"/>
      <c r="M15" s="378" t="s">
        <v>91</v>
      </c>
      <c r="N15" s="378"/>
      <c r="O15" s="356"/>
      <c r="P15" s="357"/>
      <c r="Q15" s="357"/>
      <c r="R15" s="357"/>
      <c r="S15" s="70"/>
    </row>
    <row r="16" customFormat="false" ht="18" hidden="false" customHeight="true" outlineLevel="0" collapsed="false">
      <c r="A16" s="343"/>
      <c r="B16" s="352"/>
      <c r="C16" s="358" t="s">
        <v>199</v>
      </c>
      <c r="D16" s="358"/>
      <c r="E16" s="358"/>
      <c r="F16" s="359"/>
      <c r="G16" s="358"/>
      <c r="H16" s="358"/>
      <c r="I16" s="359"/>
      <c r="J16" s="358"/>
      <c r="K16" s="358"/>
      <c r="L16" s="358"/>
      <c r="M16" s="379" t="s">
        <v>91</v>
      </c>
      <c r="N16" s="379"/>
      <c r="O16" s="356"/>
      <c r="P16" s="357"/>
      <c r="Q16" s="357"/>
      <c r="R16" s="357"/>
      <c r="S16" s="70"/>
    </row>
    <row r="17" customFormat="false" ht="18" hidden="false" customHeight="true" outlineLevel="0" collapsed="false">
      <c r="A17" s="343"/>
      <c r="B17" s="352"/>
      <c r="C17" s="358" t="s">
        <v>200</v>
      </c>
      <c r="D17" s="358"/>
      <c r="E17" s="358"/>
      <c r="F17" s="359"/>
      <c r="G17" s="358"/>
      <c r="H17" s="358"/>
      <c r="I17" s="359"/>
      <c r="J17" s="358"/>
      <c r="K17" s="358"/>
      <c r="L17" s="358"/>
      <c r="M17" s="380" t="n">
        <v>0</v>
      </c>
      <c r="N17" s="380"/>
      <c r="O17" s="356"/>
      <c r="P17" s="357"/>
      <c r="Q17" s="357"/>
      <c r="R17" s="357"/>
      <c r="S17" s="70"/>
    </row>
    <row r="18" customFormat="false" ht="18" hidden="false" customHeight="true" outlineLevel="0" collapsed="false">
      <c r="A18" s="343"/>
      <c r="B18" s="352"/>
      <c r="C18" s="358" t="s">
        <v>201</v>
      </c>
      <c r="D18" s="358"/>
      <c r="E18" s="358"/>
      <c r="F18" s="359"/>
      <c r="G18" s="358"/>
      <c r="H18" s="358"/>
      <c r="I18" s="359"/>
      <c r="J18" s="358"/>
      <c r="K18" s="358"/>
      <c r="L18" s="358"/>
      <c r="M18" s="380" t="n">
        <v>0</v>
      </c>
      <c r="N18" s="380"/>
      <c r="O18" s="356"/>
      <c r="P18" s="357"/>
      <c r="Q18" s="357"/>
      <c r="R18" s="357"/>
      <c r="S18" s="70"/>
    </row>
    <row r="19" customFormat="false" ht="18" hidden="false" customHeight="true" outlineLevel="0" collapsed="false">
      <c r="A19" s="343"/>
      <c r="B19" s="352"/>
      <c r="C19" s="358" t="s">
        <v>202</v>
      </c>
      <c r="D19" s="358"/>
      <c r="E19" s="358"/>
      <c r="F19" s="359"/>
      <c r="G19" s="358"/>
      <c r="H19" s="358"/>
      <c r="I19" s="359"/>
      <c r="J19" s="358"/>
      <c r="K19" s="358"/>
      <c r="L19" s="358"/>
      <c r="M19" s="380" t="n">
        <v>0</v>
      </c>
      <c r="N19" s="380"/>
      <c r="O19" s="356"/>
      <c r="P19" s="357"/>
      <c r="Q19" s="357"/>
      <c r="R19" s="357"/>
      <c r="S19" s="70"/>
    </row>
    <row r="20" customFormat="false" ht="18" hidden="false" customHeight="true" outlineLevel="0" collapsed="false">
      <c r="A20" s="343"/>
      <c r="B20" s="352"/>
      <c r="C20" s="358" t="s">
        <v>203</v>
      </c>
      <c r="D20" s="358"/>
      <c r="E20" s="358"/>
      <c r="F20" s="359"/>
      <c r="G20" s="358"/>
      <c r="H20" s="358"/>
      <c r="I20" s="359"/>
      <c r="J20" s="358"/>
      <c r="K20" s="358"/>
      <c r="L20" s="358"/>
      <c r="M20" s="381" t="n">
        <v>0</v>
      </c>
      <c r="N20" s="381"/>
      <c r="O20" s="356"/>
      <c r="P20" s="357"/>
      <c r="Q20" s="357"/>
      <c r="R20" s="357"/>
      <c r="S20" s="70"/>
    </row>
    <row r="21" customFormat="false" ht="18" hidden="false" customHeight="false" outlineLevel="0" collapsed="false">
      <c r="A21" s="343"/>
      <c r="B21" s="368"/>
      <c r="C21" s="369"/>
      <c r="D21" s="369"/>
      <c r="E21" s="369"/>
      <c r="F21" s="370"/>
      <c r="G21" s="369"/>
      <c r="H21" s="369"/>
      <c r="I21" s="370"/>
      <c r="J21" s="369"/>
      <c r="K21" s="369"/>
      <c r="L21" s="369"/>
      <c r="M21" s="371"/>
      <c r="N21" s="372"/>
      <c r="O21" s="373"/>
      <c r="P21" s="357"/>
      <c r="Q21" s="357"/>
      <c r="R21" s="357"/>
      <c r="S21" s="70"/>
    </row>
    <row r="22" customFormat="false" ht="18" hidden="false" customHeight="false" outlineLevel="0" collapsed="false">
      <c r="A22" s="70"/>
      <c r="B22" s="361"/>
      <c r="C22" s="361"/>
      <c r="D22" s="361"/>
      <c r="E22" s="361"/>
      <c r="F22" s="382"/>
      <c r="G22" s="361"/>
      <c r="H22" s="361"/>
      <c r="I22" s="382"/>
      <c r="J22" s="361"/>
      <c r="K22" s="361"/>
      <c r="L22" s="361"/>
      <c r="M22" s="383"/>
      <c r="N22" s="382"/>
      <c r="O22" s="361"/>
      <c r="P22" s="70"/>
      <c r="Q22" s="70"/>
      <c r="R22" s="70"/>
      <c r="S22" s="70"/>
    </row>
    <row r="23" customFormat="false" ht="20.25" hidden="false" customHeight="false" outlineLevel="0" collapsed="false">
      <c r="A23" s="343"/>
      <c r="B23" s="344"/>
      <c r="C23" s="33" t="s">
        <v>204</v>
      </c>
      <c r="D23" s="345"/>
      <c r="E23" s="345"/>
      <c r="F23" s="346"/>
      <c r="G23" s="345"/>
      <c r="H23" s="345"/>
      <c r="I23" s="346"/>
      <c r="J23" s="345"/>
      <c r="K23" s="345"/>
      <c r="L23" s="345"/>
      <c r="M23" s="347"/>
      <c r="N23" s="348"/>
      <c r="O23" s="349"/>
      <c r="P23" s="357"/>
      <c r="Q23" s="357"/>
      <c r="R23" s="357"/>
      <c r="S23" s="70"/>
    </row>
    <row r="24" customFormat="false" ht="18" hidden="false" customHeight="false" outlineLevel="0" collapsed="false">
      <c r="A24" s="343"/>
      <c r="B24" s="384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84"/>
      <c r="P24" s="357"/>
      <c r="Q24" s="385"/>
      <c r="R24" s="357"/>
      <c r="S24" s="70"/>
    </row>
    <row r="25" customFormat="false" ht="18" hidden="false" customHeight="false" outlineLevel="0" collapsed="false">
      <c r="A25" s="343"/>
      <c r="B25" s="384"/>
      <c r="C25" s="70" t="str">
        <f aca="false">OU_Parametri!B2</f>
        <v>Natura dell'intervento</v>
      </c>
      <c r="D25" s="70"/>
      <c r="E25" s="386"/>
      <c r="F25" s="386"/>
      <c r="G25" s="386"/>
      <c r="H25" s="386"/>
      <c r="I25" s="386"/>
      <c r="J25" s="386"/>
      <c r="K25" s="386"/>
      <c r="L25" s="386"/>
      <c r="M25" s="386"/>
      <c r="N25" s="69"/>
      <c r="O25" s="84"/>
      <c r="P25" s="357"/>
      <c r="Q25" s="385" t="str">
        <f aca="false">IF(COUNTIFS(OU_Parametri!B3:B1004,"&lt;&gt;")=0,"X","")</f>
        <v/>
      </c>
      <c r="R25" s="357"/>
      <c r="S25" s="70"/>
    </row>
    <row r="26" customFormat="false" ht="18" hidden="false" customHeight="false" outlineLevel="0" collapsed="false">
      <c r="A26" s="343"/>
      <c r="B26" s="384"/>
      <c r="C26" s="387" t="str">
        <f aca="false">"Inserire "&amp;C25</f>
        <v>Inserire Natura dell'intervento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84"/>
      <c r="P26" s="357"/>
      <c r="Q26" s="385"/>
      <c r="R26" s="357"/>
      <c r="S26" s="70"/>
    </row>
    <row r="27" customFormat="false" ht="18" hidden="false" customHeight="false" outlineLevel="0" collapsed="false">
      <c r="A27" s="343"/>
      <c r="B27" s="352"/>
      <c r="C27" s="388" t="str">
        <f aca="false">OU_Parametri!C2</f>
        <v>Tipo di intervento</v>
      </c>
      <c r="D27" s="388"/>
      <c r="E27" s="389"/>
      <c r="F27" s="389"/>
      <c r="G27" s="389"/>
      <c r="H27" s="389"/>
      <c r="I27" s="389"/>
      <c r="J27" s="389"/>
      <c r="K27" s="389"/>
      <c r="L27" s="389"/>
      <c r="M27" s="389"/>
      <c r="N27" s="316"/>
      <c r="O27" s="356"/>
      <c r="P27" s="357"/>
      <c r="Q27" s="385" t="str">
        <f aca="false">IF(COUNTIFS(OU_Parametri!B3:B1004,E25,OU_Parametri!C3:C1004,"&lt;&gt;")=0,"X","")</f>
        <v>X</v>
      </c>
      <c r="R27" s="357"/>
      <c r="S27" s="70"/>
    </row>
    <row r="28" customFormat="false" ht="15.75" hidden="false" customHeight="true" outlineLevel="0" collapsed="false">
      <c r="A28" s="343"/>
      <c r="B28" s="352"/>
      <c r="C28" s="387" t="str">
        <f aca="false">"Inserire "&amp;C27</f>
        <v>Inserire Tipo di intervento</v>
      </c>
      <c r="D28" s="340"/>
      <c r="E28" s="389"/>
      <c r="F28" s="389"/>
      <c r="G28" s="389"/>
      <c r="H28" s="389"/>
      <c r="I28" s="389"/>
      <c r="J28" s="389"/>
      <c r="K28" s="389"/>
      <c r="L28" s="389"/>
      <c r="M28" s="389"/>
      <c r="N28" s="316"/>
      <c r="O28" s="356"/>
      <c r="P28" s="357"/>
      <c r="Q28" s="385"/>
      <c r="R28" s="357"/>
      <c r="S28" s="70"/>
    </row>
    <row r="29" customFormat="false" ht="15.75" hidden="false" customHeight="true" outlineLevel="0" collapsed="false">
      <c r="A29" s="343"/>
      <c r="B29" s="352"/>
      <c r="C29" s="390"/>
      <c r="D29" s="340"/>
      <c r="E29" s="391"/>
      <c r="F29" s="391"/>
      <c r="G29" s="391"/>
      <c r="H29" s="391"/>
      <c r="I29" s="392"/>
      <c r="J29" s="391"/>
      <c r="K29" s="391"/>
      <c r="L29" s="391"/>
      <c r="M29" s="393"/>
      <c r="N29" s="316"/>
      <c r="O29" s="356"/>
      <c r="P29" s="357"/>
      <c r="Q29" s="385"/>
      <c r="R29" s="357"/>
      <c r="S29" s="70"/>
    </row>
    <row r="30" customFormat="false" ht="15.75" hidden="true" customHeight="true" outlineLevel="0" collapsed="false">
      <c r="A30" s="343"/>
      <c r="B30" s="352"/>
      <c r="C30" s="394" t="s">
        <v>205</v>
      </c>
      <c r="D30" s="394"/>
      <c r="E30" s="386"/>
      <c r="F30" s="386"/>
      <c r="G30" s="386"/>
      <c r="H30" s="386"/>
      <c r="I30" s="386"/>
      <c r="J30" s="386"/>
      <c r="K30" s="386"/>
      <c r="L30" s="386"/>
      <c r="M30" s="386"/>
      <c r="N30" s="316"/>
      <c r="O30" s="356"/>
      <c r="P30" s="357"/>
      <c r="Q30" s="385" t="str">
        <f aca="false">IF(COUNTIFS(OU_Parametri!B3:B1004,E25,OU_Parametri!C3:C1004,E27,OU_Parametri!D3:D1004,"&lt;&gt;")=0,"X","")</f>
        <v>X</v>
      </c>
      <c r="R30" s="357"/>
      <c r="S30" s="70"/>
    </row>
    <row r="31" customFormat="false" ht="18" hidden="true" customHeight="false" outlineLevel="0" collapsed="false">
      <c r="A31" s="343"/>
      <c r="B31" s="395"/>
      <c r="C31" s="396"/>
      <c r="D31" s="397"/>
      <c r="E31" s="398"/>
      <c r="F31" s="398"/>
      <c r="G31" s="398"/>
      <c r="H31" s="399"/>
      <c r="I31" s="392"/>
      <c r="J31" s="391"/>
      <c r="K31" s="391"/>
      <c r="L31" s="391"/>
      <c r="M31" s="393"/>
      <c r="N31" s="316"/>
      <c r="O31" s="356"/>
      <c r="P31" s="357"/>
      <c r="Q31" s="385"/>
      <c r="R31" s="357"/>
      <c r="S31" s="70"/>
    </row>
    <row r="32" s="408" customFormat="true" ht="18" hidden="false" customHeight="false" outlineLevel="0" collapsed="false">
      <c r="A32" s="400"/>
      <c r="B32" s="401"/>
      <c r="C32" s="402" t="s">
        <v>206</v>
      </c>
      <c r="D32" s="402"/>
      <c r="E32" s="403"/>
      <c r="F32" s="403"/>
      <c r="G32" s="403"/>
      <c r="H32" s="403"/>
      <c r="I32" s="403"/>
      <c r="J32" s="403"/>
      <c r="K32" s="403"/>
      <c r="L32" s="403"/>
      <c r="M32" s="403"/>
      <c r="N32" s="404"/>
      <c r="O32" s="405"/>
      <c r="P32" s="406"/>
      <c r="Q32" s="385" t="str">
        <f aca="false">IF(COUNTIFS(OU_Parametri!B3:B1004,E25,OU_Parametri!C3:C1004,E27,OU_Parametri!E3:E1004,"&lt;&gt;")=0,"X","")</f>
        <v>X</v>
      </c>
      <c r="R32" s="406"/>
      <c r="S32" s="407"/>
    </row>
    <row r="33" customFormat="false" ht="15.75" hidden="false" customHeight="true" outlineLevel="0" collapsed="false">
      <c r="A33" s="343"/>
      <c r="B33" s="395"/>
      <c r="C33" s="396"/>
      <c r="D33" s="397"/>
      <c r="E33" s="409"/>
      <c r="F33" s="409"/>
      <c r="G33" s="409"/>
      <c r="H33" s="410"/>
      <c r="I33" s="392"/>
      <c r="J33" s="391"/>
      <c r="K33" s="391"/>
      <c r="L33" s="391"/>
      <c r="M33" s="393"/>
      <c r="N33" s="316"/>
      <c r="O33" s="356"/>
      <c r="P33" s="357"/>
      <c r="Q33" s="385"/>
      <c r="R33" s="357"/>
      <c r="S33" s="70"/>
    </row>
    <row r="34" customFormat="false" ht="15.75" hidden="true" customHeight="true" outlineLevel="0" collapsed="false">
      <c r="A34" s="343"/>
      <c r="B34" s="395"/>
      <c r="C34" s="396" t="str">
        <f aca="false">IF(COUNTIFS(OU_Parametri!$F:$F,"&lt;&gt;")&gt;1,OU_Parametri!$F$2,"")</f>
        <v/>
      </c>
      <c r="D34" s="397"/>
      <c r="E34" s="411"/>
      <c r="F34" s="411"/>
      <c r="G34" s="411"/>
      <c r="H34" s="411"/>
      <c r="I34" s="411"/>
      <c r="J34" s="411"/>
      <c r="K34" s="411"/>
      <c r="L34" s="411"/>
      <c r="M34" s="411"/>
      <c r="N34" s="316"/>
      <c r="O34" s="356"/>
      <c r="P34" s="357"/>
      <c r="Q34" s="385" t="str">
        <f aca="false">IF(COUNTIFS(OU_Parametri!B3:B1004,E25,OU_Parametri!C3:C1004,E27,OU_Parametri!F3:F1004,"&lt;&gt;")=0,"X","")</f>
        <v>X</v>
      </c>
      <c r="R34" s="357"/>
      <c r="S34" s="70"/>
    </row>
    <row r="35" customFormat="false" ht="18" hidden="true" customHeight="false" outlineLevel="0" collapsed="false">
      <c r="A35" s="343"/>
      <c r="B35" s="395"/>
      <c r="C35" s="396"/>
      <c r="D35" s="397"/>
      <c r="E35" s="409"/>
      <c r="F35" s="409"/>
      <c r="G35" s="409"/>
      <c r="H35" s="410"/>
      <c r="I35" s="392"/>
      <c r="J35" s="391"/>
      <c r="K35" s="391"/>
      <c r="L35" s="391"/>
      <c r="M35" s="393"/>
      <c r="N35" s="316"/>
      <c r="O35" s="356"/>
      <c r="P35" s="357"/>
      <c r="Q35" s="385"/>
      <c r="R35" s="357"/>
      <c r="S35" s="70"/>
    </row>
    <row r="36" customFormat="false" ht="18" hidden="true" customHeight="false" outlineLevel="0" collapsed="false">
      <c r="A36" s="343"/>
      <c r="B36" s="395"/>
      <c r="C36" s="396" t="str">
        <f aca="false">IF(COUNTIFS(OU_Parametri!$G:$G,"&lt;&gt;")&gt;1,OU_Parametri!$G$2,"")</f>
        <v/>
      </c>
      <c r="D36" s="397"/>
      <c r="E36" s="411"/>
      <c r="F36" s="411"/>
      <c r="G36" s="411"/>
      <c r="H36" s="411"/>
      <c r="I36" s="411"/>
      <c r="J36" s="411"/>
      <c r="K36" s="411"/>
      <c r="L36" s="411"/>
      <c r="M36" s="411"/>
      <c r="N36" s="316"/>
      <c r="O36" s="356"/>
      <c r="P36" s="357"/>
      <c r="Q36" s="385" t="str">
        <f aca="false">IF(COUNTIFS(OU_Parametri!B3:B1004,E25,OU_Parametri!C3:C1004,E27,OU_Parametri!G3:G1004,"&lt;&gt;")=0,"X","")</f>
        <v>X</v>
      </c>
      <c r="R36" s="357"/>
      <c r="S36" s="70"/>
    </row>
    <row r="37" customFormat="false" ht="15.75" hidden="true" customHeight="true" outlineLevel="0" collapsed="false">
      <c r="A37" s="343"/>
      <c r="B37" s="352"/>
      <c r="C37" s="412"/>
      <c r="D37" s="361"/>
      <c r="E37" s="340"/>
      <c r="F37" s="340"/>
      <c r="G37" s="340"/>
      <c r="H37" s="413"/>
      <c r="I37" s="414"/>
      <c r="J37" s="413"/>
      <c r="K37" s="413"/>
      <c r="L37" s="340"/>
      <c r="M37" s="6"/>
      <c r="N37" s="316"/>
      <c r="O37" s="356"/>
      <c r="P37" s="357"/>
      <c r="Q37" s="385"/>
      <c r="R37" s="357"/>
      <c r="S37" s="70"/>
    </row>
    <row r="38" customFormat="false" ht="15.75" hidden="false" customHeight="true" outlineLevel="0" collapsed="false">
      <c r="A38" s="343"/>
      <c r="B38" s="352"/>
      <c r="C38" s="415"/>
      <c r="D38" s="415"/>
      <c r="E38" s="416" t="s">
        <v>207</v>
      </c>
      <c r="F38" s="417"/>
      <c r="G38" s="415"/>
      <c r="H38" s="418"/>
      <c r="I38" s="419"/>
      <c r="J38" s="420"/>
      <c r="K38" s="418"/>
      <c r="L38" s="415"/>
      <c r="M38" s="6"/>
      <c r="N38" s="316"/>
      <c r="O38" s="356"/>
      <c r="P38" s="357"/>
      <c r="Q38" s="385"/>
      <c r="R38" s="357"/>
      <c r="S38" s="70"/>
    </row>
    <row r="39" customFormat="false" ht="15.75" hidden="false" customHeight="true" outlineLevel="0" collapsed="false">
      <c r="A39" s="343"/>
      <c r="B39" s="352"/>
      <c r="C39" s="421"/>
      <c r="D39" s="70"/>
      <c r="E39" s="422" t="n">
        <v>100</v>
      </c>
      <c r="F39" s="423" t="s">
        <v>208</v>
      </c>
      <c r="G39" s="70"/>
      <c r="H39" s="424"/>
      <c r="I39" s="425"/>
      <c r="J39" s="70"/>
      <c r="K39" s="424"/>
      <c r="L39" s="70"/>
      <c r="M39" s="6"/>
      <c r="N39" s="316"/>
      <c r="O39" s="356"/>
      <c r="P39" s="357"/>
      <c r="Q39" s="385"/>
      <c r="R39" s="357"/>
      <c r="S39" s="70"/>
    </row>
    <row r="40" customFormat="false" ht="15.75" hidden="false" customHeight="true" outlineLevel="0" collapsed="false">
      <c r="A40" s="343"/>
      <c r="B40" s="35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356"/>
      <c r="P40" s="357"/>
      <c r="Q40" s="385"/>
      <c r="R40" s="357"/>
      <c r="S40" s="70"/>
    </row>
    <row r="41" customFormat="false" ht="15.75" hidden="false" customHeight="true" outlineLevel="0" collapsed="false">
      <c r="A41" s="343"/>
      <c r="B41" s="352"/>
      <c r="C41" s="415"/>
      <c r="D41" s="70"/>
      <c r="E41" s="426" t="str">
        <f aca="false">MID(C42,9,999)</f>
        <v>Onere Urbanizzazione Primaria</v>
      </c>
      <c r="F41" s="426"/>
      <c r="G41" s="426"/>
      <c r="H41" s="426"/>
      <c r="I41" s="426"/>
      <c r="J41" s="426"/>
      <c r="K41" s="426"/>
      <c r="L41" s="426"/>
      <c r="M41" s="426"/>
      <c r="N41" s="426"/>
      <c r="O41" s="356"/>
      <c r="P41" s="357"/>
      <c r="Q41" s="385"/>
      <c r="R41" s="357"/>
      <c r="S41" s="70"/>
    </row>
    <row r="42" customFormat="false" ht="15.75" hidden="false" customHeight="true" outlineLevel="0" collapsed="false">
      <c r="A42" s="343"/>
      <c r="B42" s="352"/>
      <c r="C42" s="415" t="s">
        <v>209</v>
      </c>
      <c r="D42" s="70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356"/>
      <c r="P42" s="357"/>
      <c r="Q42" s="357"/>
      <c r="R42" s="357"/>
      <c r="S42" s="70"/>
    </row>
    <row r="43" customFormat="false" ht="19.5" hidden="false" customHeight="true" outlineLevel="0" collapsed="false">
      <c r="A43" s="343"/>
      <c r="B43" s="352"/>
      <c r="C43" s="427" t="str">
        <f aca="false">IF(E25="","Compilare dati",IFERROR(IF(M15="Sì",VLOOKUP(CONCATENATE(E25,E27,E30,E32,E34,E36),OU_Parametri!$A:$N,8,FALSE()),0),"Compilare dati"))</f>
        <v>Compilare dati</v>
      </c>
      <c r="D43" s="428"/>
      <c r="E43" s="429" t="n">
        <f aca="false">IF(C43="Compilare dati",0,IF($M$3="Sì",(C43*E39)*2,C43*E39))</f>
        <v>0</v>
      </c>
      <c r="F43" s="429"/>
      <c r="G43" s="429"/>
      <c r="H43" s="429"/>
      <c r="I43" s="430"/>
      <c r="J43" s="428"/>
      <c r="K43" s="428"/>
      <c r="L43" s="428"/>
      <c r="M43" s="431"/>
      <c r="N43" s="432"/>
      <c r="O43" s="356"/>
      <c r="P43" s="357"/>
      <c r="Q43" s="357"/>
      <c r="R43" s="357"/>
      <c r="S43" s="70"/>
    </row>
    <row r="44" customFormat="false" ht="15.75" hidden="false" customHeight="true" outlineLevel="0" collapsed="false">
      <c r="A44" s="343"/>
      <c r="B44" s="352"/>
      <c r="C44" s="433"/>
      <c r="D44" s="428"/>
      <c r="E44" s="434" t="str">
        <f aca="false">MID(C45,9,999)</f>
        <v>Onere Urbanizzazione Secondaria</v>
      </c>
      <c r="F44" s="434"/>
      <c r="G44" s="434"/>
      <c r="H44" s="434"/>
      <c r="I44" s="434"/>
      <c r="J44" s="434"/>
      <c r="K44" s="434"/>
      <c r="L44" s="434"/>
      <c r="M44" s="434"/>
      <c r="N44" s="434"/>
      <c r="O44" s="356"/>
      <c r="P44" s="357"/>
      <c r="Q44" s="357"/>
      <c r="R44" s="357"/>
      <c r="S44" s="70"/>
    </row>
    <row r="45" customFormat="false" ht="15.75" hidden="false" customHeight="true" outlineLevel="0" collapsed="false">
      <c r="A45" s="343"/>
      <c r="B45" s="352"/>
      <c r="C45" s="433" t="s">
        <v>210</v>
      </c>
      <c r="D45" s="428"/>
      <c r="E45" s="434"/>
      <c r="F45" s="434"/>
      <c r="G45" s="434"/>
      <c r="H45" s="434"/>
      <c r="I45" s="434"/>
      <c r="J45" s="434"/>
      <c r="K45" s="434"/>
      <c r="L45" s="434"/>
      <c r="M45" s="434"/>
      <c r="N45" s="434"/>
      <c r="O45" s="356"/>
      <c r="P45" s="357"/>
      <c r="Q45" s="357"/>
      <c r="R45" s="357"/>
      <c r="S45" s="70"/>
    </row>
    <row r="46" customFormat="false" ht="19.5" hidden="false" customHeight="true" outlineLevel="0" collapsed="false">
      <c r="A46" s="343"/>
      <c r="B46" s="352"/>
      <c r="C46" s="427" t="str">
        <f aca="false">IF(E25="","Compilare dati",IFERROR(IF(M16="Sì",VLOOKUP(CONCATENATE(E25,E27,E30,E32,E34,E36),OU_Parametri!$A:$N,9,FALSE()),0),"Compilare dati"))</f>
        <v>Compilare dati</v>
      </c>
      <c r="D46" s="428"/>
      <c r="E46" s="429" t="n">
        <f aca="false">IF(C43="Compilare dati",0,IF($M$3="Sì",(C46*E39)*2,C46*E39))</f>
        <v>0</v>
      </c>
      <c r="F46" s="429"/>
      <c r="G46" s="429"/>
      <c r="H46" s="429"/>
      <c r="I46" s="430"/>
      <c r="J46" s="428"/>
      <c r="K46" s="428"/>
      <c r="L46" s="428"/>
      <c r="M46" s="431"/>
      <c r="N46" s="432"/>
      <c r="O46" s="356"/>
      <c r="P46" s="357"/>
      <c r="Q46" s="357"/>
      <c r="R46" s="357"/>
      <c r="S46" s="70"/>
    </row>
    <row r="47" customFormat="false" ht="18" hidden="false" customHeight="false" outlineLevel="0" collapsed="false">
      <c r="A47" s="343"/>
      <c r="B47" s="352"/>
      <c r="C47" s="435"/>
      <c r="D47" s="433"/>
      <c r="E47" s="434" t="str">
        <f aca="false">IF(C48&lt;&gt;"","Tariffa "&amp;C48,"")</f>
        <v/>
      </c>
      <c r="F47" s="434"/>
      <c r="G47" s="434"/>
      <c r="H47" s="434"/>
      <c r="I47" s="434"/>
      <c r="J47" s="434"/>
      <c r="K47" s="434"/>
      <c r="L47" s="434"/>
      <c r="M47" s="434"/>
      <c r="N47" s="434"/>
      <c r="O47" s="356"/>
      <c r="P47" s="357"/>
      <c r="Q47" s="357"/>
      <c r="R47" s="357"/>
      <c r="S47" s="70"/>
    </row>
    <row r="48" customFormat="false" ht="18" hidden="false" customHeight="false" outlineLevel="0" collapsed="false">
      <c r="A48" s="343"/>
      <c r="B48" s="352"/>
      <c r="C48" s="433" t="str">
        <f aca="false">IF(C49="","",OU_Parametri!$J$2)</f>
        <v/>
      </c>
      <c r="D48" s="428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356"/>
      <c r="P48" s="357"/>
      <c r="Q48" s="357"/>
      <c r="R48" s="357"/>
      <c r="S48" s="70"/>
    </row>
    <row r="49" customFormat="false" ht="18" hidden="false" customHeight="false" outlineLevel="0" collapsed="false">
      <c r="A49" s="343"/>
      <c r="B49" s="352"/>
      <c r="C49" s="427" t="str">
        <f aca="false">IFERROR(IF(VLOOKUP(CONCATENATE($E$25,$E$27,$E$30,$E$32),OU_Parametri!$A:$N,10,FALSE())=0,"",VLOOKUP(CONCATENATE($E$25,$E$27,$E$30,$E$32),OU_Parametri!$A:$N,10,FALSE())),"")</f>
        <v/>
      </c>
      <c r="D49" s="428"/>
      <c r="E49" s="436" t="str">
        <f aca="false">IF(C49&lt;&gt;"",C49*$E$39,"")</f>
        <v/>
      </c>
      <c r="F49" s="436"/>
      <c r="G49" s="436"/>
      <c r="H49" s="436"/>
      <c r="I49" s="430"/>
      <c r="J49" s="428"/>
      <c r="K49" s="428"/>
      <c r="L49" s="428"/>
      <c r="M49" s="431"/>
      <c r="N49" s="432"/>
      <c r="O49" s="356"/>
      <c r="P49" s="357"/>
      <c r="Q49" s="357"/>
      <c r="R49" s="357"/>
      <c r="S49" s="70"/>
    </row>
    <row r="50" customFormat="false" ht="18" hidden="false" customHeight="false" outlineLevel="0" collapsed="false">
      <c r="A50" s="343"/>
      <c r="B50" s="395"/>
      <c r="C50" s="435"/>
      <c r="D50" s="433"/>
      <c r="E50" s="434" t="str">
        <f aca="false">IF(C51&lt;&gt;"","Tariffa "&amp;C51,"")</f>
        <v/>
      </c>
      <c r="F50" s="434"/>
      <c r="G50" s="434"/>
      <c r="H50" s="434"/>
      <c r="I50" s="434"/>
      <c r="J50" s="434"/>
      <c r="K50" s="434"/>
      <c r="L50" s="434"/>
      <c r="M50" s="434"/>
      <c r="N50" s="434"/>
      <c r="O50" s="356"/>
      <c r="P50" s="357"/>
      <c r="Q50" s="357"/>
      <c r="R50" s="357"/>
      <c r="S50" s="70"/>
    </row>
    <row r="51" customFormat="false" ht="18" hidden="false" customHeight="false" outlineLevel="0" collapsed="false">
      <c r="A51" s="343"/>
      <c r="B51" s="395"/>
      <c r="C51" s="433" t="str">
        <f aca="false">IF(C52="","",OU_Parametri!$K$2)</f>
        <v/>
      </c>
      <c r="D51" s="428"/>
      <c r="E51" s="434"/>
      <c r="F51" s="434"/>
      <c r="G51" s="434"/>
      <c r="H51" s="434"/>
      <c r="I51" s="434"/>
      <c r="J51" s="434"/>
      <c r="K51" s="434"/>
      <c r="L51" s="434"/>
      <c r="M51" s="434"/>
      <c r="N51" s="434"/>
      <c r="O51" s="356"/>
      <c r="P51" s="357"/>
      <c r="Q51" s="357"/>
      <c r="R51" s="357"/>
      <c r="S51" s="70"/>
    </row>
    <row r="52" customFormat="false" ht="18" hidden="false" customHeight="false" outlineLevel="0" collapsed="false">
      <c r="A52" s="343"/>
      <c r="B52" s="395"/>
      <c r="C52" s="427" t="str">
        <f aca="false">IFERROR(IF(VLOOKUP(CONCATENATE($E$25,$E$27,$E$30,$E$32),OU_Parametri!$A:$N,11,FALSE())=0,"",VLOOKUP(CONCATENATE($E$25,$E$27,$E$30,$E$32),OU_Parametri!$A:$N,11,FALSE())),"")</f>
        <v/>
      </c>
      <c r="D52" s="428"/>
      <c r="E52" s="436" t="str">
        <f aca="false">IF(C52&lt;&gt;"",C52*$E$39,"")</f>
        <v/>
      </c>
      <c r="F52" s="436"/>
      <c r="G52" s="436"/>
      <c r="H52" s="436"/>
      <c r="I52" s="430"/>
      <c r="J52" s="428"/>
      <c r="K52" s="428"/>
      <c r="L52" s="428"/>
      <c r="M52" s="431"/>
      <c r="N52" s="432"/>
      <c r="O52" s="356"/>
      <c r="P52" s="357"/>
      <c r="Q52" s="357"/>
      <c r="R52" s="357"/>
      <c r="S52" s="70"/>
    </row>
    <row r="53" customFormat="false" ht="18" hidden="false" customHeight="false" outlineLevel="0" collapsed="false">
      <c r="A53" s="343"/>
      <c r="B53" s="395"/>
      <c r="C53" s="437"/>
      <c r="D53" s="428"/>
      <c r="E53" s="438"/>
      <c r="F53" s="439"/>
      <c r="G53" s="438"/>
      <c r="H53" s="438"/>
      <c r="I53" s="440"/>
      <c r="J53" s="428"/>
      <c r="K53" s="428"/>
      <c r="L53" s="428"/>
      <c r="M53" s="431"/>
      <c r="N53" s="432"/>
      <c r="O53" s="356"/>
      <c r="P53" s="357"/>
      <c r="Q53" s="357"/>
      <c r="R53" s="357"/>
      <c r="S53" s="70"/>
    </row>
    <row r="54" customFormat="false" ht="33" hidden="false" customHeight="true" outlineLevel="0" collapsed="false">
      <c r="A54" s="343"/>
      <c r="B54" s="395"/>
      <c r="C54" s="437"/>
      <c r="D54" s="441" t="str">
        <f aca="false">CONCATENATE("Totale oneri di urbanizzazione",IF(C49&lt;&gt;""," e "&amp;C48,""),IF(C52&lt;&gt;""," e "&amp;C51,""),IF(M3="Sì",CHAR(10)&amp;"(raddoppio per sanatoria)",""))</f>
        <v>Totale oneri di urbanizzazione
(raddoppio per sanatoria)</v>
      </c>
      <c r="E54" s="441"/>
      <c r="F54" s="441"/>
      <c r="G54" s="441"/>
      <c r="H54" s="441"/>
      <c r="I54" s="441"/>
      <c r="J54" s="441"/>
      <c r="K54" s="441"/>
      <c r="L54" s="433"/>
      <c r="M54" s="431"/>
      <c r="N54" s="432"/>
      <c r="O54" s="356"/>
      <c r="P54" s="357"/>
      <c r="Q54" s="357"/>
      <c r="R54" s="357"/>
      <c r="S54" s="70"/>
    </row>
    <row r="55" customFormat="false" ht="18" hidden="false" customHeight="false" outlineLevel="0" collapsed="false">
      <c r="A55" s="343"/>
      <c r="B55" s="395"/>
      <c r="C55" s="437"/>
      <c r="D55" s="442" t="n">
        <f aca="false">E43+E46+(IF(E49&lt;&gt;"",E49,0)+(IF(E52&lt;&gt;"",E52,0)))</f>
        <v>0</v>
      </c>
      <c r="E55" s="442"/>
      <c r="F55" s="442"/>
      <c r="G55" s="442"/>
      <c r="H55" s="442"/>
      <c r="I55" s="442"/>
      <c r="J55" s="442"/>
      <c r="K55" s="442"/>
      <c r="L55" s="433"/>
      <c r="M55" s="431"/>
      <c r="N55" s="432"/>
      <c r="O55" s="356"/>
      <c r="P55" s="357"/>
      <c r="Q55" s="357"/>
      <c r="R55" s="357"/>
      <c r="S55" s="70"/>
    </row>
    <row r="56" customFormat="false" ht="18" hidden="false" customHeight="false" outlineLevel="0" collapsed="false">
      <c r="A56" s="343"/>
      <c r="B56" s="395"/>
      <c r="C56" s="437"/>
      <c r="D56" s="443"/>
      <c r="E56" s="444"/>
      <c r="F56" s="444"/>
      <c r="G56" s="444"/>
      <c r="H56" s="444"/>
      <c r="I56" s="415"/>
      <c r="J56" s="415"/>
      <c r="K56" s="415"/>
      <c r="L56" s="415"/>
      <c r="M56" s="6"/>
      <c r="N56" s="316"/>
      <c r="O56" s="356"/>
      <c r="P56" s="357"/>
      <c r="Q56" s="357"/>
      <c r="R56" s="357"/>
      <c r="S56" s="70"/>
    </row>
    <row r="57" customFormat="false" ht="20.25" hidden="false" customHeight="true" outlineLevel="0" collapsed="false">
      <c r="A57" s="343"/>
      <c r="B57" s="352"/>
      <c r="C57" s="445" t="s">
        <v>211</v>
      </c>
      <c r="D57" s="445"/>
      <c r="E57" s="445"/>
      <c r="F57" s="445"/>
      <c r="G57" s="445"/>
      <c r="H57" s="445"/>
      <c r="I57" s="445"/>
      <c r="J57" s="445"/>
      <c r="K57" s="445"/>
      <c r="L57" s="445"/>
      <c r="M57" s="445"/>
      <c r="N57" s="446"/>
      <c r="O57" s="356"/>
      <c r="P57" s="357"/>
      <c r="Q57" s="357"/>
      <c r="R57" s="357"/>
      <c r="S57" s="70"/>
    </row>
    <row r="58" customFormat="false" ht="20.25" hidden="false" customHeight="true" outlineLevel="0" collapsed="false">
      <c r="A58" s="343"/>
      <c r="B58" s="352"/>
      <c r="C58" s="445"/>
      <c r="D58" s="445"/>
      <c r="E58" s="445"/>
      <c r="F58" s="445"/>
      <c r="G58" s="445"/>
      <c r="H58" s="445"/>
      <c r="I58" s="445"/>
      <c r="J58" s="445"/>
      <c r="K58" s="445"/>
      <c r="L58" s="445"/>
      <c r="M58" s="445"/>
      <c r="N58" s="446"/>
      <c r="O58" s="356"/>
      <c r="P58" s="357"/>
      <c r="Q58" s="357"/>
      <c r="R58" s="357"/>
      <c r="S58" s="70"/>
    </row>
    <row r="59" customFormat="false" ht="18" hidden="false" customHeight="false" outlineLevel="0" collapsed="false">
      <c r="A59" s="343"/>
      <c r="B59" s="352"/>
      <c r="C59" s="415" t="s">
        <v>212</v>
      </c>
      <c r="D59" s="70"/>
      <c r="E59" s="70"/>
      <c r="F59" s="425"/>
      <c r="G59" s="70"/>
      <c r="H59" s="70"/>
      <c r="I59" s="425"/>
      <c r="J59" s="70"/>
      <c r="K59" s="70"/>
      <c r="L59" s="70"/>
      <c r="M59" s="447"/>
      <c r="N59" s="446"/>
      <c r="O59" s="356"/>
      <c r="P59" s="357"/>
      <c r="Q59" s="357"/>
      <c r="R59" s="357"/>
      <c r="S59" s="70"/>
    </row>
    <row r="60" customFormat="false" ht="18" hidden="false" customHeight="false" outlineLevel="0" collapsed="false">
      <c r="A60" s="343"/>
      <c r="B60" s="352"/>
      <c r="C60" s="353" t="s">
        <v>213</v>
      </c>
      <c r="D60" s="353"/>
      <c r="E60" s="353"/>
      <c r="F60" s="354"/>
      <c r="G60" s="353"/>
      <c r="H60" s="353"/>
      <c r="I60" s="354"/>
      <c r="J60" s="353"/>
      <c r="K60" s="353"/>
      <c r="L60" s="448"/>
      <c r="M60" s="449" t="n">
        <v>0</v>
      </c>
      <c r="N60" s="450" t="s">
        <v>208</v>
      </c>
      <c r="O60" s="356"/>
      <c r="P60" s="357"/>
      <c r="Q60" s="357"/>
      <c r="R60" s="357"/>
      <c r="S60" s="70"/>
    </row>
    <row r="61" customFormat="false" ht="18" hidden="false" customHeight="false" outlineLevel="0" collapsed="false">
      <c r="A61" s="343"/>
      <c r="B61" s="352"/>
      <c r="C61" s="70"/>
      <c r="D61" s="70"/>
      <c r="E61" s="70"/>
      <c r="F61" s="425"/>
      <c r="G61" s="70"/>
      <c r="H61" s="70"/>
      <c r="I61" s="425"/>
      <c r="J61" s="70"/>
      <c r="K61" s="70"/>
      <c r="L61" s="70"/>
      <c r="M61" s="447"/>
      <c r="N61" s="451"/>
      <c r="O61" s="356"/>
      <c r="P61" s="357"/>
      <c r="Q61" s="357"/>
      <c r="R61" s="357"/>
      <c r="S61" s="70"/>
    </row>
    <row r="62" customFormat="false" ht="18" hidden="false" customHeight="true" outlineLevel="0" collapsed="false">
      <c r="A62" s="343"/>
      <c r="B62" s="352"/>
      <c r="C62" s="452" t="s">
        <v>214</v>
      </c>
      <c r="D62" s="452"/>
      <c r="E62" s="452"/>
      <c r="F62" s="452"/>
      <c r="G62" s="452"/>
      <c r="H62" s="452"/>
      <c r="I62" s="452"/>
      <c r="J62" s="452"/>
      <c r="K62" s="452"/>
      <c r="L62" s="452"/>
      <c r="M62" s="452"/>
      <c r="N62" s="452"/>
      <c r="O62" s="356"/>
      <c r="P62" s="357"/>
      <c r="Q62" s="357"/>
      <c r="R62" s="357"/>
      <c r="S62" s="70"/>
    </row>
    <row r="63" customFormat="false" ht="33" hidden="false" customHeight="true" outlineLevel="0" collapsed="false">
      <c r="A63" s="343"/>
      <c r="B63" s="352"/>
      <c r="C63" s="70"/>
      <c r="D63" s="70"/>
      <c r="E63" s="70"/>
      <c r="F63" s="425"/>
      <c r="G63" s="70"/>
      <c r="H63" s="453" t="s">
        <v>215</v>
      </c>
      <c r="I63" s="453"/>
      <c r="J63" s="454"/>
      <c r="K63" s="455" t="s">
        <v>216</v>
      </c>
      <c r="L63" s="455"/>
      <c r="M63" s="455" t="s">
        <v>217</v>
      </c>
      <c r="N63" s="455"/>
      <c r="O63" s="356"/>
      <c r="P63" s="357"/>
      <c r="Q63" s="357"/>
      <c r="R63" s="357"/>
      <c r="S63" s="70"/>
    </row>
    <row r="64" customFormat="false" ht="18" hidden="false" customHeight="false" outlineLevel="0" collapsed="false">
      <c r="A64" s="343"/>
      <c r="B64" s="352"/>
      <c r="C64" s="70" t="s">
        <v>218</v>
      </c>
      <c r="D64" s="70"/>
      <c r="E64" s="378" t="s">
        <v>132</v>
      </c>
      <c r="F64" s="378"/>
      <c r="G64" s="70"/>
      <c r="H64" s="456" t="n">
        <v>0</v>
      </c>
      <c r="I64" s="457" t="s">
        <v>74</v>
      </c>
      <c r="J64" s="454"/>
      <c r="K64" s="456" t="n">
        <v>0</v>
      </c>
      <c r="L64" s="457" t="s">
        <v>74</v>
      </c>
      <c r="M64" s="458" t="n">
        <f aca="false">IF(ISERROR(K64/H64),1,(K64/H64))</f>
        <v>1</v>
      </c>
      <c r="N64" s="458"/>
      <c r="O64" s="356"/>
      <c r="P64" s="357"/>
      <c r="Q64" s="357"/>
      <c r="R64" s="357"/>
      <c r="S64" s="70"/>
    </row>
    <row r="65" customFormat="false" ht="18" hidden="false" customHeight="false" outlineLevel="0" collapsed="false">
      <c r="A65" s="343"/>
      <c r="B65" s="368"/>
      <c r="C65" s="459"/>
      <c r="D65" s="459"/>
      <c r="E65" s="459"/>
      <c r="F65" s="460"/>
      <c r="G65" s="459"/>
      <c r="H65" s="459"/>
      <c r="I65" s="460"/>
      <c r="J65" s="459"/>
      <c r="K65" s="459"/>
      <c r="L65" s="459"/>
      <c r="M65" s="461"/>
      <c r="N65" s="462"/>
      <c r="O65" s="373"/>
      <c r="P65" s="357"/>
      <c r="Q65" s="357"/>
      <c r="R65" s="357"/>
      <c r="S65" s="70"/>
    </row>
    <row r="66" customFormat="false" ht="18" hidden="false" customHeight="false" outlineLevel="0" collapsed="false">
      <c r="A66" s="70"/>
      <c r="B66" s="361"/>
      <c r="C66" s="361"/>
      <c r="D66" s="361"/>
      <c r="E66" s="361"/>
      <c r="F66" s="382"/>
      <c r="G66" s="361"/>
      <c r="H66" s="361"/>
      <c r="I66" s="382"/>
      <c r="J66" s="361"/>
      <c r="K66" s="361"/>
      <c r="L66" s="361"/>
      <c r="M66" s="383"/>
      <c r="N66" s="382"/>
      <c r="O66" s="361"/>
      <c r="P66" s="70"/>
      <c r="Q66" s="70"/>
      <c r="R66" s="70"/>
      <c r="S66" s="70"/>
    </row>
    <row r="67" customFormat="false" ht="21" hidden="true" customHeight="false" outlineLevel="0" collapsed="false">
      <c r="A67" s="343"/>
      <c r="B67" s="344"/>
      <c r="C67" s="33" t="str">
        <f aca="false">"Parametri per il calcolo Oneri di "&amp;Parametri!E27</f>
        <v>Parametri per il calcolo Oneri di Smaltimento Rifiuti</v>
      </c>
      <c r="D67" s="345"/>
      <c r="E67" s="345"/>
      <c r="F67" s="346"/>
      <c r="G67" s="345"/>
      <c r="H67" s="345"/>
      <c r="I67" s="345"/>
      <c r="J67" s="345"/>
      <c r="K67" s="345"/>
      <c r="L67" s="345"/>
      <c r="M67" s="463" t="s">
        <v>132</v>
      </c>
      <c r="N67" s="463"/>
      <c r="O67" s="349"/>
      <c r="P67" s="357"/>
      <c r="Q67" s="357"/>
      <c r="R67" s="357"/>
      <c r="S67" s="70"/>
    </row>
    <row r="68" customFormat="false" ht="19.5" hidden="true" customHeight="true" outlineLevel="0" collapsed="false">
      <c r="A68" s="343"/>
      <c r="B68" s="352"/>
      <c r="C68" s="376" t="s">
        <v>219</v>
      </c>
      <c r="D68" s="376"/>
      <c r="E68" s="376"/>
      <c r="F68" s="376"/>
      <c r="G68" s="376"/>
      <c r="H68" s="376"/>
      <c r="I68" s="376"/>
      <c r="J68" s="376"/>
      <c r="K68" s="376"/>
      <c r="L68" s="376"/>
      <c r="M68" s="449" t="n">
        <v>0</v>
      </c>
      <c r="N68" s="464" t="s">
        <v>74</v>
      </c>
      <c r="O68" s="356"/>
      <c r="P68" s="357"/>
      <c r="Q68" s="357"/>
      <c r="R68" s="357"/>
      <c r="S68" s="70"/>
    </row>
    <row r="69" customFormat="false" ht="19.5" hidden="true" customHeight="true" outlineLevel="0" collapsed="false">
      <c r="A69" s="343"/>
      <c r="B69" s="352"/>
      <c r="C69" s="358" t="s">
        <v>220</v>
      </c>
      <c r="D69" s="358"/>
      <c r="E69" s="358"/>
      <c r="F69" s="358"/>
      <c r="G69" s="358"/>
      <c r="H69" s="358"/>
      <c r="I69" s="358"/>
      <c r="J69" s="358"/>
      <c r="K69" s="358"/>
      <c r="L69" s="358"/>
      <c r="M69" s="465" t="n">
        <f aca="false">Parametri!F27</f>
        <v>1</v>
      </c>
      <c r="N69" s="466" t="s">
        <v>221</v>
      </c>
      <c r="O69" s="356"/>
      <c r="P69" s="357"/>
      <c r="Q69" s="357"/>
      <c r="R69" s="357"/>
      <c r="S69" s="70"/>
    </row>
    <row r="70" customFormat="false" ht="18" hidden="true" customHeight="false" outlineLevel="0" collapsed="false">
      <c r="A70" s="343"/>
      <c r="B70" s="352"/>
      <c r="C70" s="310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467"/>
      <c r="O70" s="356"/>
      <c r="P70" s="357"/>
      <c r="Q70" s="357"/>
      <c r="R70" s="357"/>
      <c r="S70" s="70"/>
    </row>
    <row r="71" customFormat="false" ht="19.5" hidden="true" customHeight="true" outlineLevel="0" collapsed="false">
      <c r="A71" s="343"/>
      <c r="B71" s="352"/>
      <c r="C71" s="358" t="str">
        <f aca="false">"Sono già stati corrisposti oneri di "&amp;Parametri!E27</f>
        <v>Sono già stati corrisposti oneri di Smaltimento Rifiuti</v>
      </c>
      <c r="D71" s="358"/>
      <c r="E71" s="358"/>
      <c r="F71" s="359"/>
      <c r="G71" s="358"/>
      <c r="H71" s="358"/>
      <c r="I71" s="359"/>
      <c r="J71" s="358"/>
      <c r="K71" s="358"/>
      <c r="L71" s="358"/>
      <c r="M71" s="380" t="n">
        <v>0</v>
      </c>
      <c r="N71" s="380"/>
      <c r="O71" s="356"/>
      <c r="P71" s="357"/>
      <c r="Q71" s="357"/>
      <c r="R71" s="357"/>
      <c r="S71" s="70"/>
    </row>
    <row r="72" customFormat="false" ht="19.5" hidden="true" customHeight="true" outlineLevel="0" collapsed="false">
      <c r="A72" s="343"/>
      <c r="B72" s="468"/>
      <c r="C72" s="353" t="s">
        <v>222</v>
      </c>
      <c r="D72" s="353"/>
      <c r="E72" s="353"/>
      <c r="F72" s="353"/>
      <c r="G72" s="353"/>
      <c r="H72" s="353"/>
      <c r="I72" s="353"/>
      <c r="J72" s="353"/>
      <c r="K72" s="469" t="n">
        <f aca="false">IF(M67="No",0,M69*M68-M71)</f>
        <v>0</v>
      </c>
      <c r="L72" s="469"/>
      <c r="M72" s="469"/>
      <c r="N72" s="469"/>
      <c r="O72" s="470"/>
      <c r="P72" s="357"/>
      <c r="Q72" s="357"/>
      <c r="R72" s="357"/>
      <c r="S72" s="70"/>
    </row>
    <row r="73" customFormat="false" ht="18" hidden="true" customHeight="false" outlineLevel="0" collapsed="false">
      <c r="A73" s="343"/>
      <c r="B73" s="368"/>
      <c r="C73" s="369"/>
      <c r="D73" s="369"/>
      <c r="E73" s="369"/>
      <c r="F73" s="370"/>
      <c r="G73" s="369"/>
      <c r="H73" s="369"/>
      <c r="I73" s="370"/>
      <c r="J73" s="459"/>
      <c r="K73" s="459"/>
      <c r="L73" s="459"/>
      <c r="M73" s="461"/>
      <c r="N73" s="460"/>
      <c r="O73" s="373"/>
      <c r="P73" s="357"/>
      <c r="Q73" s="357"/>
      <c r="R73" s="357"/>
      <c r="S73" s="70"/>
    </row>
    <row r="74" customFormat="false" ht="18.75" hidden="true" customHeight="false" outlineLevel="0" collapsed="false">
      <c r="A74" s="70"/>
      <c r="B74" s="361"/>
      <c r="C74" s="361"/>
      <c r="D74" s="361"/>
      <c r="E74" s="361"/>
      <c r="F74" s="382"/>
      <c r="G74" s="361"/>
      <c r="H74" s="361"/>
      <c r="I74" s="382"/>
      <c r="J74" s="361"/>
      <c r="K74" s="361"/>
      <c r="L74" s="361"/>
      <c r="M74" s="383"/>
      <c r="N74" s="382"/>
      <c r="O74" s="361"/>
      <c r="P74" s="70"/>
      <c r="Q74" s="70"/>
      <c r="R74" s="70"/>
      <c r="S74" s="70"/>
    </row>
    <row r="75" customFormat="false" ht="21" hidden="true" customHeight="false" outlineLevel="0" collapsed="false">
      <c r="A75" s="343"/>
      <c r="B75" s="344"/>
      <c r="C75" s="33" t="str">
        <f aca="false">"Parametri per il calcolo Oneri di "&amp;Parametri!E28</f>
        <v>Parametri per il calcolo Oneri di Urbanizzazione 4°</v>
      </c>
      <c r="D75" s="345"/>
      <c r="E75" s="345"/>
      <c r="F75" s="346"/>
      <c r="G75" s="345"/>
      <c r="H75" s="345"/>
      <c r="I75" s="346"/>
      <c r="J75" s="345"/>
      <c r="K75" s="345"/>
      <c r="L75" s="345"/>
      <c r="M75" s="463" t="s">
        <v>132</v>
      </c>
      <c r="N75" s="463"/>
      <c r="O75" s="349"/>
      <c r="P75" s="357"/>
      <c r="Q75" s="357"/>
      <c r="R75" s="357"/>
      <c r="S75" s="70"/>
    </row>
    <row r="76" customFormat="false" ht="19.5" hidden="true" customHeight="true" outlineLevel="0" collapsed="false">
      <c r="A76" s="343"/>
      <c r="B76" s="352"/>
      <c r="C76" s="376" t="s">
        <v>219</v>
      </c>
      <c r="D76" s="376"/>
      <c r="E76" s="376"/>
      <c r="F76" s="376"/>
      <c r="G76" s="376"/>
      <c r="H76" s="376"/>
      <c r="I76" s="376"/>
      <c r="J76" s="376"/>
      <c r="K76" s="376"/>
      <c r="L76" s="376"/>
      <c r="M76" s="449" t="n">
        <v>0</v>
      </c>
      <c r="N76" s="464" t="s">
        <v>74</v>
      </c>
      <c r="O76" s="356"/>
      <c r="P76" s="357"/>
      <c r="Q76" s="357"/>
      <c r="R76" s="357"/>
      <c r="S76" s="70"/>
    </row>
    <row r="77" customFormat="false" ht="19.5" hidden="true" customHeight="true" outlineLevel="0" collapsed="false">
      <c r="A77" s="343"/>
      <c r="B77" s="352"/>
      <c r="C77" s="358" t="s">
        <v>220</v>
      </c>
      <c r="D77" s="358"/>
      <c r="E77" s="358"/>
      <c r="F77" s="358"/>
      <c r="G77" s="358"/>
      <c r="H77" s="358"/>
      <c r="I77" s="358"/>
      <c r="J77" s="358"/>
      <c r="K77" s="358"/>
      <c r="L77" s="358"/>
      <c r="M77" s="465" t="n">
        <f aca="false">Parametri!F28</f>
        <v>1</v>
      </c>
      <c r="N77" s="466" t="s">
        <v>221</v>
      </c>
      <c r="O77" s="356"/>
      <c r="P77" s="357"/>
      <c r="Q77" s="357"/>
      <c r="R77" s="357"/>
      <c r="S77" s="70"/>
    </row>
    <row r="78" customFormat="false" ht="18" hidden="true" customHeight="false" outlineLevel="0" collapsed="false">
      <c r="A78" s="343"/>
      <c r="B78" s="352"/>
      <c r="C78" s="310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467"/>
      <c r="O78" s="356"/>
      <c r="P78" s="357"/>
      <c r="Q78" s="357"/>
      <c r="R78" s="357"/>
      <c r="S78" s="70"/>
    </row>
    <row r="79" customFormat="false" ht="19.5" hidden="true" customHeight="true" outlineLevel="0" collapsed="false">
      <c r="A79" s="343"/>
      <c r="B79" s="352"/>
      <c r="C79" s="358" t="str">
        <f aca="false">"Sono già stati corrisposti oneri di "&amp;Parametri!E28</f>
        <v>Sono già stati corrisposti oneri di Urbanizzazione 4°</v>
      </c>
      <c r="D79" s="358"/>
      <c r="E79" s="358"/>
      <c r="F79" s="359"/>
      <c r="G79" s="358"/>
      <c r="H79" s="358"/>
      <c r="I79" s="359"/>
      <c r="J79" s="358"/>
      <c r="K79" s="358"/>
      <c r="L79" s="358"/>
      <c r="M79" s="380" t="n">
        <v>0</v>
      </c>
      <c r="N79" s="380"/>
      <c r="O79" s="356"/>
      <c r="P79" s="357"/>
      <c r="Q79" s="357"/>
      <c r="R79" s="357"/>
      <c r="S79" s="70"/>
    </row>
    <row r="80" customFormat="false" ht="19.5" hidden="true" customHeight="true" outlineLevel="0" collapsed="false">
      <c r="A80" s="343"/>
      <c r="B80" s="468"/>
      <c r="C80" s="353" t="s">
        <v>222</v>
      </c>
      <c r="D80" s="353"/>
      <c r="E80" s="353"/>
      <c r="F80" s="353"/>
      <c r="G80" s="353"/>
      <c r="H80" s="353"/>
      <c r="I80" s="353"/>
      <c r="J80" s="353"/>
      <c r="K80" s="469" t="n">
        <f aca="false">IF(M75="No",0,M77*M76-M79)</f>
        <v>0</v>
      </c>
      <c r="L80" s="469"/>
      <c r="M80" s="469"/>
      <c r="N80" s="469"/>
      <c r="O80" s="470"/>
      <c r="P80" s="357"/>
      <c r="Q80" s="357"/>
      <c r="R80" s="357"/>
      <c r="S80" s="70"/>
    </row>
    <row r="81" customFormat="false" ht="18" hidden="true" customHeight="false" outlineLevel="0" collapsed="false">
      <c r="A81" s="343"/>
      <c r="B81" s="368"/>
      <c r="C81" s="369"/>
      <c r="D81" s="369"/>
      <c r="E81" s="369"/>
      <c r="F81" s="370"/>
      <c r="G81" s="369"/>
      <c r="H81" s="369"/>
      <c r="I81" s="370"/>
      <c r="J81" s="459"/>
      <c r="K81" s="459"/>
      <c r="L81" s="459"/>
      <c r="M81" s="461"/>
      <c r="N81" s="460"/>
      <c r="O81" s="373"/>
      <c r="P81" s="357"/>
      <c r="Q81" s="357"/>
      <c r="R81" s="357"/>
      <c r="S81" s="70"/>
    </row>
    <row r="82" customFormat="false" ht="18.75" hidden="true" customHeight="false" outlineLevel="0" collapsed="false">
      <c r="A82" s="70"/>
      <c r="B82" s="361"/>
      <c r="C82" s="361"/>
      <c r="D82" s="361"/>
      <c r="E82" s="361"/>
      <c r="F82" s="382"/>
      <c r="G82" s="361"/>
      <c r="H82" s="361"/>
      <c r="I82" s="382"/>
      <c r="J82" s="361"/>
      <c r="K82" s="361"/>
      <c r="L82" s="361"/>
      <c r="M82" s="383"/>
      <c r="N82" s="382"/>
      <c r="O82" s="361"/>
      <c r="P82" s="70"/>
      <c r="Q82" s="70"/>
      <c r="R82" s="70"/>
      <c r="S82" s="70"/>
    </row>
    <row r="83" customFormat="false" ht="21" hidden="true" customHeight="false" outlineLevel="0" collapsed="false">
      <c r="A83" s="70"/>
      <c r="B83" s="344"/>
      <c r="C83" s="33" t="str">
        <f aca="false">"Parametri per il calcolo Oneri di "&amp;Parametri!E29</f>
        <v>Parametri per il calcolo Oneri di Urbanizzazione 5°</v>
      </c>
      <c r="D83" s="345"/>
      <c r="E83" s="345"/>
      <c r="F83" s="346"/>
      <c r="G83" s="345"/>
      <c r="H83" s="345"/>
      <c r="I83" s="346"/>
      <c r="J83" s="345"/>
      <c r="K83" s="345"/>
      <c r="L83" s="345"/>
      <c r="M83" s="463" t="s">
        <v>132</v>
      </c>
      <c r="N83" s="463"/>
      <c r="O83" s="349"/>
      <c r="P83" s="70"/>
      <c r="Q83" s="70"/>
      <c r="R83" s="70"/>
      <c r="S83" s="70"/>
    </row>
    <row r="84" customFormat="false" ht="19.5" hidden="true" customHeight="true" outlineLevel="0" collapsed="false">
      <c r="A84" s="70"/>
      <c r="B84" s="352"/>
      <c r="C84" s="376" t="s">
        <v>219</v>
      </c>
      <c r="D84" s="376"/>
      <c r="E84" s="376"/>
      <c r="F84" s="376"/>
      <c r="G84" s="376"/>
      <c r="H84" s="376"/>
      <c r="I84" s="376"/>
      <c r="J84" s="376"/>
      <c r="K84" s="376"/>
      <c r="L84" s="376"/>
      <c r="M84" s="449" t="n">
        <v>0</v>
      </c>
      <c r="N84" s="464" t="s">
        <v>74</v>
      </c>
      <c r="O84" s="356"/>
      <c r="P84" s="70"/>
      <c r="Q84" s="70"/>
      <c r="R84" s="70"/>
      <c r="S84" s="70"/>
    </row>
    <row r="85" customFormat="false" ht="19.5" hidden="true" customHeight="true" outlineLevel="0" collapsed="false">
      <c r="A85" s="70"/>
      <c r="B85" s="352"/>
      <c r="C85" s="358" t="s">
        <v>220</v>
      </c>
      <c r="D85" s="358"/>
      <c r="E85" s="358"/>
      <c r="F85" s="358"/>
      <c r="G85" s="358"/>
      <c r="H85" s="358"/>
      <c r="I85" s="358"/>
      <c r="J85" s="358"/>
      <c r="K85" s="358"/>
      <c r="L85" s="358"/>
      <c r="M85" s="465" t="n">
        <f aca="false">Parametri!F29</f>
        <v>1</v>
      </c>
      <c r="N85" s="466" t="s">
        <v>221</v>
      </c>
      <c r="O85" s="356"/>
      <c r="P85" s="70"/>
      <c r="Q85" s="70"/>
      <c r="R85" s="70"/>
      <c r="S85" s="70"/>
    </row>
    <row r="86" customFormat="false" ht="18" hidden="true" customHeight="false" outlineLevel="0" collapsed="false">
      <c r="A86" s="70"/>
      <c r="B86" s="352"/>
      <c r="C86" s="310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467"/>
      <c r="O86" s="356"/>
      <c r="P86" s="70"/>
      <c r="Q86" s="70"/>
      <c r="R86" s="70"/>
      <c r="S86" s="70"/>
    </row>
    <row r="87" customFormat="false" ht="19.5" hidden="true" customHeight="true" outlineLevel="0" collapsed="false">
      <c r="A87" s="70"/>
      <c r="B87" s="352"/>
      <c r="C87" s="358" t="str">
        <f aca="false">"Sono già stati corrisposti oneri di "&amp;Parametri!E29</f>
        <v>Sono già stati corrisposti oneri di Urbanizzazione 5°</v>
      </c>
      <c r="D87" s="358"/>
      <c r="E87" s="358"/>
      <c r="F87" s="359"/>
      <c r="G87" s="358"/>
      <c r="H87" s="358"/>
      <c r="I87" s="359"/>
      <c r="J87" s="358"/>
      <c r="K87" s="358"/>
      <c r="L87" s="358"/>
      <c r="M87" s="380" t="n">
        <v>0</v>
      </c>
      <c r="N87" s="380"/>
      <c r="O87" s="356"/>
      <c r="P87" s="70"/>
      <c r="Q87" s="70"/>
      <c r="R87" s="70"/>
      <c r="S87" s="70"/>
    </row>
    <row r="88" customFormat="false" ht="19.5" hidden="true" customHeight="true" outlineLevel="0" collapsed="false">
      <c r="A88" s="70"/>
      <c r="B88" s="468"/>
      <c r="C88" s="353" t="s">
        <v>222</v>
      </c>
      <c r="D88" s="353"/>
      <c r="E88" s="353"/>
      <c r="F88" s="353"/>
      <c r="G88" s="353"/>
      <c r="H88" s="353"/>
      <c r="I88" s="353"/>
      <c r="J88" s="353"/>
      <c r="K88" s="469" t="n">
        <f aca="false">IF(M83="No",0,M85*M84-M87)</f>
        <v>0</v>
      </c>
      <c r="L88" s="469"/>
      <c r="M88" s="469"/>
      <c r="N88" s="469"/>
      <c r="O88" s="470"/>
      <c r="P88" s="70"/>
      <c r="Q88" s="70"/>
      <c r="R88" s="70"/>
      <c r="S88" s="70"/>
    </row>
    <row r="89" customFormat="false" ht="18" hidden="true" customHeight="false" outlineLevel="0" collapsed="false">
      <c r="A89" s="70"/>
      <c r="B89" s="368"/>
      <c r="C89" s="369"/>
      <c r="D89" s="369"/>
      <c r="E89" s="369"/>
      <c r="F89" s="370"/>
      <c r="G89" s="369"/>
      <c r="H89" s="369"/>
      <c r="I89" s="370"/>
      <c r="J89" s="459"/>
      <c r="K89" s="459"/>
      <c r="L89" s="459"/>
      <c r="M89" s="461"/>
      <c r="N89" s="460"/>
      <c r="O89" s="373"/>
      <c r="P89" s="70"/>
      <c r="Q89" s="70"/>
      <c r="R89" s="70"/>
      <c r="S89" s="70"/>
    </row>
    <row r="90" customFormat="false" ht="18.75" hidden="true" customHeight="false" outlineLevel="0" collapsed="false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340"/>
      <c r="N90" s="340"/>
      <c r="O90" s="70"/>
      <c r="P90" s="70"/>
      <c r="Q90" s="70"/>
      <c r="R90" s="70"/>
      <c r="S90" s="70"/>
    </row>
    <row r="91" customFormat="false" ht="21" hidden="true" customHeight="false" outlineLevel="0" collapsed="false">
      <c r="A91" s="343"/>
      <c r="B91" s="344"/>
      <c r="C91" s="33" t="str">
        <f aca="false">"Parametri per il calcolo Oneri di "&amp;Parametri!E30</f>
        <v>Parametri per il calcolo Oneri di Urbanizzazione 6°</v>
      </c>
      <c r="D91" s="345"/>
      <c r="E91" s="345"/>
      <c r="F91" s="346"/>
      <c r="G91" s="345"/>
      <c r="H91" s="345"/>
      <c r="I91" s="346"/>
      <c r="J91" s="345"/>
      <c r="K91" s="345"/>
      <c r="L91" s="345"/>
      <c r="M91" s="463" t="s">
        <v>132</v>
      </c>
      <c r="N91" s="463"/>
      <c r="O91" s="349"/>
      <c r="P91" s="357"/>
      <c r="Q91" s="70"/>
      <c r="R91" s="70"/>
      <c r="S91" s="70"/>
    </row>
    <row r="92" customFormat="false" ht="19.5" hidden="true" customHeight="true" outlineLevel="0" collapsed="false">
      <c r="A92" s="343"/>
      <c r="B92" s="352"/>
      <c r="C92" s="376" t="s">
        <v>219</v>
      </c>
      <c r="D92" s="376"/>
      <c r="E92" s="376"/>
      <c r="F92" s="376"/>
      <c r="G92" s="376"/>
      <c r="H92" s="376"/>
      <c r="I92" s="376"/>
      <c r="J92" s="376"/>
      <c r="K92" s="376"/>
      <c r="L92" s="376"/>
      <c r="M92" s="449" t="n">
        <v>0</v>
      </c>
      <c r="N92" s="464" t="s">
        <v>74</v>
      </c>
      <c r="O92" s="356"/>
      <c r="P92" s="357"/>
      <c r="Q92" s="70"/>
      <c r="R92" s="70"/>
      <c r="S92" s="70"/>
    </row>
    <row r="93" customFormat="false" ht="19.5" hidden="true" customHeight="true" outlineLevel="0" collapsed="false">
      <c r="A93" s="343"/>
      <c r="B93" s="352"/>
      <c r="C93" s="358" t="s">
        <v>220</v>
      </c>
      <c r="D93" s="358"/>
      <c r="E93" s="358"/>
      <c r="F93" s="358"/>
      <c r="G93" s="358"/>
      <c r="H93" s="358"/>
      <c r="I93" s="358"/>
      <c r="J93" s="358"/>
      <c r="K93" s="358"/>
      <c r="L93" s="358"/>
      <c r="M93" s="465" t="n">
        <f aca="false">Parametri!F30</f>
        <v>1</v>
      </c>
      <c r="N93" s="466" t="s">
        <v>221</v>
      </c>
      <c r="O93" s="356"/>
      <c r="P93" s="357"/>
      <c r="Q93" s="70"/>
      <c r="R93" s="70"/>
      <c r="S93" s="70"/>
    </row>
    <row r="94" customFormat="false" ht="18" hidden="true" customHeight="false" outlineLevel="0" collapsed="false">
      <c r="A94" s="70"/>
      <c r="B94" s="352"/>
      <c r="C94" s="310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467"/>
      <c r="O94" s="356"/>
      <c r="P94" s="70"/>
      <c r="Q94" s="70"/>
      <c r="R94" s="70"/>
      <c r="S94" s="70"/>
    </row>
    <row r="95" customFormat="false" ht="19.5" hidden="true" customHeight="true" outlineLevel="0" collapsed="false">
      <c r="A95" s="343"/>
      <c r="B95" s="352"/>
      <c r="C95" s="358" t="str">
        <f aca="false">"Sono già stati corrisposti oneri di "&amp;Parametri!E30</f>
        <v>Sono già stati corrisposti oneri di Urbanizzazione 6°</v>
      </c>
      <c r="D95" s="358"/>
      <c r="E95" s="358"/>
      <c r="F95" s="359"/>
      <c r="G95" s="358"/>
      <c r="H95" s="358"/>
      <c r="I95" s="359"/>
      <c r="J95" s="358"/>
      <c r="K95" s="358"/>
      <c r="L95" s="358"/>
      <c r="M95" s="380" t="n">
        <v>0</v>
      </c>
      <c r="N95" s="380"/>
      <c r="O95" s="356"/>
      <c r="P95" s="357"/>
      <c r="Q95" s="70"/>
      <c r="R95" s="70"/>
      <c r="S95" s="70"/>
    </row>
    <row r="96" customFormat="false" ht="19.5" hidden="true" customHeight="true" outlineLevel="0" collapsed="false">
      <c r="A96" s="343"/>
      <c r="B96" s="468"/>
      <c r="C96" s="353" t="s">
        <v>222</v>
      </c>
      <c r="D96" s="353"/>
      <c r="E96" s="353"/>
      <c r="F96" s="353"/>
      <c r="G96" s="353"/>
      <c r="H96" s="353"/>
      <c r="I96" s="353"/>
      <c r="J96" s="353"/>
      <c r="K96" s="469" t="n">
        <f aca="false">IF(M91="No",0,M93*M92-M95)</f>
        <v>0</v>
      </c>
      <c r="L96" s="469"/>
      <c r="M96" s="469"/>
      <c r="N96" s="469"/>
      <c r="O96" s="470"/>
      <c r="P96" s="357"/>
      <c r="Q96" s="70"/>
      <c r="R96" s="70"/>
      <c r="S96" s="70"/>
    </row>
    <row r="97" customFormat="false" ht="18" hidden="true" customHeight="false" outlineLevel="0" collapsed="false">
      <c r="A97" s="343"/>
      <c r="B97" s="368"/>
      <c r="C97" s="369"/>
      <c r="D97" s="369"/>
      <c r="E97" s="369"/>
      <c r="F97" s="370"/>
      <c r="G97" s="369"/>
      <c r="H97" s="369"/>
      <c r="I97" s="370"/>
      <c r="J97" s="459"/>
      <c r="K97" s="459"/>
      <c r="L97" s="459"/>
      <c r="M97" s="461"/>
      <c r="N97" s="460"/>
      <c r="O97" s="373"/>
      <c r="P97" s="357"/>
      <c r="Q97" s="70"/>
      <c r="R97" s="70"/>
      <c r="S97" s="70"/>
    </row>
    <row r="98" customFormat="false" ht="18.75" hidden="true" customHeight="false" outlineLevel="0" collapsed="false">
      <c r="A98" s="70"/>
      <c r="B98" s="361"/>
      <c r="C98" s="361"/>
      <c r="D98" s="361"/>
      <c r="E98" s="361"/>
      <c r="F98" s="382"/>
      <c r="G98" s="361"/>
      <c r="H98" s="361"/>
      <c r="I98" s="382"/>
      <c r="J98" s="361"/>
      <c r="K98" s="361"/>
      <c r="L98" s="361"/>
      <c r="M98" s="383"/>
      <c r="N98" s="382"/>
      <c r="O98" s="361"/>
      <c r="P98" s="70"/>
      <c r="Q98" s="70"/>
      <c r="R98" s="70"/>
      <c r="S98" s="70"/>
    </row>
    <row r="99" customFormat="false" ht="21" hidden="true" customHeight="false" outlineLevel="0" collapsed="false">
      <c r="A99" s="70"/>
      <c r="B99" s="344"/>
      <c r="C99" s="33" t="str">
        <f aca="false">"Parametri per il calcolo Oneri di "&amp;Parametri!E31</f>
        <v>Parametri per il calcolo Oneri di Urbanizzazione 7°</v>
      </c>
      <c r="D99" s="345"/>
      <c r="E99" s="345"/>
      <c r="F99" s="346"/>
      <c r="G99" s="345"/>
      <c r="H99" s="345"/>
      <c r="I99" s="346"/>
      <c r="J99" s="345"/>
      <c r="K99" s="345"/>
      <c r="L99" s="345"/>
      <c r="M99" s="463" t="s">
        <v>132</v>
      </c>
      <c r="N99" s="463"/>
      <c r="O99" s="349"/>
      <c r="P99" s="70"/>
      <c r="Q99" s="70"/>
      <c r="R99" s="70"/>
      <c r="S99" s="70"/>
    </row>
    <row r="100" customFormat="false" ht="19.5" hidden="true" customHeight="true" outlineLevel="0" collapsed="false">
      <c r="A100" s="70"/>
      <c r="B100" s="352"/>
      <c r="C100" s="376" t="s">
        <v>219</v>
      </c>
      <c r="D100" s="376"/>
      <c r="E100" s="376"/>
      <c r="F100" s="376"/>
      <c r="G100" s="376"/>
      <c r="H100" s="376"/>
      <c r="I100" s="376"/>
      <c r="J100" s="376"/>
      <c r="K100" s="376"/>
      <c r="L100" s="376"/>
      <c r="M100" s="449" t="n">
        <v>0</v>
      </c>
      <c r="N100" s="464" t="s">
        <v>74</v>
      </c>
      <c r="O100" s="356"/>
      <c r="P100" s="70"/>
      <c r="Q100" s="70"/>
      <c r="R100" s="70"/>
      <c r="S100" s="70"/>
    </row>
    <row r="101" customFormat="false" ht="19.5" hidden="true" customHeight="true" outlineLevel="0" collapsed="false">
      <c r="A101" s="70"/>
      <c r="B101" s="352"/>
      <c r="C101" s="358" t="s">
        <v>220</v>
      </c>
      <c r="D101" s="358"/>
      <c r="E101" s="358"/>
      <c r="F101" s="358"/>
      <c r="G101" s="358"/>
      <c r="H101" s="358"/>
      <c r="I101" s="358"/>
      <c r="J101" s="358"/>
      <c r="K101" s="358"/>
      <c r="L101" s="358"/>
      <c r="M101" s="465" t="n">
        <f aca="false">Parametri!F31</f>
        <v>1</v>
      </c>
      <c r="N101" s="466" t="s">
        <v>221</v>
      </c>
      <c r="O101" s="356"/>
      <c r="P101" s="70"/>
      <c r="Q101" s="70"/>
      <c r="R101" s="70"/>
      <c r="S101" s="70"/>
    </row>
    <row r="102" customFormat="false" ht="18" hidden="true" customHeight="false" outlineLevel="0" collapsed="false">
      <c r="A102" s="70"/>
      <c r="B102" s="352"/>
      <c r="C102" s="310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467"/>
      <c r="O102" s="356"/>
      <c r="P102" s="70"/>
      <c r="Q102" s="70"/>
      <c r="R102" s="70"/>
      <c r="S102" s="70"/>
    </row>
    <row r="103" customFormat="false" ht="19.5" hidden="true" customHeight="true" outlineLevel="0" collapsed="false">
      <c r="A103" s="70"/>
      <c r="B103" s="352"/>
      <c r="C103" s="358" t="str">
        <f aca="false">"Sono già stati corrisposti oneri di "&amp;Parametri!E31</f>
        <v>Sono già stati corrisposti oneri di Urbanizzazione 7°</v>
      </c>
      <c r="D103" s="358"/>
      <c r="E103" s="358"/>
      <c r="F103" s="359"/>
      <c r="G103" s="358"/>
      <c r="H103" s="358"/>
      <c r="I103" s="359"/>
      <c r="J103" s="358"/>
      <c r="K103" s="358"/>
      <c r="L103" s="358"/>
      <c r="M103" s="380" t="n">
        <v>0</v>
      </c>
      <c r="N103" s="380"/>
      <c r="O103" s="356"/>
      <c r="P103" s="70"/>
      <c r="Q103" s="70"/>
      <c r="R103" s="70"/>
      <c r="S103" s="70"/>
    </row>
    <row r="104" customFormat="false" ht="19.5" hidden="true" customHeight="true" outlineLevel="0" collapsed="false">
      <c r="A104" s="70"/>
      <c r="B104" s="468"/>
      <c r="C104" s="353" t="s">
        <v>222</v>
      </c>
      <c r="D104" s="353"/>
      <c r="E104" s="353"/>
      <c r="F104" s="353"/>
      <c r="G104" s="353"/>
      <c r="H104" s="353"/>
      <c r="I104" s="353"/>
      <c r="J104" s="353"/>
      <c r="K104" s="469" t="n">
        <f aca="false">IF(M99="No",0,M101*M100-M103)</f>
        <v>0</v>
      </c>
      <c r="L104" s="469"/>
      <c r="M104" s="469"/>
      <c r="N104" s="469"/>
      <c r="O104" s="470"/>
      <c r="P104" s="70"/>
      <c r="Q104" s="70"/>
      <c r="R104" s="70"/>
      <c r="S104" s="70"/>
    </row>
    <row r="105" customFormat="false" ht="18" hidden="true" customHeight="false" outlineLevel="0" collapsed="false">
      <c r="A105" s="70"/>
      <c r="B105" s="368"/>
      <c r="C105" s="369"/>
      <c r="D105" s="369"/>
      <c r="E105" s="369"/>
      <c r="F105" s="370"/>
      <c r="G105" s="369"/>
      <c r="H105" s="369"/>
      <c r="I105" s="370"/>
      <c r="J105" s="459"/>
      <c r="K105" s="459"/>
      <c r="L105" s="459"/>
      <c r="M105" s="461"/>
      <c r="N105" s="460"/>
      <c r="O105" s="373"/>
      <c r="P105" s="70"/>
      <c r="Q105" s="70"/>
      <c r="R105" s="70"/>
      <c r="S105" s="70"/>
    </row>
    <row r="106" customFormat="false" ht="18.75" hidden="true" customHeight="false" outlineLevel="0" collapsed="false">
      <c r="A106" s="70"/>
      <c r="B106" s="361"/>
      <c r="C106" s="361"/>
      <c r="D106" s="361"/>
      <c r="E106" s="361"/>
      <c r="F106" s="382"/>
      <c r="G106" s="361"/>
      <c r="H106" s="361"/>
      <c r="I106" s="382"/>
      <c r="J106" s="361"/>
      <c r="K106" s="361"/>
      <c r="L106" s="361"/>
      <c r="M106" s="383"/>
      <c r="N106" s="382"/>
      <c r="O106" s="361"/>
      <c r="P106" s="70"/>
      <c r="Q106" s="70"/>
      <c r="R106" s="70"/>
      <c r="S106" s="70"/>
    </row>
    <row r="107" customFormat="false" ht="21" hidden="true" customHeight="false" outlineLevel="0" collapsed="false">
      <c r="A107" s="70"/>
      <c r="B107" s="344"/>
      <c r="C107" s="33" t="str">
        <f aca="false">"Parametri per il calcolo Oneri di "&amp;Parametri!E32</f>
        <v>Parametri per il calcolo Oneri di Urbanizzazione 8°</v>
      </c>
      <c r="D107" s="345"/>
      <c r="E107" s="345"/>
      <c r="F107" s="346"/>
      <c r="G107" s="345"/>
      <c r="H107" s="345"/>
      <c r="I107" s="346"/>
      <c r="J107" s="345"/>
      <c r="K107" s="345"/>
      <c r="L107" s="345"/>
      <c r="M107" s="463" t="s">
        <v>132</v>
      </c>
      <c r="N107" s="463"/>
      <c r="O107" s="349"/>
      <c r="P107" s="70"/>
      <c r="Q107" s="70"/>
      <c r="R107" s="70"/>
      <c r="S107" s="70"/>
    </row>
    <row r="108" customFormat="false" ht="19.5" hidden="true" customHeight="true" outlineLevel="0" collapsed="false">
      <c r="A108" s="70"/>
      <c r="B108" s="352"/>
      <c r="C108" s="376" t="s">
        <v>219</v>
      </c>
      <c r="D108" s="376"/>
      <c r="E108" s="376"/>
      <c r="F108" s="376"/>
      <c r="G108" s="376"/>
      <c r="H108" s="376"/>
      <c r="I108" s="376"/>
      <c r="J108" s="376"/>
      <c r="K108" s="376"/>
      <c r="L108" s="376"/>
      <c r="M108" s="449" t="n">
        <v>0</v>
      </c>
      <c r="N108" s="464" t="s">
        <v>74</v>
      </c>
      <c r="O108" s="356"/>
      <c r="P108" s="70"/>
      <c r="Q108" s="70"/>
      <c r="R108" s="70"/>
      <c r="S108" s="70"/>
    </row>
    <row r="109" customFormat="false" ht="19.5" hidden="true" customHeight="true" outlineLevel="0" collapsed="false">
      <c r="A109" s="70"/>
      <c r="B109" s="352"/>
      <c r="C109" s="358" t="s">
        <v>220</v>
      </c>
      <c r="D109" s="358"/>
      <c r="E109" s="358"/>
      <c r="F109" s="358"/>
      <c r="G109" s="358"/>
      <c r="H109" s="358"/>
      <c r="I109" s="358"/>
      <c r="J109" s="358"/>
      <c r="K109" s="358"/>
      <c r="L109" s="358"/>
      <c r="M109" s="465" t="n">
        <f aca="false">Parametri!F32</f>
        <v>1</v>
      </c>
      <c r="N109" s="466" t="s">
        <v>221</v>
      </c>
      <c r="O109" s="356"/>
      <c r="P109" s="70"/>
      <c r="Q109" s="70"/>
      <c r="R109" s="70"/>
      <c r="S109" s="70"/>
    </row>
    <row r="110" customFormat="false" ht="18" hidden="true" customHeight="false" outlineLevel="0" collapsed="false">
      <c r="A110" s="70"/>
      <c r="B110" s="352"/>
      <c r="C110" s="310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467"/>
      <c r="O110" s="356"/>
      <c r="P110" s="70"/>
      <c r="Q110" s="70"/>
      <c r="R110" s="70"/>
      <c r="S110" s="70"/>
    </row>
    <row r="111" customFormat="false" ht="19.5" hidden="true" customHeight="true" outlineLevel="0" collapsed="false">
      <c r="A111" s="70"/>
      <c r="B111" s="352"/>
      <c r="C111" s="358" t="str">
        <f aca="false">"Sono già stati corrisposti oneri di "&amp;Parametri!E32</f>
        <v>Sono già stati corrisposti oneri di Urbanizzazione 8°</v>
      </c>
      <c r="D111" s="358"/>
      <c r="E111" s="358"/>
      <c r="F111" s="359"/>
      <c r="G111" s="358"/>
      <c r="H111" s="358"/>
      <c r="I111" s="359"/>
      <c r="J111" s="358"/>
      <c r="K111" s="358"/>
      <c r="L111" s="358"/>
      <c r="M111" s="380" t="n">
        <v>0</v>
      </c>
      <c r="N111" s="380"/>
      <c r="O111" s="356"/>
      <c r="P111" s="70"/>
      <c r="Q111" s="70"/>
      <c r="R111" s="70"/>
      <c r="S111" s="70"/>
    </row>
    <row r="112" customFormat="false" ht="19.5" hidden="true" customHeight="true" outlineLevel="0" collapsed="false">
      <c r="A112" s="70"/>
      <c r="B112" s="468"/>
      <c r="C112" s="353" t="s">
        <v>222</v>
      </c>
      <c r="D112" s="353"/>
      <c r="E112" s="353"/>
      <c r="F112" s="353"/>
      <c r="G112" s="353"/>
      <c r="H112" s="353"/>
      <c r="I112" s="353"/>
      <c r="J112" s="353"/>
      <c r="K112" s="469" t="n">
        <f aca="false">IF(M107="No",0,M109*M108-M111)</f>
        <v>0</v>
      </c>
      <c r="L112" s="469"/>
      <c r="M112" s="469"/>
      <c r="N112" s="469"/>
      <c r="O112" s="470"/>
      <c r="P112" s="70"/>
      <c r="Q112" s="70"/>
      <c r="R112" s="70"/>
      <c r="S112" s="70"/>
    </row>
    <row r="113" customFormat="false" ht="18" hidden="true" customHeight="false" outlineLevel="0" collapsed="false">
      <c r="A113" s="70"/>
      <c r="B113" s="368"/>
      <c r="C113" s="369"/>
      <c r="D113" s="369"/>
      <c r="E113" s="369"/>
      <c r="F113" s="370"/>
      <c r="G113" s="369"/>
      <c r="H113" s="369"/>
      <c r="I113" s="370"/>
      <c r="J113" s="459"/>
      <c r="K113" s="459"/>
      <c r="L113" s="459"/>
      <c r="M113" s="461"/>
      <c r="N113" s="460"/>
      <c r="O113" s="373"/>
      <c r="P113" s="70"/>
      <c r="Q113" s="70"/>
      <c r="R113" s="70"/>
      <c r="S113" s="70"/>
    </row>
    <row r="114" customFormat="false" ht="18.75" hidden="true" customHeight="false" outlineLevel="0" collapsed="false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340"/>
      <c r="N114" s="340"/>
      <c r="O114" s="70"/>
      <c r="P114" s="70"/>
      <c r="Q114" s="70"/>
      <c r="R114" s="70"/>
      <c r="S114" s="70"/>
    </row>
    <row r="115" customFormat="false" ht="21" hidden="true" customHeight="false" outlineLevel="0" collapsed="false">
      <c r="A115" s="70"/>
      <c r="B115" s="344"/>
      <c r="C115" s="33" t="str">
        <f aca="false">"Parametri per il calcolo Oneri di "&amp;Parametri!E33</f>
        <v>Parametri per il calcolo Oneri di Urbanizzazione 9°</v>
      </c>
      <c r="D115" s="345"/>
      <c r="E115" s="345"/>
      <c r="F115" s="346"/>
      <c r="G115" s="345"/>
      <c r="H115" s="345"/>
      <c r="I115" s="346"/>
      <c r="J115" s="345"/>
      <c r="K115" s="345"/>
      <c r="L115" s="345"/>
      <c r="M115" s="463" t="s">
        <v>132</v>
      </c>
      <c r="N115" s="463"/>
      <c r="O115" s="349"/>
      <c r="P115" s="70"/>
      <c r="Q115" s="70"/>
      <c r="R115" s="70"/>
      <c r="S115" s="70"/>
    </row>
    <row r="116" customFormat="false" ht="19.5" hidden="true" customHeight="true" outlineLevel="0" collapsed="false">
      <c r="A116" s="70"/>
      <c r="B116" s="352"/>
      <c r="C116" s="376" t="s">
        <v>219</v>
      </c>
      <c r="D116" s="376"/>
      <c r="E116" s="376"/>
      <c r="F116" s="376"/>
      <c r="G116" s="376"/>
      <c r="H116" s="376"/>
      <c r="I116" s="376"/>
      <c r="J116" s="376"/>
      <c r="K116" s="376"/>
      <c r="L116" s="376"/>
      <c r="M116" s="449" t="n">
        <v>0</v>
      </c>
      <c r="N116" s="464" t="s">
        <v>74</v>
      </c>
      <c r="O116" s="356"/>
      <c r="P116" s="70"/>
      <c r="Q116" s="70"/>
      <c r="R116" s="70"/>
      <c r="S116" s="70"/>
    </row>
    <row r="117" customFormat="false" ht="19.5" hidden="true" customHeight="true" outlineLevel="0" collapsed="false">
      <c r="A117" s="70"/>
      <c r="B117" s="352"/>
      <c r="C117" s="358" t="s">
        <v>220</v>
      </c>
      <c r="D117" s="358"/>
      <c r="E117" s="358"/>
      <c r="F117" s="358"/>
      <c r="G117" s="358"/>
      <c r="H117" s="358"/>
      <c r="I117" s="358"/>
      <c r="J117" s="358"/>
      <c r="K117" s="358"/>
      <c r="L117" s="358"/>
      <c r="M117" s="465" t="n">
        <f aca="false">Parametri!F33</f>
        <v>1</v>
      </c>
      <c r="N117" s="466" t="s">
        <v>221</v>
      </c>
      <c r="O117" s="356"/>
      <c r="P117" s="70"/>
      <c r="Q117" s="70"/>
      <c r="R117" s="70"/>
      <c r="S117" s="70"/>
    </row>
    <row r="118" customFormat="false" ht="18" hidden="true" customHeight="false" outlineLevel="0" collapsed="false">
      <c r="A118" s="70"/>
      <c r="B118" s="352"/>
      <c r="C118" s="310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467"/>
      <c r="O118" s="356"/>
      <c r="P118" s="70"/>
      <c r="Q118" s="70"/>
      <c r="R118" s="70"/>
      <c r="S118" s="70"/>
    </row>
    <row r="119" customFormat="false" ht="19.5" hidden="true" customHeight="true" outlineLevel="0" collapsed="false">
      <c r="A119" s="70"/>
      <c r="B119" s="352"/>
      <c r="C119" s="358" t="str">
        <f aca="false">"Sono già stati corrisposti oneri di "&amp;Parametri!E33</f>
        <v>Sono già stati corrisposti oneri di Urbanizzazione 9°</v>
      </c>
      <c r="D119" s="358"/>
      <c r="E119" s="358"/>
      <c r="F119" s="359"/>
      <c r="G119" s="358"/>
      <c r="H119" s="358"/>
      <c r="I119" s="359"/>
      <c r="J119" s="358"/>
      <c r="K119" s="358"/>
      <c r="L119" s="358"/>
      <c r="M119" s="380" t="n">
        <v>0</v>
      </c>
      <c r="N119" s="380"/>
      <c r="O119" s="356"/>
      <c r="P119" s="70"/>
      <c r="Q119" s="70"/>
      <c r="R119" s="70"/>
      <c r="S119" s="70"/>
    </row>
    <row r="120" customFormat="false" ht="19.5" hidden="true" customHeight="true" outlineLevel="0" collapsed="false">
      <c r="A120" s="70"/>
      <c r="B120" s="468"/>
      <c r="C120" s="353" t="s">
        <v>222</v>
      </c>
      <c r="D120" s="353"/>
      <c r="E120" s="353"/>
      <c r="F120" s="353"/>
      <c r="G120" s="353"/>
      <c r="H120" s="353"/>
      <c r="I120" s="353"/>
      <c r="J120" s="353"/>
      <c r="K120" s="469" t="n">
        <f aca="false">IF(M115="No",0,M117*M116-M119)</f>
        <v>0</v>
      </c>
      <c r="L120" s="469"/>
      <c r="M120" s="469"/>
      <c r="N120" s="469"/>
      <c r="O120" s="470"/>
      <c r="P120" s="70"/>
      <c r="Q120" s="70"/>
      <c r="R120" s="70"/>
      <c r="S120" s="70"/>
    </row>
    <row r="121" customFormat="false" ht="18" hidden="true" customHeight="false" outlineLevel="0" collapsed="false">
      <c r="A121" s="70"/>
      <c r="B121" s="368"/>
      <c r="C121" s="369"/>
      <c r="D121" s="369"/>
      <c r="E121" s="369"/>
      <c r="F121" s="370"/>
      <c r="G121" s="369"/>
      <c r="H121" s="369"/>
      <c r="I121" s="370"/>
      <c r="J121" s="459"/>
      <c r="K121" s="459"/>
      <c r="L121" s="459"/>
      <c r="M121" s="461"/>
      <c r="N121" s="460"/>
      <c r="O121" s="373"/>
      <c r="P121" s="70"/>
      <c r="Q121" s="70"/>
      <c r="R121" s="70"/>
      <c r="S121" s="70"/>
    </row>
    <row r="122" customFormat="false" ht="18.75" hidden="true" customHeight="false" outlineLevel="0" collapsed="false">
      <c r="A122" s="70"/>
      <c r="B122" s="471"/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472"/>
      <c r="P122" s="70"/>
      <c r="Q122" s="70"/>
      <c r="R122" s="70"/>
      <c r="S122" s="70"/>
    </row>
    <row r="123" customFormat="false" ht="21" hidden="true" customHeight="false" outlineLevel="0" collapsed="false">
      <c r="A123" s="70"/>
      <c r="B123" s="344"/>
      <c r="C123" s="33" t="str">
        <f aca="false">"Parametri per il calcolo Oneri di "&amp;Parametri!E34</f>
        <v>Parametri per il calcolo Oneri di Urbanizzazione 10°</v>
      </c>
      <c r="D123" s="345"/>
      <c r="E123" s="345"/>
      <c r="F123" s="346"/>
      <c r="G123" s="345"/>
      <c r="H123" s="345"/>
      <c r="I123" s="346"/>
      <c r="J123" s="345"/>
      <c r="K123" s="345"/>
      <c r="L123" s="345"/>
      <c r="M123" s="463" t="s">
        <v>132</v>
      </c>
      <c r="N123" s="463"/>
      <c r="O123" s="349"/>
      <c r="P123" s="70"/>
      <c r="Q123" s="70"/>
      <c r="R123" s="70"/>
      <c r="S123" s="70"/>
    </row>
    <row r="124" customFormat="false" ht="19.5" hidden="true" customHeight="true" outlineLevel="0" collapsed="false">
      <c r="A124" s="70"/>
      <c r="B124" s="352"/>
      <c r="C124" s="376" t="s">
        <v>219</v>
      </c>
      <c r="D124" s="376"/>
      <c r="E124" s="376"/>
      <c r="F124" s="376"/>
      <c r="G124" s="376"/>
      <c r="H124" s="376"/>
      <c r="I124" s="376"/>
      <c r="J124" s="376"/>
      <c r="K124" s="376"/>
      <c r="L124" s="376"/>
      <c r="M124" s="449" t="n">
        <v>0</v>
      </c>
      <c r="N124" s="464" t="s">
        <v>74</v>
      </c>
      <c r="O124" s="356"/>
      <c r="P124" s="70"/>
      <c r="Q124" s="70"/>
      <c r="R124" s="70"/>
      <c r="S124" s="70"/>
    </row>
    <row r="125" customFormat="false" ht="19.5" hidden="true" customHeight="true" outlineLevel="0" collapsed="false">
      <c r="A125" s="70"/>
      <c r="B125" s="352"/>
      <c r="C125" s="358" t="s">
        <v>220</v>
      </c>
      <c r="D125" s="358"/>
      <c r="E125" s="358"/>
      <c r="F125" s="358"/>
      <c r="G125" s="358"/>
      <c r="H125" s="358"/>
      <c r="I125" s="358"/>
      <c r="J125" s="358"/>
      <c r="K125" s="358"/>
      <c r="L125" s="358"/>
      <c r="M125" s="465" t="n">
        <f aca="false">Parametri!F34</f>
        <v>1</v>
      </c>
      <c r="N125" s="466" t="s">
        <v>221</v>
      </c>
      <c r="O125" s="356"/>
      <c r="P125" s="70"/>
      <c r="Q125" s="70"/>
      <c r="R125" s="70"/>
      <c r="S125" s="70"/>
    </row>
    <row r="126" customFormat="false" ht="18" hidden="true" customHeight="false" outlineLevel="0" collapsed="false">
      <c r="A126" s="70"/>
      <c r="B126" s="352"/>
      <c r="C126" s="310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467"/>
      <c r="O126" s="356"/>
      <c r="P126" s="70"/>
      <c r="Q126" s="70"/>
      <c r="R126" s="70"/>
      <c r="S126" s="70"/>
    </row>
    <row r="127" customFormat="false" ht="19.5" hidden="true" customHeight="true" outlineLevel="0" collapsed="false">
      <c r="A127" s="70"/>
      <c r="B127" s="352"/>
      <c r="C127" s="358" t="str">
        <f aca="false">"Sono già stati corrisposti oneri di "&amp;Parametri!E34</f>
        <v>Sono già stati corrisposti oneri di Urbanizzazione 10°</v>
      </c>
      <c r="D127" s="358"/>
      <c r="E127" s="358"/>
      <c r="F127" s="359"/>
      <c r="G127" s="358"/>
      <c r="H127" s="358"/>
      <c r="I127" s="359"/>
      <c r="J127" s="358"/>
      <c r="K127" s="358"/>
      <c r="L127" s="358"/>
      <c r="M127" s="380" t="n">
        <v>0</v>
      </c>
      <c r="N127" s="380"/>
      <c r="O127" s="356"/>
      <c r="P127" s="70"/>
      <c r="Q127" s="70"/>
      <c r="R127" s="70"/>
      <c r="S127" s="70"/>
    </row>
    <row r="128" customFormat="false" ht="19.5" hidden="true" customHeight="true" outlineLevel="0" collapsed="false">
      <c r="A128" s="70"/>
      <c r="B128" s="468"/>
      <c r="C128" s="353" t="s">
        <v>222</v>
      </c>
      <c r="D128" s="353"/>
      <c r="E128" s="353"/>
      <c r="F128" s="353"/>
      <c r="G128" s="353"/>
      <c r="H128" s="353"/>
      <c r="I128" s="353"/>
      <c r="J128" s="353"/>
      <c r="K128" s="469" t="n">
        <f aca="false">IF(M123="No",0,M125*M124-M127)</f>
        <v>0</v>
      </c>
      <c r="L128" s="469"/>
      <c r="M128" s="469"/>
      <c r="N128" s="469"/>
      <c r="O128" s="470"/>
      <c r="P128" s="70"/>
      <c r="Q128" s="70"/>
      <c r="R128" s="70"/>
      <c r="S128" s="70"/>
    </row>
    <row r="129" customFormat="false" ht="18" hidden="true" customHeight="false" outlineLevel="0" collapsed="false">
      <c r="A129" s="70"/>
      <c r="B129" s="368"/>
      <c r="C129" s="369"/>
      <c r="D129" s="369"/>
      <c r="E129" s="369"/>
      <c r="F129" s="370"/>
      <c r="G129" s="369"/>
      <c r="H129" s="369"/>
      <c r="I129" s="370"/>
      <c r="J129" s="459"/>
      <c r="K129" s="459"/>
      <c r="L129" s="459"/>
      <c r="M129" s="461"/>
      <c r="N129" s="460"/>
      <c r="O129" s="373"/>
      <c r="P129" s="70"/>
      <c r="Q129" s="70"/>
      <c r="R129" s="70"/>
      <c r="S129" s="70"/>
    </row>
    <row r="130" customFormat="false" ht="18.75" hidden="true" customHeight="false" outlineLevel="0" collapsed="false">
      <c r="A130" s="70"/>
      <c r="B130" s="471"/>
      <c r="C130" s="472"/>
      <c r="D130" s="472"/>
      <c r="E130" s="472"/>
      <c r="F130" s="472"/>
      <c r="G130" s="472"/>
      <c r="H130" s="472"/>
      <c r="I130" s="472"/>
      <c r="J130" s="472"/>
      <c r="K130" s="472"/>
      <c r="L130" s="472"/>
      <c r="M130" s="472"/>
      <c r="N130" s="472"/>
      <c r="O130" s="472"/>
      <c r="P130" s="70"/>
      <c r="Q130" s="70"/>
      <c r="R130" s="70"/>
      <c r="S130" s="70"/>
    </row>
    <row r="131" customFormat="false" ht="21" hidden="true" customHeight="false" outlineLevel="0" collapsed="false">
      <c r="A131" s="70"/>
      <c r="B131" s="344"/>
      <c r="C131" s="33" t="str">
        <f aca="false">"Parametri per il calcolo Oneri di "&amp;Parametri!E35</f>
        <v>Parametri per il calcolo Oneri di Urbanizzazione 11°</v>
      </c>
      <c r="D131" s="345"/>
      <c r="E131" s="345"/>
      <c r="F131" s="346"/>
      <c r="G131" s="345"/>
      <c r="H131" s="345"/>
      <c r="I131" s="346"/>
      <c r="J131" s="345"/>
      <c r="K131" s="345"/>
      <c r="L131" s="345"/>
      <c r="M131" s="463" t="s">
        <v>132</v>
      </c>
      <c r="N131" s="463"/>
      <c r="O131" s="349"/>
      <c r="P131" s="70"/>
      <c r="Q131" s="70"/>
      <c r="R131" s="70"/>
      <c r="S131" s="70"/>
    </row>
    <row r="132" customFormat="false" ht="19.5" hidden="true" customHeight="true" outlineLevel="0" collapsed="false">
      <c r="A132" s="70"/>
      <c r="B132" s="352"/>
      <c r="C132" s="376" t="s">
        <v>219</v>
      </c>
      <c r="D132" s="376"/>
      <c r="E132" s="376"/>
      <c r="F132" s="376"/>
      <c r="G132" s="376"/>
      <c r="H132" s="376"/>
      <c r="I132" s="376"/>
      <c r="J132" s="376"/>
      <c r="K132" s="376"/>
      <c r="L132" s="376"/>
      <c r="M132" s="449" t="n">
        <v>0</v>
      </c>
      <c r="N132" s="464" t="s">
        <v>74</v>
      </c>
      <c r="O132" s="356"/>
      <c r="P132" s="70"/>
      <c r="Q132" s="70"/>
      <c r="R132" s="70"/>
      <c r="S132" s="70"/>
    </row>
    <row r="133" customFormat="false" ht="19.5" hidden="true" customHeight="true" outlineLevel="0" collapsed="false">
      <c r="A133" s="70"/>
      <c r="B133" s="352"/>
      <c r="C133" s="358" t="s">
        <v>220</v>
      </c>
      <c r="D133" s="358"/>
      <c r="E133" s="358"/>
      <c r="F133" s="358"/>
      <c r="G133" s="358"/>
      <c r="H133" s="358"/>
      <c r="I133" s="358"/>
      <c r="J133" s="358"/>
      <c r="K133" s="358"/>
      <c r="L133" s="358"/>
      <c r="M133" s="465" t="n">
        <f aca="false">Parametri!F35</f>
        <v>1</v>
      </c>
      <c r="N133" s="466" t="s">
        <v>221</v>
      </c>
      <c r="O133" s="356"/>
      <c r="P133" s="70"/>
      <c r="Q133" s="70"/>
      <c r="R133" s="70"/>
      <c r="S133" s="70"/>
    </row>
    <row r="134" customFormat="false" ht="18" hidden="true" customHeight="false" outlineLevel="0" collapsed="false">
      <c r="A134" s="70"/>
      <c r="B134" s="352"/>
      <c r="C134" s="310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467"/>
      <c r="O134" s="356"/>
      <c r="P134" s="70"/>
      <c r="Q134" s="70"/>
      <c r="R134" s="70"/>
      <c r="S134" s="70"/>
    </row>
    <row r="135" customFormat="false" ht="19.5" hidden="true" customHeight="true" outlineLevel="0" collapsed="false">
      <c r="A135" s="70"/>
      <c r="B135" s="352"/>
      <c r="C135" s="358" t="str">
        <f aca="false">"Sono già stati corrisposti oneri di "&amp;Parametri!E35</f>
        <v>Sono già stati corrisposti oneri di Urbanizzazione 11°</v>
      </c>
      <c r="D135" s="358"/>
      <c r="E135" s="358"/>
      <c r="F135" s="359"/>
      <c r="G135" s="358"/>
      <c r="H135" s="358"/>
      <c r="I135" s="359"/>
      <c r="J135" s="358"/>
      <c r="K135" s="358"/>
      <c r="L135" s="358"/>
      <c r="M135" s="380" t="n">
        <v>0</v>
      </c>
      <c r="N135" s="380"/>
      <c r="O135" s="356"/>
      <c r="P135" s="70"/>
      <c r="Q135" s="70"/>
      <c r="R135" s="70"/>
      <c r="S135" s="70"/>
    </row>
    <row r="136" customFormat="false" ht="19.5" hidden="true" customHeight="true" outlineLevel="0" collapsed="false">
      <c r="A136" s="70"/>
      <c r="B136" s="468"/>
      <c r="C136" s="353" t="s">
        <v>222</v>
      </c>
      <c r="D136" s="353"/>
      <c r="E136" s="353"/>
      <c r="F136" s="353"/>
      <c r="G136" s="353"/>
      <c r="H136" s="353"/>
      <c r="I136" s="353"/>
      <c r="J136" s="353"/>
      <c r="K136" s="469" t="n">
        <f aca="false">IF(M131="No",0,M133*M132-M135)</f>
        <v>0</v>
      </c>
      <c r="L136" s="469"/>
      <c r="M136" s="469"/>
      <c r="N136" s="469"/>
      <c r="O136" s="470"/>
      <c r="P136" s="70"/>
      <c r="Q136" s="70"/>
      <c r="R136" s="70"/>
      <c r="S136" s="70"/>
    </row>
    <row r="137" customFormat="false" ht="18" hidden="true" customHeight="false" outlineLevel="0" collapsed="false">
      <c r="A137" s="70"/>
      <c r="B137" s="368"/>
      <c r="C137" s="369"/>
      <c r="D137" s="369"/>
      <c r="E137" s="369"/>
      <c r="F137" s="370"/>
      <c r="G137" s="369"/>
      <c r="H137" s="369"/>
      <c r="I137" s="370"/>
      <c r="J137" s="459"/>
      <c r="K137" s="459"/>
      <c r="L137" s="459"/>
      <c r="M137" s="461"/>
      <c r="N137" s="460"/>
      <c r="O137" s="373"/>
      <c r="P137" s="70"/>
      <c r="Q137" s="70"/>
      <c r="R137" s="70"/>
      <c r="S137" s="70"/>
    </row>
    <row r="138" customFormat="false" ht="18.75" hidden="true" customHeight="false" outlineLevel="0" collapsed="false">
      <c r="A138" s="70"/>
      <c r="B138" s="471"/>
      <c r="C138" s="472"/>
      <c r="D138" s="472"/>
      <c r="E138" s="472"/>
      <c r="F138" s="472"/>
      <c r="G138" s="472"/>
      <c r="H138" s="472"/>
      <c r="I138" s="472"/>
      <c r="J138" s="472"/>
      <c r="K138" s="472"/>
      <c r="L138" s="472"/>
      <c r="M138" s="472"/>
      <c r="N138" s="472"/>
      <c r="O138" s="472"/>
      <c r="P138" s="70"/>
      <c r="Q138" s="70"/>
      <c r="R138" s="70"/>
      <c r="S138" s="70"/>
    </row>
    <row r="139" customFormat="false" ht="21" hidden="true" customHeight="false" outlineLevel="0" collapsed="false">
      <c r="A139" s="70"/>
      <c r="B139" s="344"/>
      <c r="C139" s="33" t="str">
        <f aca="false">"Parametri per il calcolo Oneri di "&amp;Parametri!E36</f>
        <v>Parametri per il calcolo Oneri di Urbanizzazione 12°</v>
      </c>
      <c r="D139" s="345"/>
      <c r="E139" s="345"/>
      <c r="F139" s="346"/>
      <c r="G139" s="345"/>
      <c r="H139" s="345"/>
      <c r="I139" s="346"/>
      <c r="J139" s="345"/>
      <c r="K139" s="345"/>
      <c r="L139" s="345"/>
      <c r="M139" s="463" t="s">
        <v>132</v>
      </c>
      <c r="N139" s="463"/>
      <c r="O139" s="349"/>
      <c r="P139" s="70"/>
      <c r="Q139" s="70"/>
      <c r="R139" s="70"/>
      <c r="S139" s="70"/>
    </row>
    <row r="140" customFormat="false" ht="19.5" hidden="true" customHeight="true" outlineLevel="0" collapsed="false">
      <c r="A140" s="70"/>
      <c r="B140" s="352"/>
      <c r="C140" s="376" t="s">
        <v>219</v>
      </c>
      <c r="D140" s="376"/>
      <c r="E140" s="376"/>
      <c r="F140" s="376"/>
      <c r="G140" s="376"/>
      <c r="H140" s="376"/>
      <c r="I140" s="376"/>
      <c r="J140" s="376"/>
      <c r="K140" s="376"/>
      <c r="L140" s="376"/>
      <c r="M140" s="449" t="n">
        <v>0</v>
      </c>
      <c r="N140" s="464" t="s">
        <v>74</v>
      </c>
      <c r="O140" s="356"/>
      <c r="P140" s="70"/>
      <c r="Q140" s="70"/>
      <c r="R140" s="70"/>
      <c r="S140" s="70"/>
    </row>
    <row r="141" customFormat="false" ht="19.5" hidden="true" customHeight="true" outlineLevel="0" collapsed="false">
      <c r="A141" s="70"/>
      <c r="B141" s="352"/>
      <c r="C141" s="358" t="s">
        <v>220</v>
      </c>
      <c r="D141" s="358"/>
      <c r="E141" s="358"/>
      <c r="F141" s="358"/>
      <c r="G141" s="358"/>
      <c r="H141" s="358"/>
      <c r="I141" s="358"/>
      <c r="J141" s="358"/>
      <c r="K141" s="358"/>
      <c r="L141" s="358"/>
      <c r="M141" s="465" t="n">
        <f aca="false">Parametri!F36</f>
        <v>1</v>
      </c>
      <c r="N141" s="466" t="s">
        <v>221</v>
      </c>
      <c r="O141" s="356"/>
      <c r="P141" s="70"/>
      <c r="Q141" s="70"/>
      <c r="R141" s="70"/>
      <c r="S141" s="70"/>
    </row>
    <row r="142" customFormat="false" ht="18" hidden="true" customHeight="false" outlineLevel="0" collapsed="false">
      <c r="A142" s="70"/>
      <c r="B142" s="352"/>
      <c r="C142" s="310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467"/>
      <c r="O142" s="356"/>
      <c r="P142" s="70"/>
      <c r="Q142" s="70"/>
      <c r="R142" s="70"/>
      <c r="S142" s="70"/>
    </row>
    <row r="143" customFormat="false" ht="19.5" hidden="true" customHeight="true" outlineLevel="0" collapsed="false">
      <c r="A143" s="70"/>
      <c r="B143" s="352"/>
      <c r="C143" s="358" t="str">
        <f aca="false">"Sono già stati corrisposti oneri di "&amp;Parametri!E36</f>
        <v>Sono già stati corrisposti oneri di Urbanizzazione 12°</v>
      </c>
      <c r="D143" s="358"/>
      <c r="E143" s="358"/>
      <c r="F143" s="359"/>
      <c r="G143" s="358"/>
      <c r="H143" s="358"/>
      <c r="I143" s="359"/>
      <c r="J143" s="358"/>
      <c r="K143" s="358"/>
      <c r="L143" s="358"/>
      <c r="M143" s="380" t="n">
        <v>0</v>
      </c>
      <c r="N143" s="380"/>
      <c r="O143" s="356"/>
      <c r="P143" s="70"/>
      <c r="Q143" s="70"/>
      <c r="R143" s="70"/>
      <c r="S143" s="70"/>
    </row>
    <row r="144" customFormat="false" ht="19.5" hidden="true" customHeight="true" outlineLevel="0" collapsed="false">
      <c r="A144" s="70"/>
      <c r="B144" s="468"/>
      <c r="C144" s="353" t="s">
        <v>222</v>
      </c>
      <c r="D144" s="353"/>
      <c r="E144" s="353"/>
      <c r="F144" s="353"/>
      <c r="G144" s="353"/>
      <c r="H144" s="353"/>
      <c r="I144" s="353"/>
      <c r="J144" s="353"/>
      <c r="K144" s="469" t="n">
        <f aca="false">IF(M139="No",0,M141*M140-M143)</f>
        <v>0</v>
      </c>
      <c r="L144" s="469"/>
      <c r="M144" s="469"/>
      <c r="N144" s="469"/>
      <c r="O144" s="470"/>
      <c r="P144" s="70"/>
      <c r="Q144" s="70"/>
      <c r="R144" s="70"/>
      <c r="S144" s="70"/>
    </row>
    <row r="145" customFormat="false" ht="18" hidden="true" customHeight="false" outlineLevel="0" collapsed="false">
      <c r="A145" s="70"/>
      <c r="B145" s="368"/>
      <c r="C145" s="369"/>
      <c r="D145" s="369"/>
      <c r="E145" s="369"/>
      <c r="F145" s="370"/>
      <c r="G145" s="369"/>
      <c r="H145" s="369"/>
      <c r="I145" s="370"/>
      <c r="J145" s="459"/>
      <c r="K145" s="459"/>
      <c r="L145" s="459"/>
      <c r="M145" s="461"/>
      <c r="N145" s="460"/>
      <c r="O145" s="373"/>
      <c r="P145" s="70"/>
      <c r="Q145" s="70"/>
      <c r="R145" s="70"/>
      <c r="S145" s="70"/>
    </row>
    <row r="146" customFormat="false" ht="18" hidden="false" customHeight="false" outlineLevel="0" collapsed="false">
      <c r="A146" s="70"/>
      <c r="B146" s="471"/>
      <c r="C146" s="472"/>
      <c r="D146" s="472"/>
      <c r="E146" s="472"/>
      <c r="F146" s="472"/>
      <c r="G146" s="472"/>
      <c r="H146" s="472"/>
      <c r="I146" s="472"/>
      <c r="J146" s="472"/>
      <c r="K146" s="472"/>
      <c r="L146" s="472"/>
      <c r="M146" s="472"/>
      <c r="N146" s="472"/>
      <c r="O146" s="472"/>
      <c r="P146" s="70"/>
      <c r="Q146" s="70"/>
      <c r="R146" s="70"/>
      <c r="S146" s="70"/>
    </row>
    <row r="147" customFormat="false" ht="21" hidden="false" customHeight="false" outlineLevel="0" collapsed="false">
      <c r="A147" s="70"/>
      <c r="B147" s="473"/>
      <c r="C147" s="474"/>
      <c r="D147" s="310"/>
      <c r="E147" s="310"/>
      <c r="F147" s="310"/>
      <c r="G147" s="310"/>
      <c r="H147" s="310"/>
      <c r="I147" s="310"/>
      <c r="J147" s="310"/>
      <c r="K147" s="310"/>
      <c r="L147" s="310"/>
      <c r="M147" s="310"/>
      <c r="N147" s="310"/>
      <c r="O147" s="475"/>
      <c r="P147" s="70"/>
      <c r="Q147" s="70"/>
      <c r="R147" s="70"/>
      <c r="S147" s="70"/>
    </row>
    <row r="148" customFormat="false" ht="20.25" hidden="false" customHeight="false" outlineLevel="0" collapsed="false">
      <c r="A148" s="70"/>
      <c r="B148" s="473"/>
      <c r="C148" s="474" t="s">
        <v>223</v>
      </c>
      <c r="D148" s="310"/>
      <c r="E148" s="310"/>
      <c r="F148" s="310"/>
      <c r="G148" s="310"/>
      <c r="H148" s="310"/>
      <c r="I148" s="310"/>
      <c r="J148" s="310"/>
      <c r="K148" s="476" t="n">
        <f aca="false">D55+K72+K80+K88+K96+K104+K112+K120+K128+K136+K144</f>
        <v>0</v>
      </c>
      <c r="L148" s="476"/>
      <c r="M148" s="476"/>
      <c r="N148" s="476"/>
      <c r="O148" s="475"/>
      <c r="P148" s="70"/>
      <c r="Q148" s="70"/>
      <c r="R148" s="70"/>
      <c r="S148" s="70"/>
    </row>
    <row r="149" customFormat="false" ht="18" hidden="false" customHeight="false" outlineLevel="0" collapsed="false">
      <c r="A149" s="343"/>
      <c r="B149" s="477"/>
      <c r="C149" s="472"/>
      <c r="D149" s="472"/>
      <c r="E149" s="472"/>
      <c r="F149" s="472"/>
      <c r="G149" s="472"/>
      <c r="H149" s="472"/>
      <c r="I149" s="472"/>
      <c r="J149" s="472"/>
      <c r="K149" s="472"/>
      <c r="L149" s="472"/>
      <c r="M149" s="472"/>
      <c r="N149" s="472"/>
      <c r="O149" s="478"/>
      <c r="P149" s="125"/>
      <c r="Q149" s="70"/>
      <c r="R149" s="70"/>
      <c r="S149" s="70"/>
    </row>
    <row r="150" customFormat="false" ht="18" hidden="false" customHeight="false" outlineLevel="0" collapsed="false">
      <c r="A150" s="343"/>
      <c r="B150" s="471"/>
      <c r="C150" s="472"/>
      <c r="D150" s="472"/>
      <c r="E150" s="472"/>
      <c r="F150" s="472"/>
      <c r="G150" s="472"/>
      <c r="H150" s="472"/>
      <c r="I150" s="472"/>
      <c r="J150" s="472"/>
      <c r="K150" s="472"/>
      <c r="L150" s="472"/>
      <c r="M150" s="472"/>
      <c r="N150" s="472"/>
      <c r="O150" s="472"/>
      <c r="P150" s="357"/>
      <c r="Q150" s="70"/>
      <c r="R150" s="70"/>
      <c r="S150" s="70"/>
    </row>
    <row r="151" customFormat="false" ht="20.25" hidden="false" customHeight="false" outlineLevel="0" collapsed="false">
      <c r="A151" s="70"/>
      <c r="B151" s="479"/>
      <c r="C151" s="480" t="s">
        <v>224</v>
      </c>
      <c r="D151" s="481"/>
      <c r="E151" s="481"/>
      <c r="F151" s="481"/>
      <c r="G151" s="481"/>
      <c r="H151" s="481"/>
      <c r="I151" s="482"/>
      <c r="J151" s="482"/>
      <c r="K151" s="482"/>
      <c r="L151" s="482"/>
      <c r="M151" s="482"/>
      <c r="N151" s="482"/>
      <c r="O151" s="483"/>
      <c r="P151" s="70"/>
      <c r="Q151" s="70"/>
      <c r="R151" s="70"/>
      <c r="S151" s="70"/>
    </row>
    <row r="152" customFormat="false" ht="19.5" hidden="false" customHeight="true" outlineLevel="0" collapsed="false">
      <c r="A152" s="70"/>
      <c r="B152" s="473"/>
      <c r="C152" s="484" t="s">
        <v>225</v>
      </c>
      <c r="D152" s="485"/>
      <c r="E152" s="485"/>
      <c r="F152" s="485"/>
      <c r="G152" s="485"/>
      <c r="H152" s="485"/>
      <c r="I152" s="485"/>
      <c r="J152" s="485"/>
      <c r="K152" s="486"/>
      <c r="L152" s="486"/>
      <c r="M152" s="487" t="n">
        <v>1</v>
      </c>
      <c r="N152" s="487"/>
      <c r="O152" s="475"/>
      <c r="P152" s="70"/>
      <c r="Q152" s="70"/>
      <c r="R152" s="70"/>
      <c r="S152" s="70"/>
    </row>
    <row r="153" customFormat="false" ht="19.5" hidden="false" customHeight="true" outlineLevel="0" collapsed="false">
      <c r="A153" s="70"/>
      <c r="B153" s="473"/>
      <c r="C153" s="488" t="str">
        <f aca="false">VLOOKUP($M152,Parametri!$D$4:$F$9,2,FALSE())</f>
        <v>Zona unica</v>
      </c>
      <c r="D153" s="310"/>
      <c r="E153" s="310"/>
      <c r="F153" s="310"/>
      <c r="G153" s="310"/>
      <c r="H153" s="310"/>
      <c r="I153" s="310"/>
      <c r="J153" s="310"/>
      <c r="K153" s="310"/>
      <c r="L153" s="310"/>
      <c r="M153" s="310"/>
      <c r="N153" s="310"/>
      <c r="O153" s="475"/>
      <c r="P153" s="70"/>
      <c r="Q153" s="70"/>
      <c r="R153" s="70"/>
      <c r="S153" s="70"/>
    </row>
    <row r="154" customFormat="false" ht="19.5" hidden="false" customHeight="true" outlineLevel="0" collapsed="false">
      <c r="A154" s="70"/>
      <c r="B154" s="473"/>
      <c r="C154" s="484" t="s">
        <v>226</v>
      </c>
      <c r="D154" s="485"/>
      <c r="E154" s="485"/>
      <c r="F154" s="485"/>
      <c r="G154" s="485"/>
      <c r="H154" s="485"/>
      <c r="I154" s="485"/>
      <c r="J154" s="485"/>
      <c r="K154" s="485"/>
      <c r="L154" s="485"/>
      <c r="M154" s="489" t="n">
        <v>0</v>
      </c>
      <c r="N154" s="490" t="s">
        <v>74</v>
      </c>
      <c r="O154" s="475"/>
      <c r="P154" s="70"/>
      <c r="Q154" s="70"/>
      <c r="R154" s="70"/>
      <c r="S154" s="70"/>
    </row>
    <row r="155" customFormat="false" ht="19.5" hidden="false" customHeight="true" outlineLevel="0" collapsed="false">
      <c r="A155" s="70"/>
      <c r="B155" s="473"/>
      <c r="C155" s="491" t="s">
        <v>220</v>
      </c>
      <c r="D155" s="485"/>
      <c r="E155" s="485"/>
      <c r="F155" s="485"/>
      <c r="G155" s="485"/>
      <c r="H155" s="485"/>
      <c r="I155" s="485"/>
      <c r="J155" s="485"/>
      <c r="K155" s="485"/>
      <c r="L155" s="485"/>
      <c r="M155" s="492" t="n">
        <v>1</v>
      </c>
      <c r="N155" s="493"/>
      <c r="O155" s="475"/>
      <c r="P155" s="70"/>
      <c r="Q155" s="70"/>
      <c r="R155" s="70"/>
      <c r="S155" s="70"/>
    </row>
    <row r="156" customFormat="false" ht="19.5" hidden="false" customHeight="true" outlineLevel="0" collapsed="false">
      <c r="A156" s="70"/>
      <c r="B156" s="473"/>
      <c r="C156" s="484" t="s">
        <v>227</v>
      </c>
      <c r="D156" s="485"/>
      <c r="E156" s="485"/>
      <c r="F156" s="485"/>
      <c r="G156" s="485"/>
      <c r="H156" s="485"/>
      <c r="I156" s="485"/>
      <c r="J156" s="485"/>
      <c r="K156" s="494" t="n">
        <f aca="false">M155*M154</f>
        <v>0</v>
      </c>
      <c r="L156" s="494"/>
      <c r="M156" s="494"/>
      <c r="N156" s="494"/>
      <c r="O156" s="475"/>
      <c r="P156" s="70"/>
      <c r="Q156" s="70"/>
      <c r="R156" s="70"/>
      <c r="S156" s="70"/>
    </row>
    <row r="157" customFormat="false" ht="18" hidden="false" customHeight="false" outlineLevel="0" collapsed="false">
      <c r="A157" s="70"/>
      <c r="B157" s="477"/>
      <c r="C157" s="472"/>
      <c r="D157" s="472"/>
      <c r="E157" s="472"/>
      <c r="F157" s="472"/>
      <c r="G157" s="472"/>
      <c r="H157" s="472"/>
      <c r="I157" s="472"/>
      <c r="J157" s="472"/>
      <c r="K157" s="472"/>
      <c r="L157" s="472"/>
      <c r="M157" s="472"/>
      <c r="N157" s="472"/>
      <c r="O157" s="478"/>
      <c r="P157" s="70"/>
      <c r="Q157" s="70"/>
      <c r="R157" s="70"/>
      <c r="S157" s="70"/>
    </row>
    <row r="158" customFormat="false" ht="18.75" hidden="false" customHeight="false" outlineLevel="0" collapsed="false">
      <c r="A158" s="70"/>
      <c r="B158" s="471"/>
      <c r="C158" s="472"/>
      <c r="D158" s="472"/>
      <c r="E158" s="472"/>
      <c r="F158" s="472"/>
      <c r="G158" s="472"/>
      <c r="H158" s="472"/>
      <c r="I158" s="472"/>
      <c r="J158" s="472"/>
      <c r="K158" s="472"/>
      <c r="L158" s="472"/>
      <c r="M158" s="472"/>
      <c r="N158" s="472"/>
      <c r="O158" s="472"/>
      <c r="P158" s="70"/>
      <c r="Q158" s="70"/>
      <c r="R158" s="70"/>
      <c r="S158" s="70"/>
    </row>
    <row r="159" customFormat="false" ht="21" hidden="false" customHeight="true" outlineLevel="0" collapsed="false">
      <c r="A159" s="70"/>
      <c r="B159" s="473"/>
      <c r="C159" s="495" t="s">
        <v>228</v>
      </c>
      <c r="D159" s="495"/>
      <c r="E159" s="495"/>
      <c r="F159" s="495"/>
      <c r="G159" s="495"/>
      <c r="H159" s="495"/>
      <c r="I159" s="495"/>
      <c r="J159" s="495"/>
      <c r="K159" s="495"/>
      <c r="L159" s="495"/>
      <c r="M159" s="495"/>
      <c r="N159" s="495"/>
      <c r="O159" s="475"/>
      <c r="P159" s="70"/>
      <c r="Q159" s="70"/>
      <c r="R159" s="70"/>
      <c r="S159" s="70"/>
    </row>
    <row r="160" customFormat="false" ht="18" hidden="false" customHeight="false" outlineLevel="0" collapsed="false">
      <c r="A160" s="70"/>
      <c r="B160" s="473"/>
      <c r="C160" s="495"/>
      <c r="D160" s="495"/>
      <c r="E160" s="495"/>
      <c r="F160" s="495"/>
      <c r="G160" s="495"/>
      <c r="H160" s="495"/>
      <c r="I160" s="495"/>
      <c r="J160" s="495"/>
      <c r="K160" s="495"/>
      <c r="L160" s="495"/>
      <c r="M160" s="495"/>
      <c r="N160" s="495"/>
      <c r="O160" s="475"/>
      <c r="P160" s="70"/>
      <c r="Q160" s="70"/>
      <c r="R160" s="70"/>
      <c r="S160" s="70"/>
    </row>
    <row r="161" customFormat="false" ht="19.5" hidden="false" customHeight="true" outlineLevel="0" collapsed="false">
      <c r="A161" s="70"/>
      <c r="B161" s="473"/>
      <c r="C161" s="484" t="s">
        <v>225</v>
      </c>
      <c r="D161" s="485"/>
      <c r="E161" s="485"/>
      <c r="F161" s="485"/>
      <c r="G161" s="485"/>
      <c r="H161" s="485"/>
      <c r="I161" s="485"/>
      <c r="J161" s="485"/>
      <c r="K161" s="485"/>
      <c r="L161" s="485"/>
      <c r="M161" s="496" t="n">
        <v>1</v>
      </c>
      <c r="N161" s="496"/>
      <c r="O161" s="475"/>
      <c r="P161" s="70"/>
      <c r="Q161" s="70"/>
      <c r="R161" s="70"/>
      <c r="S161" s="70"/>
    </row>
    <row r="162" customFormat="false" ht="19.5" hidden="false" customHeight="true" outlineLevel="0" collapsed="false">
      <c r="A162" s="70"/>
      <c r="B162" s="473"/>
      <c r="C162" s="488" t="str">
        <f aca="false">VLOOKUP($M161,Parametri!$D$4:$F$9,2,FALSE())</f>
        <v>Zona unica</v>
      </c>
      <c r="D162" s="310"/>
      <c r="E162" s="310"/>
      <c r="F162" s="310"/>
      <c r="G162" s="310"/>
      <c r="H162" s="310"/>
      <c r="I162" s="310"/>
      <c r="J162" s="310"/>
      <c r="K162" s="310"/>
      <c r="L162" s="310"/>
      <c r="M162" s="310"/>
      <c r="N162" s="310"/>
      <c r="O162" s="475"/>
      <c r="P162" s="70"/>
      <c r="Q162" s="70"/>
      <c r="R162" s="70"/>
      <c r="S162" s="70"/>
    </row>
    <row r="163" customFormat="false" ht="19.5" hidden="false" customHeight="true" outlineLevel="0" collapsed="false">
      <c r="A163" s="70"/>
      <c r="B163" s="473"/>
      <c r="C163" s="484" t="s">
        <v>226</v>
      </c>
      <c r="D163" s="485"/>
      <c r="E163" s="485"/>
      <c r="F163" s="485"/>
      <c r="G163" s="485"/>
      <c r="H163" s="485"/>
      <c r="I163" s="485"/>
      <c r="J163" s="485"/>
      <c r="K163" s="497" t="n">
        <f aca="false">'Calcolo superfici parcheggi'!E120</f>
        <v>0</v>
      </c>
      <c r="L163" s="485"/>
      <c r="M163" s="489" t="n">
        <v>0</v>
      </c>
      <c r="N163" s="490" t="s">
        <v>74</v>
      </c>
      <c r="O163" s="475"/>
      <c r="P163" s="70"/>
      <c r="Q163" s="70"/>
      <c r="R163" s="70"/>
      <c r="S163" s="70"/>
    </row>
    <row r="164" customFormat="false" ht="19.5" hidden="false" customHeight="true" outlineLevel="0" collapsed="false">
      <c r="A164" s="70"/>
      <c r="B164" s="473"/>
      <c r="C164" s="491" t="s">
        <v>220</v>
      </c>
      <c r="D164" s="485"/>
      <c r="E164" s="485"/>
      <c r="F164" s="485"/>
      <c r="G164" s="485"/>
      <c r="H164" s="485"/>
      <c r="I164" s="485"/>
      <c r="J164" s="485"/>
      <c r="K164" s="485"/>
      <c r="L164" s="485"/>
      <c r="M164" s="492" t="n">
        <f aca="false">IFERROR(VLOOKUP(M161,Parametri!$D$17:$F$22,3,FALSE()),"")</f>
        <v>1</v>
      </c>
      <c r="N164" s="493"/>
      <c r="O164" s="475"/>
      <c r="P164" s="70"/>
      <c r="Q164" s="70"/>
      <c r="R164" s="70"/>
      <c r="S164" s="70"/>
    </row>
    <row r="165" customFormat="false" ht="19.5" hidden="false" customHeight="true" outlineLevel="0" collapsed="false">
      <c r="A165" s="70"/>
      <c r="B165" s="473"/>
      <c r="C165" s="484" t="s">
        <v>222</v>
      </c>
      <c r="D165" s="485"/>
      <c r="E165" s="485"/>
      <c r="F165" s="485"/>
      <c r="G165" s="485"/>
      <c r="H165" s="485"/>
      <c r="I165" s="485"/>
      <c r="J165" s="485"/>
      <c r="K165" s="494" t="n">
        <f aca="false">IF(K163=0,M163*M164,K163*M164)</f>
        <v>0</v>
      </c>
      <c r="L165" s="494"/>
      <c r="M165" s="494"/>
      <c r="N165" s="494"/>
      <c r="O165" s="475"/>
      <c r="P165" s="70"/>
      <c r="Q165" s="70"/>
      <c r="R165" s="70"/>
      <c r="S165" s="70"/>
    </row>
    <row r="166" customFormat="false" ht="18" hidden="false" customHeight="false" outlineLevel="0" collapsed="false">
      <c r="A166" s="70"/>
      <c r="B166" s="477"/>
      <c r="C166" s="472"/>
      <c r="D166" s="472"/>
      <c r="E166" s="472"/>
      <c r="F166" s="472"/>
      <c r="G166" s="472"/>
      <c r="H166" s="472"/>
      <c r="I166" s="472"/>
      <c r="J166" s="472"/>
      <c r="K166" s="472"/>
      <c r="L166" s="472"/>
      <c r="M166" s="472"/>
      <c r="N166" s="472"/>
      <c r="O166" s="478"/>
      <c r="P166" s="70"/>
      <c r="Q166" s="70"/>
      <c r="R166" s="70"/>
      <c r="S166" s="70"/>
    </row>
    <row r="167" customFormat="false" ht="18" hidden="false" customHeight="false" outlineLevel="0" collapsed="false">
      <c r="A167" s="70"/>
      <c r="B167" s="471"/>
      <c r="C167" s="472"/>
      <c r="D167" s="472"/>
      <c r="E167" s="472"/>
      <c r="F167" s="472"/>
      <c r="G167" s="472"/>
      <c r="H167" s="472"/>
      <c r="I167" s="472"/>
      <c r="J167" s="472"/>
      <c r="K167" s="472"/>
      <c r="L167" s="472"/>
      <c r="M167" s="472"/>
      <c r="N167" s="472"/>
      <c r="O167" s="472"/>
      <c r="P167" s="70"/>
      <c r="Q167" s="70"/>
      <c r="R167" s="70"/>
      <c r="S167" s="70"/>
    </row>
    <row r="168" customFormat="false" ht="20.25" hidden="false" customHeight="false" outlineLevel="0" collapsed="false">
      <c r="A168" s="70"/>
      <c r="B168" s="473"/>
      <c r="C168" s="498" t="s">
        <v>229</v>
      </c>
      <c r="D168" s="499"/>
      <c r="E168" s="499"/>
      <c r="F168" s="499"/>
      <c r="G168" s="499"/>
      <c r="H168" s="310"/>
      <c r="I168" s="310"/>
      <c r="J168" s="310"/>
      <c r="K168" s="310"/>
      <c r="L168" s="310"/>
      <c r="M168" s="310"/>
      <c r="N168" s="310"/>
      <c r="O168" s="475"/>
      <c r="P168" s="70"/>
      <c r="Q168" s="70"/>
      <c r="R168" s="70"/>
      <c r="S168" s="70"/>
    </row>
    <row r="169" customFormat="false" ht="19.5" hidden="false" customHeight="true" outlineLevel="0" collapsed="false">
      <c r="A169" s="70"/>
      <c r="B169" s="473"/>
      <c r="C169" s="484" t="s">
        <v>225</v>
      </c>
      <c r="D169" s="485"/>
      <c r="E169" s="485"/>
      <c r="F169" s="485"/>
      <c r="G169" s="485"/>
      <c r="H169" s="485"/>
      <c r="I169" s="485"/>
      <c r="J169" s="485"/>
      <c r="K169" s="485"/>
      <c r="L169" s="485"/>
      <c r="M169" s="496" t="n">
        <v>1</v>
      </c>
      <c r="N169" s="496"/>
      <c r="O169" s="475"/>
      <c r="P169" s="70"/>
      <c r="Q169" s="70"/>
      <c r="R169" s="70"/>
      <c r="S169" s="70"/>
    </row>
    <row r="170" customFormat="false" ht="19.5" hidden="false" customHeight="true" outlineLevel="0" collapsed="false">
      <c r="A170" s="70"/>
      <c r="B170" s="473"/>
      <c r="C170" s="488" t="str">
        <f aca="false">VLOOKUP($M169,Parametri!$D$4:$F$9,2,FALSE())</f>
        <v>Zona unica</v>
      </c>
      <c r="D170" s="310"/>
      <c r="E170" s="310"/>
      <c r="F170" s="310"/>
      <c r="G170" s="310"/>
      <c r="H170" s="310"/>
      <c r="I170" s="310"/>
      <c r="J170" s="310"/>
      <c r="K170" s="310"/>
      <c r="L170" s="310"/>
      <c r="M170" s="310"/>
      <c r="N170" s="310"/>
      <c r="O170" s="475"/>
      <c r="P170" s="70"/>
      <c r="Q170" s="70"/>
      <c r="R170" s="70"/>
      <c r="S170" s="70"/>
    </row>
    <row r="171" customFormat="false" ht="19.5" hidden="false" customHeight="true" outlineLevel="0" collapsed="false">
      <c r="A171" s="70"/>
      <c r="B171" s="473"/>
      <c r="C171" s="484" t="s">
        <v>226</v>
      </c>
      <c r="D171" s="485"/>
      <c r="E171" s="485"/>
      <c r="F171" s="485"/>
      <c r="G171" s="485"/>
      <c r="H171" s="485"/>
      <c r="I171" s="485"/>
      <c r="J171" s="485"/>
      <c r="K171" s="485"/>
      <c r="L171" s="485"/>
      <c r="M171" s="489" t="n">
        <v>0</v>
      </c>
      <c r="N171" s="490" t="s">
        <v>74</v>
      </c>
      <c r="O171" s="475"/>
      <c r="P171" s="70"/>
      <c r="Q171" s="70"/>
      <c r="R171" s="70"/>
      <c r="S171" s="70"/>
    </row>
    <row r="172" customFormat="false" ht="19.5" hidden="false" customHeight="true" outlineLevel="0" collapsed="false">
      <c r="A172" s="70"/>
      <c r="B172" s="473"/>
      <c r="C172" s="491" t="s">
        <v>220</v>
      </c>
      <c r="D172" s="485"/>
      <c r="E172" s="485"/>
      <c r="F172" s="485"/>
      <c r="G172" s="485"/>
      <c r="H172" s="485"/>
      <c r="I172" s="485"/>
      <c r="J172" s="485"/>
      <c r="K172" s="485"/>
      <c r="L172" s="485"/>
      <c r="M172" s="492" t="n">
        <f aca="false">IFERROR(VLOOKUP(M169,Parametri!$D$17:$F$22,3,FALSE()),"")</f>
        <v>1</v>
      </c>
      <c r="N172" s="493"/>
      <c r="O172" s="475"/>
      <c r="P172" s="70"/>
      <c r="Q172" s="70"/>
      <c r="R172" s="70"/>
      <c r="S172" s="70"/>
    </row>
    <row r="173" customFormat="false" ht="19.5" hidden="false" customHeight="true" outlineLevel="0" collapsed="false">
      <c r="A173" s="70"/>
      <c r="B173" s="473"/>
      <c r="C173" s="484" t="s">
        <v>222</v>
      </c>
      <c r="D173" s="485"/>
      <c r="E173" s="485"/>
      <c r="F173" s="485"/>
      <c r="G173" s="485"/>
      <c r="H173" s="485"/>
      <c r="I173" s="485"/>
      <c r="J173" s="485"/>
      <c r="K173" s="494" t="n">
        <f aca="false">M172*M171</f>
        <v>0</v>
      </c>
      <c r="L173" s="494"/>
      <c r="M173" s="494"/>
      <c r="N173" s="494"/>
      <c r="O173" s="475"/>
      <c r="P173" s="70"/>
      <c r="Q173" s="70"/>
      <c r="R173" s="70"/>
      <c r="S173" s="70"/>
    </row>
    <row r="174" customFormat="false" ht="18" hidden="false" customHeight="false" outlineLevel="0" collapsed="false">
      <c r="A174" s="70"/>
      <c r="B174" s="477"/>
      <c r="C174" s="472"/>
      <c r="D174" s="472"/>
      <c r="E174" s="472"/>
      <c r="F174" s="472"/>
      <c r="G174" s="472"/>
      <c r="H174" s="472"/>
      <c r="I174" s="472"/>
      <c r="J174" s="472"/>
      <c r="K174" s="472"/>
      <c r="L174" s="472"/>
      <c r="M174" s="472"/>
      <c r="N174" s="472"/>
      <c r="O174" s="478"/>
      <c r="P174" s="70"/>
      <c r="Q174" s="70"/>
      <c r="R174" s="70"/>
      <c r="S174" s="70"/>
    </row>
    <row r="175" customFormat="false" ht="18" hidden="false" customHeight="false" outlineLevel="0" collapsed="false">
      <c r="A175" s="70"/>
      <c r="B175" s="471"/>
      <c r="C175" s="472"/>
      <c r="D175" s="472"/>
      <c r="E175" s="472"/>
      <c r="F175" s="472"/>
      <c r="G175" s="472"/>
      <c r="H175" s="472"/>
      <c r="I175" s="472"/>
      <c r="J175" s="472"/>
      <c r="K175" s="472"/>
      <c r="L175" s="472"/>
      <c r="M175" s="472"/>
      <c r="N175" s="472"/>
      <c r="O175" s="472"/>
      <c r="P175" s="70"/>
      <c r="Q175" s="70"/>
      <c r="R175" s="70"/>
      <c r="S175" s="70"/>
    </row>
    <row r="176" customFormat="false" ht="20.25" hidden="false" customHeight="false" outlineLevel="0" collapsed="false">
      <c r="A176" s="70"/>
      <c r="B176" s="473"/>
      <c r="C176" s="474"/>
      <c r="D176" s="310"/>
      <c r="E176" s="310"/>
      <c r="F176" s="310"/>
      <c r="G176" s="310"/>
      <c r="H176" s="310"/>
      <c r="I176" s="310"/>
      <c r="J176" s="310"/>
      <c r="K176" s="310"/>
      <c r="L176" s="310"/>
      <c r="M176" s="310"/>
      <c r="N176" s="310"/>
      <c r="O176" s="475"/>
      <c r="P176" s="70"/>
      <c r="Q176" s="70"/>
      <c r="R176" s="70"/>
      <c r="S176" s="70"/>
    </row>
    <row r="177" customFormat="false" ht="19.5" hidden="false" customHeight="true" outlineLevel="0" collapsed="false">
      <c r="A177" s="70"/>
      <c r="B177" s="473"/>
      <c r="C177" s="474" t="s">
        <v>230</v>
      </c>
      <c r="D177" s="310"/>
      <c r="E177" s="310"/>
      <c r="F177" s="310"/>
      <c r="G177" s="310"/>
      <c r="H177" s="310"/>
      <c r="I177" s="310"/>
      <c r="J177" s="310"/>
      <c r="K177" s="476" t="n">
        <f aca="false">K156+K165+K173</f>
        <v>0</v>
      </c>
      <c r="L177" s="476"/>
      <c r="M177" s="476"/>
      <c r="N177" s="476"/>
      <c r="O177" s="475"/>
      <c r="P177" s="70"/>
      <c r="Q177" s="70"/>
      <c r="R177" s="70"/>
      <c r="S177" s="70"/>
    </row>
    <row r="178" customFormat="false" ht="18" hidden="false" customHeight="false" outlineLevel="0" collapsed="false">
      <c r="A178" s="343"/>
      <c r="B178" s="477"/>
      <c r="C178" s="472"/>
      <c r="D178" s="472"/>
      <c r="E178" s="472"/>
      <c r="F178" s="472"/>
      <c r="G178" s="472"/>
      <c r="H178" s="472"/>
      <c r="I178" s="472"/>
      <c r="J178" s="472"/>
      <c r="K178" s="472"/>
      <c r="L178" s="472"/>
      <c r="M178" s="472"/>
      <c r="N178" s="472"/>
      <c r="O178" s="478"/>
      <c r="P178" s="125"/>
      <c r="Q178" s="69"/>
      <c r="R178" s="69"/>
      <c r="S178" s="69"/>
    </row>
    <row r="179" customFormat="false" ht="18" hidden="false" customHeight="false" outlineLevel="0" collapsed="false">
      <c r="A179" s="343"/>
      <c r="B179" s="471"/>
      <c r="C179" s="472"/>
      <c r="D179" s="472"/>
      <c r="E179" s="472"/>
      <c r="F179" s="472"/>
      <c r="G179" s="472"/>
      <c r="H179" s="472"/>
      <c r="I179" s="472"/>
      <c r="J179" s="472"/>
      <c r="K179" s="472"/>
      <c r="L179" s="472"/>
      <c r="M179" s="472"/>
      <c r="N179" s="472"/>
      <c r="O179" s="472"/>
      <c r="P179" s="357"/>
      <c r="Q179" s="70"/>
      <c r="R179" s="70"/>
      <c r="S179" s="70"/>
    </row>
    <row r="180" customFormat="false" ht="20.25" hidden="false" customHeight="false" outlineLevel="0" collapsed="false">
      <c r="A180" s="343"/>
      <c r="B180" s="473"/>
      <c r="C180" s="474"/>
      <c r="D180" s="310"/>
      <c r="E180" s="310"/>
      <c r="F180" s="310"/>
      <c r="G180" s="310"/>
      <c r="H180" s="310"/>
      <c r="I180" s="310"/>
      <c r="J180" s="310"/>
      <c r="K180" s="310"/>
      <c r="L180" s="310"/>
      <c r="M180" s="310"/>
      <c r="N180" s="310"/>
      <c r="O180" s="475"/>
      <c r="P180" s="357"/>
      <c r="Q180" s="70"/>
      <c r="R180" s="70"/>
      <c r="S180" s="70"/>
    </row>
    <row r="181" customFormat="false" ht="19.5" hidden="false" customHeight="true" outlineLevel="0" collapsed="false">
      <c r="A181" s="343"/>
      <c r="B181" s="473"/>
      <c r="C181" s="498" t="s">
        <v>231</v>
      </c>
      <c r="D181" s="310"/>
      <c r="E181" s="310"/>
      <c r="F181" s="310"/>
      <c r="G181" s="310"/>
      <c r="H181" s="310"/>
      <c r="I181" s="310"/>
      <c r="J181" s="310"/>
      <c r="K181" s="476" t="n">
        <f aca="false">K148+K177</f>
        <v>0</v>
      </c>
      <c r="L181" s="476"/>
      <c r="M181" s="476"/>
      <c r="N181" s="476"/>
      <c r="O181" s="475"/>
      <c r="P181" s="357"/>
      <c r="Q181" s="70"/>
      <c r="R181" s="70"/>
      <c r="S181" s="70"/>
    </row>
    <row r="182" customFormat="false" ht="18" hidden="false" customHeight="false" outlineLevel="0" collapsed="false">
      <c r="A182" s="343"/>
      <c r="B182" s="477"/>
      <c r="C182" s="472"/>
      <c r="D182" s="472"/>
      <c r="E182" s="472"/>
      <c r="F182" s="472"/>
      <c r="G182" s="472"/>
      <c r="H182" s="472"/>
      <c r="I182" s="472"/>
      <c r="J182" s="472"/>
      <c r="K182" s="472"/>
      <c r="L182" s="472"/>
      <c r="M182" s="472"/>
      <c r="N182" s="472"/>
      <c r="O182" s="478"/>
      <c r="P182" s="357"/>
      <c r="Q182" s="70"/>
      <c r="R182" s="70"/>
      <c r="S182" s="70"/>
    </row>
    <row r="183" customFormat="false" ht="18" hidden="false" customHeight="false" outlineLevel="0" collapsed="false">
      <c r="A183" s="70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69"/>
      <c r="Q183" s="69"/>
      <c r="R183" s="69"/>
      <c r="S183" s="69"/>
    </row>
    <row r="184" customFormat="false" ht="15.75" hidden="false" customHeight="true" outlineLevel="0" collapsed="false">
      <c r="S184" s="339"/>
    </row>
    <row r="185" customFormat="false" ht="15.75" hidden="false" customHeight="true" outlineLevel="0" collapsed="false">
      <c r="S185" s="339"/>
    </row>
  </sheetData>
  <mergeCells count="82">
    <mergeCell ref="M3:N3"/>
    <mergeCell ref="M4:N4"/>
    <mergeCell ref="M5:N5"/>
    <mergeCell ref="M6:N6"/>
    <mergeCell ref="C7:L7"/>
    <mergeCell ref="M7:N7"/>
    <mergeCell ref="C8:L8"/>
    <mergeCell ref="M8:N8"/>
    <mergeCell ref="M9:N9"/>
    <mergeCell ref="M10:N10"/>
    <mergeCell ref="M15:N15"/>
    <mergeCell ref="M16:N16"/>
    <mergeCell ref="M17:N17"/>
    <mergeCell ref="M18:N18"/>
    <mergeCell ref="M19:N19"/>
    <mergeCell ref="M20:N20"/>
    <mergeCell ref="E25:M25"/>
    <mergeCell ref="C27:D27"/>
    <mergeCell ref="E27:M28"/>
    <mergeCell ref="C30:D30"/>
    <mergeCell ref="E30:M30"/>
    <mergeCell ref="C32:D32"/>
    <mergeCell ref="E32:M32"/>
    <mergeCell ref="E34:M34"/>
    <mergeCell ref="E36:M36"/>
    <mergeCell ref="E41:N42"/>
    <mergeCell ref="E43:H43"/>
    <mergeCell ref="E44:N45"/>
    <mergeCell ref="E46:H46"/>
    <mergeCell ref="E47:N48"/>
    <mergeCell ref="E49:H49"/>
    <mergeCell ref="E50:N51"/>
    <mergeCell ref="E52:H52"/>
    <mergeCell ref="D54:K54"/>
    <mergeCell ref="D55:K55"/>
    <mergeCell ref="C57:M58"/>
    <mergeCell ref="C62:N62"/>
    <mergeCell ref="H63:I63"/>
    <mergeCell ref="K63:L63"/>
    <mergeCell ref="M63:N63"/>
    <mergeCell ref="E64:F64"/>
    <mergeCell ref="M64:N64"/>
    <mergeCell ref="M67:N67"/>
    <mergeCell ref="M71:N71"/>
    <mergeCell ref="K72:N72"/>
    <mergeCell ref="M75:N75"/>
    <mergeCell ref="M79:N79"/>
    <mergeCell ref="K80:N80"/>
    <mergeCell ref="M83:N83"/>
    <mergeCell ref="M87:N87"/>
    <mergeCell ref="K88:N88"/>
    <mergeCell ref="M91:N91"/>
    <mergeCell ref="M95:N95"/>
    <mergeCell ref="K96:N96"/>
    <mergeCell ref="M99:N99"/>
    <mergeCell ref="M103:N103"/>
    <mergeCell ref="K104:N104"/>
    <mergeCell ref="M107:N107"/>
    <mergeCell ref="M111:N111"/>
    <mergeCell ref="K112:N112"/>
    <mergeCell ref="M115:N115"/>
    <mergeCell ref="M119:N119"/>
    <mergeCell ref="K120:N120"/>
    <mergeCell ref="M123:N123"/>
    <mergeCell ref="M127:N127"/>
    <mergeCell ref="K128:N128"/>
    <mergeCell ref="M131:N131"/>
    <mergeCell ref="M135:N135"/>
    <mergeCell ref="K136:N136"/>
    <mergeCell ref="M139:N139"/>
    <mergeCell ref="M143:N143"/>
    <mergeCell ref="K144:N144"/>
    <mergeCell ref="K148:N148"/>
    <mergeCell ref="M152:N152"/>
    <mergeCell ref="K156:N156"/>
    <mergeCell ref="C159:N160"/>
    <mergeCell ref="M161:N161"/>
    <mergeCell ref="K165:N165"/>
    <mergeCell ref="M169:N169"/>
    <mergeCell ref="K173:N173"/>
    <mergeCell ref="K177:N177"/>
    <mergeCell ref="K181:N181"/>
  </mergeCells>
  <conditionalFormatting sqref="B68:O73">
    <cfRule type="expression" priority="2" aboveAverage="0" equalAverage="0" bottom="0" percent="0" rank="0" text="" dxfId="35">
      <formula>$M$67="No"</formula>
    </cfRule>
  </conditionalFormatting>
  <conditionalFormatting sqref="B76:O81">
    <cfRule type="expression" priority="3" aboveAverage="0" equalAverage="0" bottom="0" percent="0" rank="0" text="" dxfId="36">
      <formula>$M$75="No"</formula>
    </cfRule>
  </conditionalFormatting>
  <conditionalFormatting sqref="B84:O89">
    <cfRule type="expression" priority="4" aboveAverage="0" equalAverage="0" bottom="0" percent="0" rank="0" text="" dxfId="37">
      <formula>$M$83="No"</formula>
    </cfRule>
  </conditionalFormatting>
  <conditionalFormatting sqref="B92:O97">
    <cfRule type="expression" priority="5" aboveAverage="0" equalAverage="0" bottom="0" percent="0" rank="0" text="" dxfId="38">
      <formula>$M$91="No"</formula>
    </cfRule>
  </conditionalFormatting>
  <conditionalFormatting sqref="B100:O105">
    <cfRule type="expression" priority="6" aboveAverage="0" equalAverage="0" bottom="0" percent="0" rank="0" text="" dxfId="39">
      <formula>$M$99="No"</formula>
    </cfRule>
  </conditionalFormatting>
  <conditionalFormatting sqref="B108:O113">
    <cfRule type="expression" priority="7" aboveAverage="0" equalAverage="0" bottom="0" percent="0" rank="0" text="" dxfId="40">
      <formula>$M$107="No"</formula>
    </cfRule>
  </conditionalFormatting>
  <conditionalFormatting sqref="B116:O121">
    <cfRule type="expression" priority="8" aboveAverage="0" equalAverage="0" bottom="0" percent="0" rank="0" text="" dxfId="41">
      <formula>$M$115="No"</formula>
    </cfRule>
  </conditionalFormatting>
  <conditionalFormatting sqref="B124:O129">
    <cfRule type="expression" priority="9" aboveAverage="0" equalAverage="0" bottom="0" percent="0" rank="0" text="" dxfId="42">
      <formula>$M$123="No"</formula>
    </cfRule>
  </conditionalFormatting>
  <conditionalFormatting sqref="B132:O137">
    <cfRule type="expression" priority="10" aboveAverage="0" equalAverage="0" bottom="0" percent="0" rank="0" text="" dxfId="43">
      <formula>$M$131="No"</formula>
    </cfRule>
  </conditionalFormatting>
  <conditionalFormatting sqref="B140:O145">
    <cfRule type="expression" priority="11" aboveAverage="0" equalAverage="0" bottom="0" percent="0" rank="0" text="" dxfId="44">
      <formula>$M$139="No"</formula>
    </cfRule>
  </conditionalFormatting>
  <conditionalFormatting sqref="C43">
    <cfRule type="expression" priority="12" aboveAverage="0" equalAverage="0" bottom="0" percent="0" rank="0" text="" dxfId="45">
      <formula>$K56&gt;0</formula>
    </cfRule>
  </conditionalFormatting>
  <conditionalFormatting sqref="C46">
    <cfRule type="expression" priority="13" aboveAverage="0" equalAverage="0" bottom="0" percent="0" rank="0" text="" dxfId="46">
      <formula>#ref!&gt;0</formula>
    </cfRule>
  </conditionalFormatting>
  <conditionalFormatting sqref="C49">
    <cfRule type="expression" priority="14" aboveAverage="0" equalAverage="0" bottom="0" percent="0" rank="0" text="" dxfId="47">
      <formula>#ref!&gt;0</formula>
    </cfRule>
  </conditionalFormatting>
  <conditionalFormatting sqref="C52">
    <cfRule type="expression" priority="15" aboveAverage="0" equalAverage="0" bottom="0" percent="0" rank="0" text="" dxfId="48">
      <formula>#ref!&gt;0</formula>
    </cfRule>
  </conditionalFormatting>
  <conditionalFormatting sqref="C25:D36">
    <cfRule type="expression" priority="16" aboveAverage="0" equalAverage="0" bottom="0" percent="0" rank="0" text="" dxfId="49">
      <formula>$Q25="x"</formula>
    </cfRule>
  </conditionalFormatting>
  <conditionalFormatting sqref="C62:N62 C63:H63 J63:K63 M63:N63 C64:N64">
    <cfRule type="expression" priority="17" aboveAverage="0" equalAverage="0" bottom="0" percent="0" rank="0" text="" dxfId="50">
      <formula>$E$64="sì"</formula>
    </cfRule>
  </conditionalFormatting>
  <conditionalFormatting sqref="E49:H49">
    <cfRule type="cellIs" priority="18" operator="greaterThan" aboveAverage="0" equalAverage="0" bottom="0" percent="0" rank="0" text="" dxfId="51">
      <formula>1</formula>
    </cfRule>
  </conditionalFormatting>
  <conditionalFormatting sqref="E52:H52">
    <cfRule type="cellIs" priority="19" operator="greaterThan" aboveAverage="0" equalAverage="0" bottom="0" percent="0" rank="0" text="" dxfId="52">
      <formula>1</formula>
    </cfRule>
  </conditionalFormatting>
  <conditionalFormatting sqref="E25:M36">
    <cfRule type="expression" priority="20" aboveAverage="0" equalAverage="0" bottom="0" percent="0" rank="0" text="" dxfId="53">
      <formula>AND($Q25="x",$E25&lt;&gt;"")</formula>
    </cfRule>
    <cfRule type="expression" priority="21" aboveAverage="0" equalAverage="0" bottom="0" percent="0" rank="0" text="" dxfId="54">
      <formula>$Q25="x"</formula>
    </cfRule>
  </conditionalFormatting>
  <conditionalFormatting sqref="I43 I46">
    <cfRule type="expression" priority="22" aboveAverage="0" equalAverage="0" bottom="0" percent="0" rank="0" text="" dxfId="55">
      <formula>LEN(TRIM(I43))&gt;0</formula>
    </cfRule>
  </conditionalFormatting>
  <conditionalFormatting sqref="I49">
    <cfRule type="expression" priority="23" aboveAverage="0" equalAverage="0" bottom="0" percent="0" rank="0" text="" dxfId="56">
      <formula>LEN(TRIM(I49))&gt;0</formula>
    </cfRule>
  </conditionalFormatting>
  <conditionalFormatting sqref="I52">
    <cfRule type="expression" priority="24" aboveAverage="0" equalAverage="0" bottom="0" percent="0" rank="0" text="" dxfId="57">
      <formula>LEN(TRIM(I52))&gt;0</formula>
    </cfRule>
  </conditionalFormatting>
  <dataValidations count="11">
    <dataValidation allowBlank="true" errorStyle="stop" operator="between" showDropDown="false" showErrorMessage="true" showInputMessage="true" sqref="F39" type="list">
      <formula1>"m³,m²"</formula1>
      <formula2>0</formula2>
    </dataValidation>
    <dataValidation allowBlank="true" errorStyle="stop" operator="between" showDropDown="false" showErrorMessage="true" showInputMessage="false" sqref="M3 M5:M7 M9 M15:M16 E64 M67 M75 M83 M91 M99 M107 M115 M123 M131 M139" type="list">
      <formula1>Parametri!$B$8:$B$9</formula1>
      <formula2>0</formula2>
    </dataValidation>
    <dataValidation allowBlank="true" errorStyle="stop" operator="between" showDropDown="false" showErrorMessage="true" showInputMessage="false" sqref="M161 M169" type="list">
      <formula1>Parametri!$D$17:$D$22</formula1>
      <formula2>0</formula2>
    </dataValidation>
    <dataValidation allowBlank="true" errorStyle="stop" operator="between" showDropDown="false" showErrorMessage="true" showInputMessage="false" sqref="M152" type="list">
      <formula1>Parametri!$D$4:$D$9</formula1>
      <formula2>0</formula2>
    </dataValidation>
    <dataValidation allowBlank="true" errorStyle="stop" operator="between" showDropDown="false" showErrorMessage="true" showInputMessage="false" sqref="M8" type="list">
      <formula1>Parametri!$B$20:$B$22</formula1>
      <formula2>0</formula2>
    </dataValidation>
    <dataValidation allowBlank="true" errorStyle="stop" operator="between" showDropDown="false" showErrorMessage="true" showInputMessage="false" sqref="E25:M25" type="list">
      <formula1>OU_Parametri!$W$3:$W$9</formula1>
      <formula2>0</formula2>
    </dataValidation>
    <dataValidation allowBlank="true" errorStyle="stop" operator="between" showDropDown="false" showErrorMessage="true" showInputMessage="true" sqref="E27:M28" type="list">
      <formula1>OU_Parametri!$X$3:$X$7</formula1>
      <formula2>0</formula2>
    </dataValidation>
    <dataValidation allowBlank="true" errorStyle="stop" operator="between" showDropDown="false" showErrorMessage="true" showInputMessage="true" sqref="E30:M30" type="list">
      <formula1>OU_Parametri!$Y$3:$Y$12</formula1>
      <formula2>0</formula2>
    </dataValidation>
    <dataValidation allowBlank="true" errorStyle="stop" operator="between" showDropDown="false" showErrorMessage="true" showInputMessage="false" sqref="E32:M32" type="list">
      <formula1>OU_Parametri!$Z$3:$Z$9</formula1>
      <formula2>0</formula2>
    </dataValidation>
    <dataValidation allowBlank="false" errorStyle="stop" operator="between" showDropDown="false" showErrorMessage="true" showInputMessage="false" sqref="E34:M34" type="list">
      <formula1>OU_Parametri!$AA$3:$AA$9</formula1>
      <formula2>0</formula2>
    </dataValidation>
    <dataValidation allowBlank="false" errorStyle="stop" operator="between" showDropDown="false" showErrorMessage="true" showInputMessage="false" sqref="E36:M36" type="list">
      <formula1>OU_Parametri!$AB$3:$AB$10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EAD1DC"/>
    <pageSetUpPr fitToPage="false"/>
  </sheetPr>
  <dimension ref="A1:AA1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6796875" defaultRowHeight="15.75" zeroHeight="true" outlineLevelRow="0" outlineLevelCol="0"/>
  <cols>
    <col collapsed="false" customWidth="true" hidden="false" outlineLevel="0" max="1" min="1" style="0" width="2.67"/>
    <col collapsed="false" customWidth="true" hidden="false" outlineLevel="0" max="2" min="2" style="0" width="12.11"/>
    <col collapsed="false" customWidth="true" hidden="false" outlineLevel="0" max="3" min="3" style="0" width="22.44"/>
    <col collapsed="false" customWidth="true" hidden="false" outlineLevel="0" max="4" min="4" style="0" width="3.34"/>
    <col collapsed="false" customWidth="true" hidden="false" outlineLevel="0" max="5" min="5" style="0" width="16.33"/>
    <col collapsed="false" customWidth="true" hidden="false" outlineLevel="0" max="6" min="6" style="0" width="3.34"/>
    <col collapsed="false" customWidth="true" hidden="false" outlineLevel="0" max="27" min="7" style="0" width="2.67"/>
    <col collapsed="false" customWidth="false" hidden="true" outlineLevel="0" max="16384" min="28" style="0" width="12.67"/>
  </cols>
  <sheetData>
    <row r="1" customFormat="false" ht="15" hidden="false" customHeight="false" outlineLevel="0" collapsed="false">
      <c r="A1" s="25"/>
      <c r="B1" s="25"/>
      <c r="C1" s="25"/>
      <c r="D1" s="500"/>
      <c r="E1" s="25"/>
      <c r="F1" s="500"/>
      <c r="G1" s="25"/>
      <c r="H1" s="25"/>
      <c r="I1" s="25"/>
      <c r="J1" s="29"/>
      <c r="K1" s="29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customFormat="false" ht="15" hidden="false" customHeight="true" outlineLevel="0" collapsed="false">
      <c r="A2" s="25"/>
      <c r="B2" s="501" t="s">
        <v>66</v>
      </c>
      <c r="C2" s="501"/>
      <c r="D2" s="501"/>
      <c r="E2" s="501"/>
      <c r="F2" s="501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customFormat="false" ht="15" hidden="false" customHeight="false" outlineLevel="0" collapsed="false">
      <c r="A3" s="31"/>
      <c r="B3" s="501"/>
      <c r="C3" s="501"/>
      <c r="D3" s="501"/>
      <c r="E3" s="501"/>
      <c r="F3" s="501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 customFormat="false" ht="15" hidden="false" customHeight="false" outlineLevel="0" collapsed="false">
      <c r="A4" s="31"/>
      <c r="B4" s="501"/>
      <c r="C4" s="501"/>
      <c r="D4" s="501"/>
      <c r="E4" s="501"/>
      <c r="F4" s="501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customFormat="false" ht="31.5" hidden="false" customHeight="true" outlineLevel="0" collapsed="false">
      <c r="A5" s="31"/>
      <c r="B5" s="502" t="s">
        <v>232</v>
      </c>
      <c r="C5" s="503" t="s">
        <v>233</v>
      </c>
      <c r="D5" s="503"/>
      <c r="E5" s="504" t="s">
        <v>234</v>
      </c>
      <c r="F5" s="504"/>
      <c r="G5" s="58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customFormat="false" ht="15" hidden="false" customHeight="false" outlineLevel="0" collapsed="false">
      <c r="A6" s="31"/>
      <c r="B6" s="505" t="str">
        <f aca="false">IF(C6&gt;0,1,"")</f>
        <v/>
      </c>
      <c r="C6" s="119" t="n">
        <v>0</v>
      </c>
      <c r="D6" s="506" t="s">
        <v>208</v>
      </c>
      <c r="E6" s="507" t="n">
        <f aca="false">IF(($C6/10)&gt;25,25,$C6/10)</f>
        <v>0</v>
      </c>
      <c r="F6" s="508" t="s">
        <v>208</v>
      </c>
      <c r="G6" s="58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customFormat="false" ht="15" hidden="false" customHeight="false" outlineLevel="0" collapsed="false">
      <c r="A7" s="31"/>
      <c r="B7" s="509" t="str">
        <f aca="false">IF(C7&gt;0,B6+1,"")</f>
        <v/>
      </c>
      <c r="C7" s="119" t="n">
        <v>0</v>
      </c>
      <c r="D7" s="506" t="s">
        <v>208</v>
      </c>
      <c r="E7" s="510" t="n">
        <f aca="false">IF(($C7/10)&gt;25,25,$C7/10)</f>
        <v>0</v>
      </c>
      <c r="F7" s="239" t="s">
        <v>208</v>
      </c>
      <c r="G7" s="58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</row>
    <row r="8" customFormat="false" ht="15" hidden="false" customHeight="false" outlineLevel="0" collapsed="false">
      <c r="A8" s="31"/>
      <c r="B8" s="509" t="str">
        <f aca="false">IF(C8&gt;0,B7+1,"")</f>
        <v/>
      </c>
      <c r="C8" s="119" t="n">
        <v>0</v>
      </c>
      <c r="D8" s="506" t="s">
        <v>208</v>
      </c>
      <c r="E8" s="510" t="n">
        <f aca="false">IF(($C8/10)&gt;25,25,$C8/10)</f>
        <v>0</v>
      </c>
      <c r="F8" s="239" t="s">
        <v>208</v>
      </c>
      <c r="G8" s="58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customFormat="false" ht="15" hidden="false" customHeight="false" outlineLevel="0" collapsed="false">
      <c r="A9" s="31"/>
      <c r="B9" s="509" t="str">
        <f aca="false">IF(C9&gt;0,B8+1,"")</f>
        <v/>
      </c>
      <c r="C9" s="119" t="n">
        <v>0</v>
      </c>
      <c r="D9" s="506" t="s">
        <v>208</v>
      </c>
      <c r="E9" s="511" t="n">
        <f aca="false">IF(($C9/10)&gt;25,25,$C9/10)</f>
        <v>0</v>
      </c>
      <c r="F9" s="239" t="s">
        <v>208</v>
      </c>
      <c r="G9" s="58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customFormat="false" ht="15" hidden="false" customHeight="false" outlineLevel="0" collapsed="false">
      <c r="A10" s="31"/>
      <c r="B10" s="509" t="str">
        <f aca="false">IF(C10&gt;0,B9+1,"")</f>
        <v/>
      </c>
      <c r="C10" s="119" t="n">
        <v>0</v>
      </c>
      <c r="D10" s="506" t="s">
        <v>208</v>
      </c>
      <c r="E10" s="511" t="n">
        <f aca="false">IF(($C10/10)&gt;25,25,$C10/10)</f>
        <v>0</v>
      </c>
      <c r="F10" s="239" t="s">
        <v>208</v>
      </c>
      <c r="G10" s="58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 customFormat="false" ht="15" hidden="false" customHeight="false" outlineLevel="0" collapsed="false">
      <c r="A11" s="31"/>
      <c r="B11" s="509" t="str">
        <f aca="false">IF(C11&gt;0,B10+1,"")</f>
        <v/>
      </c>
      <c r="C11" s="119" t="n">
        <v>0</v>
      </c>
      <c r="D11" s="506" t="s">
        <v>208</v>
      </c>
      <c r="E11" s="511" t="n">
        <f aca="false">IF(($C11/10)&gt;25,25,$C11/10)</f>
        <v>0</v>
      </c>
      <c r="F11" s="239" t="s">
        <v>208</v>
      </c>
      <c r="G11" s="58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customFormat="false" ht="15" hidden="false" customHeight="false" outlineLevel="0" collapsed="false">
      <c r="A12" s="31"/>
      <c r="B12" s="509" t="str">
        <f aca="false">IF(C12&gt;0,B11+1,"")</f>
        <v/>
      </c>
      <c r="C12" s="119" t="n">
        <v>0</v>
      </c>
      <c r="D12" s="506" t="s">
        <v>208</v>
      </c>
      <c r="E12" s="511" t="n">
        <f aca="false">IF(($C12/10)&gt;25,25,$C12/10)</f>
        <v>0</v>
      </c>
      <c r="F12" s="239" t="s">
        <v>208</v>
      </c>
      <c r="G12" s="58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</row>
    <row r="13" customFormat="false" ht="15" hidden="false" customHeight="false" outlineLevel="0" collapsed="false">
      <c r="A13" s="31"/>
      <c r="B13" s="512" t="str">
        <f aca="false">IF(C13&gt;0,B12+1,"")</f>
        <v/>
      </c>
      <c r="C13" s="513" t="n">
        <v>0</v>
      </c>
      <c r="D13" s="514" t="s">
        <v>208</v>
      </c>
      <c r="E13" s="515" t="n">
        <f aca="false">IF(($C13/10)&gt;25,25,$C13/10)</f>
        <v>0</v>
      </c>
      <c r="F13" s="239" t="s">
        <v>208</v>
      </c>
      <c r="G13" s="58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</row>
    <row r="14" customFormat="false" ht="15" hidden="false" customHeight="false" outlineLevel="0" collapsed="false">
      <c r="A14" s="31"/>
      <c r="B14" s="516" t="str">
        <f aca="false">IF(C14&gt;0,B13+1,"")</f>
        <v/>
      </c>
      <c r="C14" s="517" t="n">
        <v>0</v>
      </c>
      <c r="D14" s="518" t="s">
        <v>208</v>
      </c>
      <c r="E14" s="515" t="n">
        <f aca="false">IF(($C14/10)&gt;25,25,$C14/10)</f>
        <v>0</v>
      </c>
      <c r="F14" s="239" t="s">
        <v>208</v>
      </c>
      <c r="G14" s="58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customFormat="false" ht="15" hidden="false" customHeight="false" outlineLevel="0" collapsed="false">
      <c r="A15" s="31"/>
      <c r="B15" s="516" t="str">
        <f aca="false">IF(C15&gt;0,B14+1,"")</f>
        <v/>
      </c>
      <c r="C15" s="517" t="n">
        <v>0</v>
      </c>
      <c r="D15" s="518" t="s">
        <v>208</v>
      </c>
      <c r="E15" s="515" t="n">
        <f aca="false">IF(($C15/10)&gt;25,25,$C15/10)</f>
        <v>0</v>
      </c>
      <c r="F15" s="239" t="s">
        <v>208</v>
      </c>
      <c r="G15" s="58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customFormat="false" ht="15" hidden="false" customHeight="false" outlineLevel="0" collapsed="false">
      <c r="A16" s="31"/>
      <c r="B16" s="512" t="str">
        <f aca="false">IF(C16&gt;0,B15+1,"")</f>
        <v/>
      </c>
      <c r="C16" s="513" t="n">
        <v>0</v>
      </c>
      <c r="D16" s="514" t="s">
        <v>208</v>
      </c>
      <c r="E16" s="515" t="n">
        <f aca="false">IF(($C16/10)&gt;25,25,$C16/10)</f>
        <v>0</v>
      </c>
      <c r="F16" s="239" t="s">
        <v>208</v>
      </c>
      <c r="G16" s="58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customFormat="false" ht="15" hidden="false" customHeight="false" outlineLevel="0" collapsed="false">
      <c r="A17" s="31"/>
      <c r="B17" s="516" t="str">
        <f aca="false">IF(C17&gt;0,B16+1,"")</f>
        <v/>
      </c>
      <c r="C17" s="517" t="n">
        <v>0</v>
      </c>
      <c r="D17" s="518" t="s">
        <v>208</v>
      </c>
      <c r="E17" s="515" t="n">
        <f aca="false">IF(($C17/10)&gt;25,25,$C17/10)</f>
        <v>0</v>
      </c>
      <c r="F17" s="239" t="s">
        <v>208</v>
      </c>
      <c r="G17" s="58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customFormat="false" ht="15" hidden="false" customHeight="false" outlineLevel="0" collapsed="false">
      <c r="A18" s="31"/>
      <c r="B18" s="516" t="str">
        <f aca="false">IF(C18&gt;0,B17+1,"")</f>
        <v/>
      </c>
      <c r="C18" s="517" t="n">
        <v>0</v>
      </c>
      <c r="D18" s="518" t="s">
        <v>208</v>
      </c>
      <c r="E18" s="515" t="n">
        <f aca="false">IF(($C18/10)&gt;25,25,$C18/10)</f>
        <v>0</v>
      </c>
      <c r="F18" s="239" t="s">
        <v>208</v>
      </c>
      <c r="G18" s="58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 customFormat="false" ht="15" hidden="false" customHeight="false" outlineLevel="0" collapsed="false">
      <c r="A19" s="31"/>
      <c r="B19" s="512" t="str">
        <f aca="false">IF(C19&gt;0,B18+1,"")</f>
        <v/>
      </c>
      <c r="C19" s="513" t="n">
        <v>0</v>
      </c>
      <c r="D19" s="514" t="s">
        <v>208</v>
      </c>
      <c r="E19" s="515" t="n">
        <f aca="false">IF(($C19/10)&gt;25,25,$C19/10)</f>
        <v>0</v>
      </c>
      <c r="F19" s="239" t="s">
        <v>208</v>
      </c>
      <c r="G19" s="58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customFormat="false" ht="15" hidden="false" customHeight="false" outlineLevel="0" collapsed="false">
      <c r="A20" s="31"/>
      <c r="B20" s="516" t="str">
        <f aca="false">IF(C20&gt;0,B19+1,"")</f>
        <v/>
      </c>
      <c r="C20" s="517" t="n">
        <v>0</v>
      </c>
      <c r="D20" s="518" t="s">
        <v>208</v>
      </c>
      <c r="E20" s="515" t="n">
        <f aca="false">IF(($C20/10)&gt;25,25,$C20/10)</f>
        <v>0</v>
      </c>
      <c r="F20" s="239" t="s">
        <v>208</v>
      </c>
      <c r="G20" s="58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 customFormat="false" ht="15" hidden="false" customHeight="false" outlineLevel="0" collapsed="false">
      <c r="A21" s="31"/>
      <c r="B21" s="516" t="str">
        <f aca="false">IF(C21&gt;0,B20+1,"")</f>
        <v/>
      </c>
      <c r="C21" s="517" t="n">
        <v>0</v>
      </c>
      <c r="D21" s="518" t="s">
        <v>208</v>
      </c>
      <c r="E21" s="515" t="n">
        <f aca="false">IF(($C21/10)&gt;25,25,$C21/10)</f>
        <v>0</v>
      </c>
      <c r="F21" s="239" t="s">
        <v>208</v>
      </c>
      <c r="G21" s="58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 customFormat="false" ht="15" hidden="false" customHeight="false" outlineLevel="0" collapsed="false">
      <c r="A22" s="31"/>
      <c r="B22" s="519" t="str">
        <f aca="false">IF(C22&gt;0,B21+1,"")</f>
        <v/>
      </c>
      <c r="C22" s="520" t="n">
        <v>0</v>
      </c>
      <c r="D22" s="521" t="s">
        <v>208</v>
      </c>
      <c r="E22" s="522" t="n">
        <f aca="false">IF(($C22/10)&gt;25,25,$C22/10)</f>
        <v>0</v>
      </c>
      <c r="F22" s="523" t="s">
        <v>208</v>
      </c>
      <c r="G22" s="58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 customFormat="false" ht="15" hidden="false" customHeight="false" outlineLevel="0" collapsed="false">
      <c r="A23" s="25"/>
      <c r="B23" s="67"/>
      <c r="C23" s="56"/>
      <c r="D23" s="524"/>
      <c r="E23" s="56"/>
      <c r="F23" s="5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customFormat="false" ht="20.25" hidden="false" customHeight="false" outlineLevel="0" collapsed="false">
      <c r="A24" s="25"/>
      <c r="B24" s="146" t="s">
        <v>187</v>
      </c>
      <c r="C24" s="526" t="n">
        <f aca="false">SUM(C6:C22)</f>
        <v>0</v>
      </c>
      <c r="D24" s="527" t="s">
        <v>208</v>
      </c>
      <c r="E24" s="528" t="n">
        <f aca="false">SUM(E6:E22)</f>
        <v>0</v>
      </c>
      <c r="F24" s="527" t="s">
        <v>208</v>
      </c>
      <c r="G24" s="25"/>
      <c r="H24" s="26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 customFormat="false" ht="15" hidden="false" customHeight="false" outlineLevel="0" collapsed="false">
      <c r="A25" s="25"/>
      <c r="B25" s="25"/>
      <c r="C25" s="67"/>
      <c r="D25" s="525"/>
      <c r="E25" s="67"/>
      <c r="F25" s="500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customFormat="false" ht="15" hidden="false" customHeight="false" outlineLevel="0" collapsed="false">
      <c r="A26" s="25"/>
      <c r="B26" s="25"/>
      <c r="C26" s="25"/>
      <c r="D26" s="500"/>
      <c r="E26" s="25"/>
      <c r="F26" s="500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</row>
    <row r="27" customFormat="false" ht="15" hidden="false" customHeight="false" outlineLevel="0" collapsed="false">
      <c r="A27" s="25"/>
      <c r="B27" s="25"/>
      <c r="C27" s="25"/>
      <c r="D27" s="500"/>
      <c r="E27" s="25"/>
      <c r="F27" s="500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</row>
    <row r="28" customFormat="false" ht="15" hidden="true" customHeight="false" outlineLevel="0" collapsed="false">
      <c r="A28" s="25"/>
      <c r="B28" s="25"/>
      <c r="C28" s="25"/>
      <c r="D28" s="500"/>
      <c r="E28" s="25"/>
      <c r="F28" s="500"/>
      <c r="G28" s="25"/>
      <c r="H28" s="26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customFormat="false" ht="15" hidden="true" customHeight="false" outlineLevel="0" collapsed="false">
      <c r="A29" s="25"/>
      <c r="B29" s="25"/>
      <c r="C29" s="25"/>
      <c r="D29" s="500"/>
      <c r="E29" s="25"/>
      <c r="F29" s="500"/>
      <c r="G29" s="25"/>
      <c r="H29" s="26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</row>
    <row r="30" customFormat="false" ht="15" hidden="true" customHeight="false" outlineLevel="0" collapsed="false">
      <c r="A30" s="25"/>
      <c r="B30" s="25"/>
      <c r="C30" s="25"/>
      <c r="D30" s="500"/>
      <c r="E30" s="25"/>
      <c r="F30" s="500"/>
      <c r="G30" s="25"/>
      <c r="H30" s="26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</row>
    <row r="31" customFormat="false" ht="15" hidden="true" customHeight="false" outlineLevel="0" collapsed="false">
      <c r="A31" s="25"/>
      <c r="B31" s="25"/>
      <c r="C31" s="25"/>
      <c r="D31" s="500"/>
      <c r="E31" s="25"/>
      <c r="F31" s="500"/>
      <c r="G31" s="25"/>
      <c r="H31" s="26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</row>
    <row r="32" customFormat="false" ht="15" hidden="true" customHeight="false" outlineLevel="0" collapsed="false">
      <c r="A32" s="25"/>
      <c r="B32" s="25"/>
      <c r="C32" s="25"/>
      <c r="D32" s="500"/>
      <c r="E32" s="25"/>
      <c r="F32" s="500"/>
      <c r="G32" s="25"/>
      <c r="H32" s="26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</row>
    <row r="33" customFormat="false" ht="15" hidden="true" customHeight="false" outlineLevel="0" collapsed="false">
      <c r="A33" s="25"/>
      <c r="B33" s="25"/>
      <c r="C33" s="25"/>
      <c r="D33" s="500"/>
      <c r="E33" s="25"/>
      <c r="F33" s="500"/>
      <c r="G33" s="25"/>
      <c r="H33" s="26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</row>
    <row r="34" customFormat="false" ht="15" hidden="true" customHeight="false" outlineLevel="0" collapsed="false">
      <c r="A34" s="25"/>
      <c r="B34" s="25"/>
      <c r="C34" s="25"/>
      <c r="D34" s="500"/>
      <c r="E34" s="25"/>
      <c r="F34" s="500"/>
      <c r="G34" s="25"/>
      <c r="H34" s="26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</row>
    <row r="35" customFormat="false" ht="15" hidden="true" customHeight="false" outlineLevel="0" collapsed="false">
      <c r="A35" s="25"/>
      <c r="B35" s="25"/>
      <c r="C35" s="25"/>
      <c r="D35" s="500"/>
      <c r="E35" s="25"/>
      <c r="F35" s="500"/>
      <c r="G35" s="25"/>
      <c r="H35" s="26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</row>
    <row r="36" customFormat="false" ht="15" hidden="true" customHeight="false" outlineLevel="0" collapsed="false">
      <c r="A36" s="25"/>
      <c r="B36" s="25"/>
      <c r="C36" s="25"/>
      <c r="D36" s="500"/>
      <c r="E36" s="25"/>
      <c r="F36" s="500"/>
      <c r="G36" s="25"/>
      <c r="H36" s="26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</row>
    <row r="37" customFormat="false" ht="15" hidden="true" customHeight="false" outlineLevel="0" collapsed="false">
      <c r="A37" s="25"/>
      <c r="B37" s="25"/>
      <c r="C37" s="25"/>
      <c r="D37" s="500"/>
      <c r="E37" s="25"/>
      <c r="F37" s="500"/>
      <c r="G37" s="25"/>
      <c r="H37" s="26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</row>
    <row r="38" customFormat="false" ht="15" hidden="true" customHeight="false" outlineLevel="0" collapsed="false">
      <c r="A38" s="25"/>
      <c r="B38" s="25"/>
      <c r="C38" s="25"/>
      <c r="D38" s="500"/>
      <c r="E38" s="25"/>
      <c r="F38" s="500"/>
      <c r="G38" s="25"/>
      <c r="H38" s="26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</row>
    <row r="39" customFormat="false" ht="15" hidden="true" customHeight="false" outlineLevel="0" collapsed="false">
      <c r="A39" s="25"/>
      <c r="B39" s="25"/>
      <c r="C39" s="25"/>
      <c r="D39" s="500"/>
      <c r="E39" s="25"/>
      <c r="F39" s="500"/>
      <c r="G39" s="25"/>
      <c r="H39" s="26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</row>
    <row r="40" customFormat="false" ht="15" hidden="true" customHeight="false" outlineLevel="0" collapsed="false">
      <c r="A40" s="25"/>
      <c r="B40" s="25"/>
      <c r="C40" s="25"/>
      <c r="D40" s="500"/>
      <c r="E40" s="25"/>
      <c r="F40" s="500"/>
      <c r="G40" s="25"/>
      <c r="H40" s="26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</row>
    <row r="41" customFormat="false" ht="15" hidden="true" customHeight="false" outlineLevel="0" collapsed="false">
      <c r="A41" s="25"/>
      <c r="B41" s="25"/>
      <c r="C41" s="25"/>
      <c r="D41" s="500"/>
      <c r="E41" s="25"/>
      <c r="F41" s="500"/>
      <c r="G41" s="25"/>
      <c r="H41" s="26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</row>
    <row r="42" customFormat="false" ht="15" hidden="true" customHeight="false" outlineLevel="0" collapsed="false">
      <c r="A42" s="25"/>
      <c r="B42" s="25"/>
      <c r="C42" s="25"/>
      <c r="D42" s="500"/>
      <c r="E42" s="25"/>
      <c r="F42" s="500"/>
      <c r="G42" s="25"/>
      <c r="H42" s="26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customFormat="false" ht="15" hidden="true" customHeight="false" outlineLevel="0" collapsed="false">
      <c r="A43" s="25"/>
      <c r="B43" s="25"/>
      <c r="C43" s="25"/>
      <c r="D43" s="500"/>
      <c r="E43" s="25"/>
      <c r="F43" s="500"/>
      <c r="G43" s="25"/>
      <c r="H43" s="26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customFormat="false" ht="15" hidden="true" customHeight="false" outlineLevel="0" collapsed="false">
      <c r="A44" s="25"/>
      <c r="B44" s="25"/>
      <c r="C44" s="25"/>
      <c r="D44" s="500"/>
      <c r="E44" s="25"/>
      <c r="F44" s="500"/>
      <c r="G44" s="25"/>
      <c r="H44" s="26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customFormat="false" ht="15" hidden="true" customHeight="false" outlineLevel="0" collapsed="false">
      <c r="A45" s="25"/>
      <c r="B45" s="25"/>
      <c r="C45" s="25"/>
      <c r="D45" s="500"/>
      <c r="E45" s="25"/>
      <c r="F45" s="500"/>
      <c r="G45" s="25"/>
      <c r="H45" s="26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customFormat="false" ht="15" hidden="true" customHeight="false" outlineLevel="0" collapsed="false">
      <c r="A46" s="25"/>
      <c r="B46" s="25"/>
      <c r="C46" s="25"/>
      <c r="D46" s="500"/>
      <c r="E46" s="25"/>
      <c r="F46" s="500"/>
      <c r="G46" s="25"/>
      <c r="H46" s="26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customFormat="false" ht="15" hidden="true" customHeight="false" outlineLevel="0" collapsed="false">
      <c r="A47" s="25"/>
      <c r="B47" s="25"/>
      <c r="C47" s="25"/>
      <c r="D47" s="500"/>
      <c r="E47" s="25"/>
      <c r="F47" s="500"/>
      <c r="G47" s="25"/>
      <c r="H47" s="26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customFormat="false" ht="15" hidden="true" customHeight="false" outlineLevel="0" collapsed="false">
      <c r="A48" s="25"/>
      <c r="B48" s="25"/>
      <c r="C48" s="25"/>
      <c r="D48" s="500"/>
      <c r="E48" s="25"/>
      <c r="F48" s="500"/>
      <c r="G48" s="25"/>
      <c r="H48" s="26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customFormat="false" ht="15" hidden="true" customHeight="false" outlineLevel="0" collapsed="false">
      <c r="A49" s="25"/>
      <c r="B49" s="25"/>
      <c r="C49" s="25"/>
      <c r="D49" s="500"/>
      <c r="E49" s="25"/>
      <c r="F49" s="500"/>
      <c r="G49" s="25"/>
      <c r="H49" s="26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customFormat="false" ht="15" hidden="true" customHeight="false" outlineLevel="0" collapsed="false">
      <c r="A50" s="25"/>
      <c r="B50" s="25"/>
      <c r="C50" s="25"/>
      <c r="D50" s="500"/>
      <c r="E50" s="25"/>
      <c r="F50" s="500"/>
      <c r="G50" s="25"/>
      <c r="H50" s="26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 customFormat="false" ht="15" hidden="true" customHeight="false" outlineLevel="0" collapsed="false">
      <c r="A51" s="25"/>
      <c r="B51" s="25"/>
      <c r="C51" s="25"/>
      <c r="D51" s="500"/>
      <c r="E51" s="25"/>
      <c r="F51" s="500"/>
      <c r="G51" s="25"/>
      <c r="H51" s="26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customFormat="false" ht="15" hidden="true" customHeight="false" outlineLevel="0" collapsed="false">
      <c r="A52" s="25"/>
      <c r="B52" s="25"/>
      <c r="C52" s="25"/>
      <c r="D52" s="500"/>
      <c r="E52" s="25"/>
      <c r="F52" s="500"/>
      <c r="G52" s="25"/>
      <c r="H52" s="26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 customFormat="false" ht="15" hidden="true" customHeight="false" outlineLevel="0" collapsed="false">
      <c r="A53" s="25"/>
      <c r="B53" s="25"/>
      <c r="C53" s="25"/>
      <c r="D53" s="500"/>
      <c r="E53" s="25"/>
      <c r="F53" s="500"/>
      <c r="G53" s="25"/>
      <c r="H53" s="26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</row>
    <row r="54" customFormat="false" ht="15" hidden="true" customHeight="false" outlineLevel="0" collapsed="false">
      <c r="A54" s="25"/>
      <c r="B54" s="25"/>
      <c r="C54" s="25"/>
      <c r="D54" s="500"/>
      <c r="E54" s="25"/>
      <c r="F54" s="500"/>
      <c r="G54" s="25"/>
      <c r="H54" s="26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customFormat="false" ht="15" hidden="true" customHeight="false" outlineLevel="0" collapsed="false">
      <c r="A55" s="25"/>
      <c r="B55" s="25"/>
      <c r="C55" s="25"/>
      <c r="D55" s="500"/>
      <c r="E55" s="25"/>
      <c r="F55" s="500"/>
      <c r="G55" s="25"/>
      <c r="H55" s="26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 customFormat="false" ht="15" hidden="true" customHeight="false" outlineLevel="0" collapsed="false">
      <c r="A56" s="25"/>
      <c r="B56" s="25"/>
      <c r="C56" s="25"/>
      <c r="D56" s="500"/>
      <c r="E56" s="25"/>
      <c r="F56" s="500"/>
      <c r="G56" s="25"/>
      <c r="H56" s="26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 customFormat="false" ht="15" hidden="true" customHeight="false" outlineLevel="0" collapsed="false">
      <c r="A57" s="25"/>
      <c r="B57" s="25"/>
      <c r="C57" s="25"/>
      <c r="D57" s="500"/>
      <c r="E57" s="25"/>
      <c r="F57" s="500"/>
      <c r="G57" s="25"/>
      <c r="H57" s="26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customFormat="false" ht="15" hidden="true" customHeight="false" outlineLevel="0" collapsed="false">
      <c r="A58" s="25"/>
      <c r="B58" s="25"/>
      <c r="C58" s="25"/>
      <c r="D58" s="500"/>
      <c r="E58" s="25"/>
      <c r="F58" s="500"/>
      <c r="G58" s="25"/>
      <c r="H58" s="26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 customFormat="false" ht="15" hidden="true" customHeight="false" outlineLevel="0" collapsed="false">
      <c r="A59" s="25"/>
      <c r="B59" s="25"/>
      <c r="C59" s="25"/>
      <c r="D59" s="500"/>
      <c r="E59" s="25"/>
      <c r="F59" s="500"/>
      <c r="G59" s="25"/>
      <c r="H59" s="26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</row>
    <row r="60" customFormat="false" ht="15" hidden="true" customHeight="false" outlineLevel="0" collapsed="false">
      <c r="A60" s="25"/>
      <c r="B60" s="25"/>
      <c r="C60" s="25"/>
      <c r="D60" s="500"/>
      <c r="E60" s="25"/>
      <c r="F60" s="500"/>
      <c r="G60" s="25"/>
      <c r="H60" s="26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1" customFormat="false" ht="15" hidden="true" customHeight="false" outlineLevel="0" collapsed="false">
      <c r="A61" s="25"/>
      <c r="B61" s="25"/>
      <c r="C61" s="25"/>
      <c r="D61" s="500"/>
      <c r="E61" s="25"/>
      <c r="F61" s="500"/>
      <c r="G61" s="25"/>
      <c r="H61" s="26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</row>
    <row r="62" customFormat="false" ht="15" hidden="true" customHeight="false" outlineLevel="0" collapsed="false">
      <c r="A62" s="25"/>
      <c r="B62" s="25"/>
      <c r="C62" s="25"/>
      <c r="D62" s="500"/>
      <c r="E62" s="25"/>
      <c r="F62" s="500"/>
      <c r="G62" s="25"/>
      <c r="H62" s="26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  <row r="63" customFormat="false" ht="15" hidden="true" customHeight="false" outlineLevel="0" collapsed="false">
      <c r="A63" s="25"/>
      <c r="B63" s="25"/>
      <c r="C63" s="25"/>
      <c r="D63" s="500"/>
      <c r="E63" s="25"/>
      <c r="F63" s="500"/>
      <c r="G63" s="25"/>
      <c r="H63" s="26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 customFormat="false" ht="15" hidden="true" customHeight="false" outlineLevel="0" collapsed="false">
      <c r="A64" s="25"/>
      <c r="B64" s="25"/>
      <c r="C64" s="25"/>
      <c r="D64" s="500"/>
      <c r="E64" s="25"/>
      <c r="F64" s="500"/>
      <c r="G64" s="25"/>
      <c r="H64" s="26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 customFormat="false" ht="15" hidden="true" customHeight="false" outlineLevel="0" collapsed="false">
      <c r="A65" s="25"/>
      <c r="B65" s="25"/>
      <c r="C65" s="25"/>
      <c r="D65" s="500"/>
      <c r="E65" s="25"/>
      <c r="F65" s="500"/>
      <c r="G65" s="25"/>
      <c r="H65" s="26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customFormat="false" ht="15" hidden="true" customHeight="false" outlineLevel="0" collapsed="false">
      <c r="A66" s="25"/>
      <c r="B66" s="25"/>
      <c r="C66" s="25"/>
      <c r="D66" s="500"/>
      <c r="E66" s="25"/>
      <c r="F66" s="500"/>
      <c r="G66" s="25"/>
      <c r="H66" s="26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</row>
    <row r="67" customFormat="false" ht="15" hidden="true" customHeight="false" outlineLevel="0" collapsed="false">
      <c r="A67" s="25"/>
      <c r="B67" s="25"/>
      <c r="C67" s="25"/>
      <c r="D67" s="500"/>
      <c r="E67" s="25"/>
      <c r="F67" s="500"/>
      <c r="G67" s="25"/>
      <c r="H67" s="26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</row>
    <row r="68" customFormat="false" ht="15" hidden="true" customHeight="false" outlineLevel="0" collapsed="false">
      <c r="A68" s="25"/>
      <c r="B68" s="25"/>
      <c r="C68" s="25"/>
      <c r="D68" s="500"/>
      <c r="E68" s="25"/>
      <c r="F68" s="500"/>
      <c r="G68" s="25"/>
      <c r="H68" s="26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</row>
    <row r="69" customFormat="false" ht="15" hidden="true" customHeight="false" outlineLevel="0" collapsed="false">
      <c r="A69" s="25"/>
      <c r="B69" s="25"/>
      <c r="C69" s="25"/>
      <c r="D69" s="500"/>
      <c r="E69" s="25"/>
      <c r="F69" s="500"/>
      <c r="G69" s="25"/>
      <c r="H69" s="26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 customFormat="false" ht="15" hidden="true" customHeight="false" outlineLevel="0" collapsed="false">
      <c r="A70" s="25"/>
      <c r="B70" s="25"/>
      <c r="C70" s="25"/>
      <c r="D70" s="500"/>
      <c r="E70" s="25"/>
      <c r="F70" s="500"/>
      <c r="G70" s="25"/>
      <c r="H70" s="26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  <row r="71" customFormat="false" ht="15" hidden="true" customHeight="false" outlineLevel="0" collapsed="false">
      <c r="A71" s="25"/>
      <c r="B71" s="25"/>
      <c r="C71" s="25"/>
      <c r="D71" s="500"/>
      <c r="E71" s="25"/>
      <c r="F71" s="500"/>
      <c r="G71" s="25"/>
      <c r="H71" s="26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</row>
    <row r="72" customFormat="false" ht="15" hidden="true" customHeight="false" outlineLevel="0" collapsed="false">
      <c r="A72" s="25"/>
      <c r="B72" s="25"/>
      <c r="C72" s="25"/>
      <c r="D72" s="500"/>
      <c r="E72" s="25"/>
      <c r="F72" s="500"/>
      <c r="G72" s="25"/>
      <c r="H72" s="26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</row>
    <row r="73" customFormat="false" ht="15" hidden="true" customHeight="false" outlineLevel="0" collapsed="false">
      <c r="A73" s="25"/>
      <c r="B73" s="25"/>
      <c r="C73" s="25"/>
      <c r="D73" s="500"/>
      <c r="E73" s="25"/>
      <c r="F73" s="500"/>
      <c r="G73" s="25"/>
      <c r="H73" s="26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</row>
    <row r="74" customFormat="false" ht="15" hidden="true" customHeight="false" outlineLevel="0" collapsed="false">
      <c r="A74" s="25"/>
      <c r="B74" s="25"/>
      <c r="C74" s="25"/>
      <c r="D74" s="500"/>
      <c r="E74" s="25"/>
      <c r="F74" s="500"/>
      <c r="G74" s="25"/>
      <c r="H74" s="26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</row>
    <row r="75" customFormat="false" ht="15" hidden="true" customHeight="false" outlineLevel="0" collapsed="false">
      <c r="A75" s="25"/>
      <c r="B75" s="25"/>
      <c r="C75" s="25"/>
      <c r="D75" s="500"/>
      <c r="E75" s="25"/>
      <c r="F75" s="500"/>
      <c r="G75" s="25"/>
      <c r="H75" s="26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</row>
    <row r="76" customFormat="false" ht="15" hidden="true" customHeight="false" outlineLevel="0" collapsed="false">
      <c r="A76" s="25"/>
      <c r="B76" s="25"/>
      <c r="C76" s="25"/>
      <c r="D76" s="500"/>
      <c r="E76" s="25"/>
      <c r="F76" s="500"/>
      <c r="G76" s="25"/>
      <c r="H76" s="26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</row>
    <row r="77" customFormat="false" ht="15" hidden="true" customHeight="false" outlineLevel="0" collapsed="false">
      <c r="A77" s="25"/>
      <c r="B77" s="25"/>
      <c r="C77" s="25"/>
      <c r="D77" s="500"/>
      <c r="E77" s="25"/>
      <c r="F77" s="500"/>
      <c r="G77" s="25"/>
      <c r="H77" s="26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</row>
    <row r="78" customFormat="false" ht="15" hidden="true" customHeight="false" outlineLevel="0" collapsed="false">
      <c r="A78" s="25"/>
      <c r="B78" s="25"/>
      <c r="C78" s="25"/>
      <c r="D78" s="500"/>
      <c r="E78" s="25"/>
      <c r="F78" s="500"/>
      <c r="G78" s="25"/>
      <c r="H78" s="26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</row>
    <row r="79" customFormat="false" ht="15" hidden="true" customHeight="false" outlineLevel="0" collapsed="false">
      <c r="A79" s="25"/>
      <c r="B79" s="25"/>
      <c r="C79" s="25"/>
      <c r="D79" s="500"/>
      <c r="E79" s="25"/>
      <c r="F79" s="500"/>
      <c r="G79" s="25"/>
      <c r="H79" s="26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</row>
    <row r="80" customFormat="false" ht="15" hidden="true" customHeight="false" outlineLevel="0" collapsed="false">
      <c r="A80" s="25"/>
      <c r="B80" s="25"/>
      <c r="C80" s="25"/>
      <c r="D80" s="500"/>
      <c r="E80" s="25"/>
      <c r="F80" s="500"/>
      <c r="G80" s="25"/>
      <c r="H80" s="26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</row>
    <row r="81" customFormat="false" ht="15" hidden="true" customHeight="false" outlineLevel="0" collapsed="false">
      <c r="A81" s="25"/>
      <c r="B81" s="25"/>
      <c r="C81" s="25"/>
      <c r="D81" s="500"/>
      <c r="E81" s="25"/>
      <c r="F81" s="500"/>
      <c r="G81" s="25"/>
      <c r="H81" s="26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</row>
    <row r="82" customFormat="false" ht="15" hidden="true" customHeight="false" outlineLevel="0" collapsed="false">
      <c r="A82" s="25"/>
      <c r="B82" s="25"/>
      <c r="C82" s="25"/>
      <c r="D82" s="500"/>
      <c r="E82" s="25"/>
      <c r="F82" s="500"/>
      <c r="G82" s="25"/>
      <c r="H82" s="26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</row>
    <row r="83" customFormat="false" ht="15" hidden="true" customHeight="false" outlineLevel="0" collapsed="false">
      <c r="A83" s="25"/>
      <c r="B83" s="25"/>
      <c r="C83" s="25"/>
      <c r="D83" s="500"/>
      <c r="E83" s="25"/>
      <c r="F83" s="500"/>
      <c r="G83" s="25"/>
      <c r="H83" s="26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</row>
    <row r="84" customFormat="false" ht="15" hidden="true" customHeight="false" outlineLevel="0" collapsed="false">
      <c r="A84" s="25"/>
      <c r="B84" s="25"/>
      <c r="C84" s="25"/>
      <c r="D84" s="500"/>
      <c r="E84" s="25"/>
      <c r="F84" s="500"/>
      <c r="G84" s="25"/>
      <c r="H84" s="26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</row>
    <row r="85" customFormat="false" ht="15" hidden="true" customHeight="false" outlineLevel="0" collapsed="false">
      <c r="A85" s="25"/>
      <c r="B85" s="25"/>
      <c r="C85" s="25"/>
      <c r="D85" s="500"/>
      <c r="E85" s="25"/>
      <c r="F85" s="500"/>
      <c r="G85" s="25"/>
      <c r="H85" s="26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</row>
    <row r="86" customFormat="false" ht="15" hidden="true" customHeight="false" outlineLevel="0" collapsed="false">
      <c r="A86" s="25"/>
      <c r="B86" s="25"/>
      <c r="C86" s="25"/>
      <c r="D86" s="500"/>
      <c r="E86" s="25"/>
      <c r="F86" s="500"/>
      <c r="G86" s="25"/>
      <c r="H86" s="26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</row>
    <row r="87" customFormat="false" ht="15" hidden="true" customHeight="false" outlineLevel="0" collapsed="false">
      <c r="A87" s="25"/>
      <c r="B87" s="25"/>
      <c r="C87" s="25"/>
      <c r="D87" s="500"/>
      <c r="E87" s="25"/>
      <c r="F87" s="500"/>
      <c r="G87" s="25"/>
      <c r="H87" s="26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</row>
    <row r="88" customFormat="false" ht="15" hidden="true" customHeight="false" outlineLevel="0" collapsed="false">
      <c r="A88" s="25"/>
      <c r="B88" s="25"/>
      <c r="C88" s="25"/>
      <c r="D88" s="500"/>
      <c r="E88" s="25"/>
      <c r="F88" s="500"/>
      <c r="G88" s="25"/>
      <c r="H88" s="26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</row>
    <row r="89" customFormat="false" ht="15" hidden="true" customHeight="false" outlineLevel="0" collapsed="false">
      <c r="A89" s="25"/>
      <c r="B89" s="25"/>
      <c r="C89" s="25"/>
      <c r="D89" s="500"/>
      <c r="E89" s="25"/>
      <c r="F89" s="500"/>
      <c r="G89" s="25"/>
      <c r="H89" s="26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</row>
    <row r="90" customFormat="false" ht="15" hidden="true" customHeight="false" outlineLevel="0" collapsed="false">
      <c r="A90" s="25"/>
      <c r="B90" s="25"/>
      <c r="C90" s="25"/>
      <c r="D90" s="500"/>
      <c r="E90" s="25"/>
      <c r="F90" s="500"/>
      <c r="G90" s="25"/>
      <c r="H90" s="26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</row>
    <row r="91" customFormat="false" ht="15" hidden="true" customHeight="false" outlineLevel="0" collapsed="false">
      <c r="A91" s="25"/>
      <c r="B91" s="25"/>
      <c r="C91" s="25"/>
      <c r="D91" s="500"/>
      <c r="E91" s="25"/>
      <c r="F91" s="500"/>
      <c r="G91" s="25"/>
      <c r="H91" s="26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</row>
    <row r="92" customFormat="false" ht="15" hidden="true" customHeight="false" outlineLevel="0" collapsed="false">
      <c r="A92" s="25"/>
      <c r="B92" s="25"/>
      <c r="C92" s="25"/>
      <c r="D92" s="500"/>
      <c r="E92" s="25"/>
      <c r="F92" s="500"/>
      <c r="G92" s="25"/>
      <c r="H92" s="26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</row>
    <row r="93" customFormat="false" ht="15" hidden="true" customHeight="false" outlineLevel="0" collapsed="false">
      <c r="A93" s="25"/>
      <c r="B93" s="25"/>
      <c r="C93" s="25"/>
      <c r="D93" s="500"/>
      <c r="E93" s="25"/>
      <c r="F93" s="500"/>
      <c r="G93" s="25"/>
      <c r="H93" s="26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</row>
    <row r="94" customFormat="false" ht="15" hidden="true" customHeight="false" outlineLevel="0" collapsed="false">
      <c r="A94" s="25"/>
      <c r="B94" s="25"/>
      <c r="C94" s="25"/>
      <c r="D94" s="500"/>
      <c r="E94" s="25"/>
      <c r="F94" s="500"/>
      <c r="G94" s="25"/>
      <c r="H94" s="26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</row>
    <row r="95" customFormat="false" ht="15" hidden="true" customHeight="false" outlineLevel="0" collapsed="false">
      <c r="A95" s="25"/>
      <c r="B95" s="25"/>
      <c r="C95" s="25"/>
      <c r="D95" s="500"/>
      <c r="E95" s="25"/>
      <c r="F95" s="500"/>
      <c r="G95" s="25"/>
      <c r="H95" s="26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</row>
    <row r="96" customFormat="false" ht="15" hidden="true" customHeight="false" outlineLevel="0" collapsed="false">
      <c r="A96" s="25"/>
      <c r="B96" s="25"/>
      <c r="C96" s="25"/>
      <c r="D96" s="500"/>
      <c r="E96" s="25"/>
      <c r="F96" s="500"/>
      <c r="G96" s="25"/>
      <c r="H96" s="26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</row>
    <row r="97" customFormat="false" ht="15" hidden="true" customHeight="false" outlineLevel="0" collapsed="false">
      <c r="A97" s="25"/>
      <c r="B97" s="25"/>
      <c r="C97" s="25"/>
      <c r="D97" s="500"/>
      <c r="E97" s="25"/>
      <c r="F97" s="500"/>
      <c r="G97" s="25"/>
      <c r="H97" s="26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</row>
    <row r="98" customFormat="false" ht="15" hidden="true" customHeight="false" outlineLevel="0" collapsed="false">
      <c r="A98" s="25"/>
      <c r="B98" s="25"/>
      <c r="C98" s="25"/>
      <c r="D98" s="500"/>
      <c r="E98" s="25"/>
      <c r="F98" s="500"/>
      <c r="G98" s="25"/>
      <c r="H98" s="26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</row>
    <row r="99" customFormat="false" ht="15" hidden="true" customHeight="false" outlineLevel="0" collapsed="false">
      <c r="A99" s="25"/>
      <c r="B99" s="25"/>
      <c r="C99" s="25"/>
      <c r="D99" s="500"/>
      <c r="E99" s="25"/>
      <c r="F99" s="500"/>
      <c r="G99" s="25"/>
      <c r="H99" s="26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</row>
    <row r="100" customFormat="false" ht="15" hidden="true" customHeight="false" outlineLevel="0" collapsed="false">
      <c r="A100" s="25"/>
      <c r="B100" s="25"/>
      <c r="C100" s="25"/>
      <c r="D100" s="500"/>
      <c r="E100" s="25"/>
      <c r="F100" s="500"/>
      <c r="G100" s="25"/>
      <c r="H100" s="26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</row>
    <row r="101" customFormat="false" ht="15" hidden="true" customHeight="false" outlineLevel="0" collapsed="false">
      <c r="A101" s="25"/>
      <c r="B101" s="25"/>
      <c r="C101" s="25"/>
      <c r="D101" s="500"/>
      <c r="E101" s="25"/>
      <c r="F101" s="500"/>
      <c r="G101" s="25"/>
      <c r="H101" s="26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</row>
    <row r="102" customFormat="false" ht="15" hidden="true" customHeight="false" outlineLevel="0" collapsed="false">
      <c r="A102" s="25"/>
      <c r="B102" s="25"/>
      <c r="C102" s="25"/>
      <c r="D102" s="500"/>
      <c r="E102" s="25"/>
      <c r="F102" s="500"/>
      <c r="G102" s="25"/>
      <c r="H102" s="26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</row>
    <row r="103" customFormat="false" ht="15" hidden="true" customHeight="false" outlineLevel="0" collapsed="false">
      <c r="A103" s="25"/>
      <c r="B103" s="25"/>
      <c r="C103" s="25"/>
      <c r="D103" s="500"/>
      <c r="E103" s="25"/>
      <c r="F103" s="500"/>
      <c r="G103" s="25"/>
      <c r="H103" s="26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</row>
    <row r="104" customFormat="false" ht="15" hidden="true" customHeight="false" outlineLevel="0" collapsed="false">
      <c r="A104" s="25"/>
      <c r="B104" s="25"/>
      <c r="C104" s="25"/>
      <c r="D104" s="500"/>
      <c r="E104" s="25"/>
      <c r="F104" s="500"/>
      <c r="G104" s="25"/>
      <c r="H104" s="26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</row>
    <row r="105" customFormat="false" ht="15" hidden="true" customHeight="false" outlineLevel="0" collapsed="false">
      <c r="A105" s="25"/>
      <c r="B105" s="25"/>
      <c r="C105" s="25"/>
      <c r="D105" s="500"/>
      <c r="E105" s="25"/>
      <c r="F105" s="500"/>
      <c r="G105" s="25"/>
      <c r="H105" s="26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</row>
    <row r="106" customFormat="false" ht="15" hidden="true" customHeight="false" outlineLevel="0" collapsed="false">
      <c r="A106" s="25"/>
      <c r="B106" s="25"/>
      <c r="C106" s="25"/>
      <c r="D106" s="500"/>
      <c r="E106" s="25"/>
      <c r="F106" s="500"/>
      <c r="G106" s="25"/>
      <c r="H106" s="26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</row>
    <row r="107" customFormat="false" ht="15" hidden="true" customHeight="false" outlineLevel="0" collapsed="false">
      <c r="A107" s="25"/>
      <c r="B107" s="25"/>
      <c r="C107" s="25"/>
      <c r="D107" s="500"/>
      <c r="E107" s="25"/>
      <c r="F107" s="500"/>
      <c r="G107" s="25"/>
      <c r="H107" s="26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</row>
    <row r="108" customFormat="false" ht="15" hidden="true" customHeight="false" outlineLevel="0" collapsed="false">
      <c r="A108" s="25"/>
      <c r="B108" s="25"/>
      <c r="C108" s="25"/>
      <c r="D108" s="500"/>
      <c r="E108" s="25"/>
      <c r="F108" s="500"/>
      <c r="G108" s="25"/>
      <c r="H108" s="26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</row>
    <row r="109" customFormat="false" ht="15" hidden="true" customHeight="false" outlineLevel="0" collapsed="false">
      <c r="A109" s="25"/>
      <c r="B109" s="25"/>
      <c r="C109" s="25"/>
      <c r="D109" s="500"/>
      <c r="E109" s="25"/>
      <c r="F109" s="500"/>
      <c r="G109" s="25"/>
      <c r="H109" s="26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</row>
    <row r="110" customFormat="false" ht="15" hidden="true" customHeight="false" outlineLevel="0" collapsed="false">
      <c r="A110" s="25"/>
      <c r="B110" s="25"/>
      <c r="C110" s="25"/>
      <c r="D110" s="500"/>
      <c r="E110" s="25"/>
      <c r="F110" s="500"/>
      <c r="G110" s="25"/>
      <c r="H110" s="26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</row>
    <row r="111" customFormat="false" ht="15" hidden="true" customHeight="false" outlineLevel="0" collapsed="false">
      <c r="A111" s="25"/>
      <c r="B111" s="25"/>
      <c r="C111" s="25"/>
      <c r="D111" s="500"/>
      <c r="E111" s="25"/>
      <c r="F111" s="500"/>
      <c r="G111" s="25"/>
      <c r="H111" s="26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</row>
    <row r="112" customFormat="false" ht="15" hidden="true" customHeight="false" outlineLevel="0" collapsed="false">
      <c r="A112" s="25"/>
      <c r="B112" s="25"/>
      <c r="C112" s="25"/>
      <c r="D112" s="500"/>
      <c r="E112" s="25"/>
      <c r="F112" s="500"/>
      <c r="G112" s="25"/>
      <c r="H112" s="26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</row>
    <row r="113" customFormat="false" ht="15" hidden="true" customHeight="false" outlineLevel="0" collapsed="false">
      <c r="A113" s="25"/>
      <c r="B113" s="25"/>
      <c r="C113" s="25"/>
      <c r="D113" s="500"/>
      <c r="E113" s="25"/>
      <c r="F113" s="500"/>
      <c r="G113" s="25"/>
      <c r="H113" s="26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</row>
    <row r="114" customFormat="false" ht="15" hidden="true" customHeight="false" outlineLevel="0" collapsed="false">
      <c r="A114" s="25"/>
      <c r="B114" s="25"/>
      <c r="C114" s="25"/>
      <c r="D114" s="500"/>
      <c r="E114" s="25"/>
      <c r="F114" s="500"/>
      <c r="G114" s="25"/>
      <c r="H114" s="26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</row>
    <row r="115" customFormat="false" ht="15" hidden="true" customHeight="false" outlineLevel="0" collapsed="false">
      <c r="A115" s="25"/>
      <c r="B115" s="25"/>
      <c r="C115" s="25"/>
      <c r="D115" s="500"/>
      <c r="E115" s="25"/>
      <c r="F115" s="500"/>
      <c r="G115" s="25"/>
      <c r="H115" s="26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</row>
    <row r="116" customFormat="false" ht="15" hidden="true" customHeight="false" outlineLevel="0" collapsed="false">
      <c r="A116" s="25"/>
      <c r="B116" s="25"/>
      <c r="C116" s="25"/>
      <c r="D116" s="500"/>
      <c r="E116" s="25"/>
      <c r="F116" s="500"/>
      <c r="G116" s="25"/>
      <c r="H116" s="26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</row>
    <row r="117" customFormat="false" ht="15" hidden="true" customHeight="false" outlineLevel="0" collapsed="false">
      <c r="A117" s="25"/>
      <c r="B117" s="25"/>
      <c r="C117" s="25"/>
      <c r="D117" s="500"/>
      <c r="E117" s="25"/>
      <c r="F117" s="500"/>
      <c r="G117" s="25"/>
      <c r="H117" s="26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</row>
    <row r="118" customFormat="false" ht="15" hidden="true" customHeight="false" outlineLevel="0" collapsed="false">
      <c r="A118" s="25"/>
      <c r="B118" s="25"/>
      <c r="C118" s="25"/>
      <c r="D118" s="500"/>
      <c r="E118" s="25"/>
      <c r="F118" s="500"/>
      <c r="G118" s="25"/>
      <c r="H118" s="26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</row>
    <row r="119" customFormat="false" ht="15" hidden="true" customHeight="false" outlineLevel="0" collapsed="false">
      <c r="A119" s="25"/>
      <c r="B119" s="25"/>
      <c r="C119" s="25"/>
      <c r="D119" s="500"/>
      <c r="E119" s="25"/>
      <c r="F119" s="500"/>
      <c r="G119" s="25"/>
      <c r="H119" s="26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</row>
    <row r="120" customFormat="false" ht="15" hidden="true" customHeight="false" outlineLevel="0" collapsed="false">
      <c r="A120" s="25"/>
      <c r="B120" s="25"/>
      <c r="C120" s="25"/>
      <c r="D120" s="500"/>
      <c r="E120" s="25"/>
      <c r="F120" s="500"/>
      <c r="G120" s="25"/>
      <c r="H120" s="26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</row>
  </sheetData>
  <mergeCells count="3">
    <mergeCell ref="B2:F4"/>
    <mergeCell ref="C5:D5"/>
    <mergeCell ref="E5:F5"/>
  </mergeCells>
  <conditionalFormatting sqref="C6:D13">
    <cfRule type="expression" priority="2" aboveAverage="0" equalAverage="0" bottom="0" percent="0" rank="0" text="" dxfId="58">
      <formula>$J$2="Sì"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9900"/>
    <pageSetUpPr fitToPage="false"/>
  </sheetPr>
  <dimension ref="A1:N679"/>
  <sheetViews>
    <sheetView showFormulas="false" showGridLines="true" showRowColHeaders="true" showZeros="true" rightToLeft="false" tabSelected="false" showOutlineSymbols="true" defaultGridColor="true" view="normal" topLeftCell="A22" colorId="64" zoomScale="85" zoomScaleNormal="85" zoomScalePageLayoutView="100" workbookViewId="0">
      <selection pane="topLeft" activeCell="B39" activeCellId="0" sqref="B39"/>
    </sheetView>
  </sheetViews>
  <sheetFormatPr defaultColWidth="12.66796875" defaultRowHeight="12.8" zeroHeight="true" outlineLevelRow="0" outlineLevelCol="0"/>
  <cols>
    <col collapsed="false" customWidth="true" hidden="false" outlineLevel="0" max="1" min="1" style="0" width="2.67"/>
    <col collapsed="false" customWidth="true" hidden="false" outlineLevel="0" max="2" min="2" style="0" width="44.33"/>
    <col collapsed="false" customWidth="true" hidden="false" outlineLevel="0" max="3" min="3" style="0" width="2.67"/>
    <col collapsed="false" customWidth="true" hidden="false" outlineLevel="0" max="4" min="4" style="0" width="25.11"/>
    <col collapsed="false" customWidth="true" hidden="false" outlineLevel="0" max="5" min="5" style="0" width="27.56"/>
    <col collapsed="false" customWidth="true" hidden="false" outlineLevel="0" max="6" min="6" style="0" width="25.11"/>
    <col collapsed="false" customWidth="true" hidden="false" outlineLevel="0" max="7" min="7" style="0" width="2.67"/>
    <col collapsed="false" customWidth="true" hidden="false" outlineLevel="0" max="13" min="8" style="0" width="25.11"/>
    <col collapsed="false" customWidth="true" hidden="false" outlineLevel="0" max="14" min="14" style="0" width="2.67"/>
    <col collapsed="false" customWidth="true" hidden="true" outlineLevel="0" max="196" min="15" style="0" width="11.53"/>
    <col collapsed="false" customWidth="false" hidden="true" outlineLevel="0" max="16384" min="197" style="0" width="12.67"/>
  </cols>
  <sheetData>
    <row r="1" customFormat="false" ht="15.75" hidden="false" customHeight="true" outlineLevel="0" collapsed="false">
      <c r="A1" s="529"/>
      <c r="B1" s="529"/>
      <c r="C1" s="529"/>
      <c r="D1" s="529"/>
      <c r="E1" s="529"/>
      <c r="F1" s="529"/>
      <c r="G1" s="529"/>
      <c r="H1" s="530"/>
      <c r="I1" s="529"/>
      <c r="J1" s="529"/>
      <c r="K1" s="529"/>
      <c r="L1" s="529"/>
      <c r="M1" s="530"/>
      <c r="N1" s="530"/>
    </row>
    <row r="2" customFormat="false" ht="30" hidden="false" customHeight="true" outlineLevel="0" collapsed="false">
      <c r="A2" s="531"/>
      <c r="B2" s="532" t="s">
        <v>235</v>
      </c>
      <c r="C2" s="531"/>
      <c r="D2" s="533" t="s">
        <v>236</v>
      </c>
      <c r="E2" s="533"/>
      <c r="F2" s="533"/>
      <c r="G2" s="531"/>
      <c r="H2" s="534" t="s">
        <v>237</v>
      </c>
      <c r="I2" s="530"/>
      <c r="J2" s="530"/>
      <c r="K2" s="530"/>
      <c r="L2" s="530"/>
      <c r="M2" s="530"/>
      <c r="N2" s="530"/>
    </row>
    <row r="3" customFormat="false" ht="42" hidden="false" customHeight="true" outlineLevel="0" collapsed="false">
      <c r="A3" s="530"/>
      <c r="B3" s="535" t="s">
        <v>123</v>
      </c>
      <c r="C3" s="530"/>
      <c r="D3" s="536" t="s">
        <v>238</v>
      </c>
      <c r="E3" s="537" t="s">
        <v>239</v>
      </c>
      <c r="F3" s="537" t="s">
        <v>240</v>
      </c>
      <c r="G3" s="530"/>
      <c r="H3" s="538"/>
      <c r="I3" s="539"/>
      <c r="J3" s="539"/>
      <c r="K3" s="539"/>
      <c r="L3" s="539"/>
      <c r="M3" s="539"/>
      <c r="N3" s="530"/>
    </row>
    <row r="4" customFormat="false" ht="15.75" hidden="false" customHeight="true" outlineLevel="0" collapsed="false">
      <c r="A4" s="530"/>
      <c r="B4" s="535" t="s">
        <v>241</v>
      </c>
      <c r="C4" s="530"/>
      <c r="D4" s="540" t="s">
        <v>71</v>
      </c>
      <c r="E4" s="541" t="s">
        <v>242</v>
      </c>
      <c r="F4" s="542"/>
      <c r="G4" s="530"/>
      <c r="H4" s="543" t="s">
        <v>134</v>
      </c>
      <c r="I4" s="544" t="s">
        <v>243</v>
      </c>
      <c r="J4" s="544" t="s">
        <v>244</v>
      </c>
      <c r="K4" s="544" t="s">
        <v>245</v>
      </c>
      <c r="L4" s="544" t="s">
        <v>246</v>
      </c>
      <c r="M4" s="544" t="s">
        <v>147</v>
      </c>
      <c r="N4" s="530"/>
    </row>
    <row r="5" customFormat="false" ht="14.25" hidden="false" customHeight="false" outlineLevel="0" collapsed="false">
      <c r="A5" s="530"/>
      <c r="B5" s="530"/>
      <c r="C5" s="530"/>
      <c r="D5" s="540" t="n">
        <v>1</v>
      </c>
      <c r="E5" s="541" t="s">
        <v>247</v>
      </c>
      <c r="F5" s="545" t="n">
        <v>1</v>
      </c>
      <c r="G5" s="530"/>
      <c r="H5" s="546" t="s">
        <v>248</v>
      </c>
      <c r="I5" s="547" t="n">
        <v>0</v>
      </c>
      <c r="J5" s="547" t="n">
        <v>5</v>
      </c>
      <c r="K5" s="548" t="n">
        <v>0</v>
      </c>
      <c r="L5" s="549" t="n">
        <v>0.06</v>
      </c>
      <c r="M5" s="549" t="n">
        <v>0.05</v>
      </c>
      <c r="N5" s="530" t="n">
        <v>1</v>
      </c>
    </row>
    <row r="6" customFormat="false" ht="14.25" hidden="false" customHeight="false" outlineLevel="0" collapsed="false">
      <c r="A6" s="530"/>
      <c r="B6" s="530"/>
      <c r="C6" s="530"/>
      <c r="D6" s="540"/>
      <c r="E6" s="541"/>
      <c r="F6" s="542"/>
      <c r="G6" s="530"/>
      <c r="H6" s="546" t="s">
        <v>249</v>
      </c>
      <c r="I6" s="547" t="n">
        <v>5</v>
      </c>
      <c r="J6" s="547" t="n">
        <v>10</v>
      </c>
      <c r="K6" s="548" t="n">
        <v>0.05</v>
      </c>
      <c r="L6" s="549" t="n">
        <v>0.06</v>
      </c>
      <c r="M6" s="549" t="n">
        <v>0.05</v>
      </c>
      <c r="N6" s="530" t="n">
        <v>2</v>
      </c>
    </row>
    <row r="7" customFormat="false" ht="14.25" hidden="false" customHeight="false" outlineLevel="0" collapsed="false">
      <c r="A7" s="530"/>
      <c r="B7" s="532" t="s">
        <v>250</v>
      </c>
      <c r="C7" s="530"/>
      <c r="D7" s="540"/>
      <c r="E7" s="541"/>
      <c r="F7" s="542"/>
      <c r="G7" s="530"/>
      <c r="H7" s="546" t="s">
        <v>251</v>
      </c>
      <c r="I7" s="547" t="n">
        <v>10</v>
      </c>
      <c r="J7" s="547" t="n">
        <v>15</v>
      </c>
      <c r="K7" s="548" t="n">
        <v>0.1</v>
      </c>
      <c r="L7" s="549" t="n">
        <v>0.06</v>
      </c>
      <c r="M7" s="549" t="n">
        <v>0.05</v>
      </c>
      <c r="N7" s="530" t="n">
        <v>3</v>
      </c>
    </row>
    <row r="8" customFormat="false" ht="14.25" hidden="false" customHeight="false" outlineLevel="0" collapsed="false">
      <c r="A8" s="530"/>
      <c r="B8" s="535" t="s">
        <v>91</v>
      </c>
      <c r="C8" s="530"/>
      <c r="D8" s="540"/>
      <c r="E8" s="541"/>
      <c r="F8" s="542"/>
      <c r="G8" s="530"/>
      <c r="H8" s="546" t="s">
        <v>252</v>
      </c>
      <c r="I8" s="547" t="n">
        <v>15</v>
      </c>
      <c r="J8" s="547" t="n">
        <v>20</v>
      </c>
      <c r="K8" s="548" t="n">
        <v>0.15</v>
      </c>
      <c r="L8" s="549" t="n">
        <v>0.08</v>
      </c>
      <c r="M8" s="549" t="n">
        <v>0.06</v>
      </c>
      <c r="N8" s="530" t="n">
        <v>4</v>
      </c>
    </row>
    <row r="9" customFormat="false" ht="14.25" hidden="false" customHeight="false" outlineLevel="0" collapsed="false">
      <c r="A9" s="530"/>
      <c r="B9" s="535" t="s">
        <v>132</v>
      </c>
      <c r="C9" s="530"/>
      <c r="D9" s="540"/>
      <c r="E9" s="541"/>
      <c r="F9" s="542"/>
      <c r="G9" s="530"/>
      <c r="H9" s="546" t="s">
        <v>253</v>
      </c>
      <c r="I9" s="547" t="n">
        <v>20</v>
      </c>
      <c r="J9" s="547" t="n">
        <v>25</v>
      </c>
      <c r="K9" s="548" t="n">
        <v>0.2</v>
      </c>
      <c r="L9" s="549" t="n">
        <v>0.08</v>
      </c>
      <c r="M9" s="549" t="n">
        <v>0.06</v>
      </c>
      <c r="N9" s="530" t="n">
        <v>5</v>
      </c>
    </row>
    <row r="10" customFormat="false" ht="14.25" hidden="false" customHeight="false" outlineLevel="0" collapsed="false">
      <c r="A10" s="530"/>
      <c r="B10" s="530"/>
      <c r="C10" s="530"/>
      <c r="D10" s="530"/>
      <c r="E10" s="530"/>
      <c r="F10" s="530"/>
      <c r="G10" s="530"/>
      <c r="H10" s="546" t="s">
        <v>254</v>
      </c>
      <c r="I10" s="547" t="n">
        <v>25</v>
      </c>
      <c r="J10" s="547" t="n">
        <v>30</v>
      </c>
      <c r="K10" s="548" t="n">
        <v>0.25</v>
      </c>
      <c r="L10" s="549" t="n">
        <v>0.08</v>
      </c>
      <c r="M10" s="549" t="n">
        <v>0.06</v>
      </c>
      <c r="N10" s="530" t="n">
        <v>6</v>
      </c>
    </row>
    <row r="11" customFormat="false" ht="14.25" hidden="false" customHeight="false" outlineLevel="0" collapsed="false">
      <c r="A11" s="530"/>
      <c r="B11" s="550" t="s">
        <v>255</v>
      </c>
      <c r="C11" s="530"/>
      <c r="D11" s="530"/>
      <c r="E11" s="530"/>
      <c r="F11" s="530"/>
      <c r="G11" s="530"/>
      <c r="H11" s="546" t="s">
        <v>256</v>
      </c>
      <c r="I11" s="547" t="n">
        <v>30</v>
      </c>
      <c r="J11" s="547" t="n">
        <v>35</v>
      </c>
      <c r="K11" s="548" t="n">
        <v>0.3</v>
      </c>
      <c r="L11" s="549" t="n">
        <v>0.08</v>
      </c>
      <c r="M11" s="549" t="n">
        <v>0.06</v>
      </c>
      <c r="N11" s="530" t="n">
        <v>7</v>
      </c>
    </row>
    <row r="12" customFormat="false" ht="14.25" hidden="false" customHeight="false" outlineLevel="0" collapsed="false">
      <c r="A12" s="530"/>
      <c r="B12" s="535" t="s">
        <v>257</v>
      </c>
      <c r="C12" s="530"/>
      <c r="D12" s="530"/>
      <c r="E12" s="530"/>
      <c r="F12" s="530"/>
      <c r="G12" s="530"/>
      <c r="H12" s="546" t="s">
        <v>258</v>
      </c>
      <c r="I12" s="547" t="n">
        <v>35</v>
      </c>
      <c r="J12" s="547" t="n">
        <v>40</v>
      </c>
      <c r="K12" s="548" t="n">
        <v>0.35</v>
      </c>
      <c r="L12" s="549" t="n">
        <v>0.08</v>
      </c>
      <c r="M12" s="549" t="n">
        <v>0.06</v>
      </c>
      <c r="N12" s="530" t="n">
        <v>8</v>
      </c>
    </row>
    <row r="13" customFormat="false" ht="14.25" hidden="false" customHeight="false" outlineLevel="0" collapsed="false">
      <c r="A13" s="530"/>
      <c r="B13" s="530"/>
      <c r="C13" s="530"/>
      <c r="D13" s="530"/>
      <c r="E13" s="530"/>
      <c r="F13" s="530"/>
      <c r="G13" s="530"/>
      <c r="H13" s="546" t="s">
        <v>259</v>
      </c>
      <c r="I13" s="547" t="n">
        <v>40</v>
      </c>
      <c r="J13" s="547" t="n">
        <v>45</v>
      </c>
      <c r="K13" s="548" t="n">
        <v>0.4</v>
      </c>
      <c r="L13" s="549" t="n">
        <v>0.18</v>
      </c>
      <c r="M13" s="549" t="n">
        <v>0.1</v>
      </c>
      <c r="N13" s="530" t="n">
        <v>9</v>
      </c>
    </row>
    <row r="14" customFormat="false" ht="14.25" hidden="false" customHeight="false" outlineLevel="0" collapsed="false">
      <c r="A14" s="530"/>
      <c r="B14" s="530"/>
      <c r="C14" s="530"/>
      <c r="D14" s="530"/>
      <c r="E14" s="530"/>
      <c r="F14" s="530"/>
      <c r="G14" s="530"/>
      <c r="H14" s="546" t="s">
        <v>109</v>
      </c>
      <c r="I14" s="547" t="n">
        <v>45</v>
      </c>
      <c r="J14" s="547" t="n">
        <v>50</v>
      </c>
      <c r="K14" s="548" t="n">
        <v>0.45</v>
      </c>
      <c r="L14" s="549" t="n">
        <v>0.18</v>
      </c>
      <c r="M14" s="549" t="n">
        <v>0.1</v>
      </c>
      <c r="N14" s="530" t="n">
        <v>10</v>
      </c>
    </row>
    <row r="15" customFormat="false" ht="14.25" hidden="false" customHeight="true" outlineLevel="0" collapsed="false">
      <c r="A15" s="530"/>
      <c r="B15" s="551" t="s">
        <v>260</v>
      </c>
      <c r="C15" s="530"/>
      <c r="D15" s="552" t="s">
        <v>261</v>
      </c>
      <c r="E15" s="552"/>
      <c r="F15" s="552"/>
      <c r="G15" s="530"/>
      <c r="H15" s="546" t="s">
        <v>262</v>
      </c>
      <c r="I15" s="547" t="n">
        <v>50</v>
      </c>
      <c r="J15" s="547" t="n">
        <v>999999</v>
      </c>
      <c r="K15" s="548" t="n">
        <v>0.5</v>
      </c>
      <c r="L15" s="549" t="n">
        <v>0.18</v>
      </c>
      <c r="M15" s="549" t="n">
        <v>0.1</v>
      </c>
      <c r="N15" s="530" t="n">
        <v>11</v>
      </c>
    </row>
    <row r="16" customFormat="false" ht="14.25" hidden="false" customHeight="false" outlineLevel="0" collapsed="false">
      <c r="A16" s="530"/>
      <c r="B16" s="553" t="n">
        <v>5</v>
      </c>
      <c r="C16" s="530"/>
      <c r="D16" s="536" t="s">
        <v>238</v>
      </c>
      <c r="E16" s="537" t="s">
        <v>239</v>
      </c>
      <c r="F16" s="537" t="s">
        <v>240</v>
      </c>
      <c r="G16" s="530"/>
      <c r="H16" s="530"/>
      <c r="I16" s="530"/>
      <c r="J16" s="530"/>
      <c r="K16" s="530"/>
      <c r="L16" s="530"/>
      <c r="M16" s="530"/>
      <c r="N16" s="530"/>
    </row>
    <row r="17" customFormat="false" ht="14.25" hidden="false" customHeight="false" outlineLevel="0" collapsed="false">
      <c r="A17" s="530"/>
      <c r="B17" s="530"/>
      <c r="C17" s="530"/>
      <c r="D17" s="540" t="s">
        <v>71</v>
      </c>
      <c r="E17" s="554" t="s">
        <v>263</v>
      </c>
      <c r="F17" s="554"/>
      <c r="G17" s="530"/>
      <c r="H17" s="530"/>
      <c r="I17" s="530"/>
      <c r="J17" s="530"/>
      <c r="K17" s="530"/>
      <c r="L17" s="530"/>
      <c r="M17" s="530"/>
      <c r="N17" s="530"/>
    </row>
    <row r="18" customFormat="false" ht="15.75" hidden="false" customHeight="true" outlineLevel="0" collapsed="false">
      <c r="A18" s="530"/>
      <c r="B18" s="530"/>
      <c r="C18" s="530"/>
      <c r="D18" s="540" t="n">
        <v>1</v>
      </c>
      <c r="E18" s="554" t="s">
        <v>247</v>
      </c>
      <c r="F18" s="545" t="n">
        <v>1</v>
      </c>
      <c r="G18" s="530"/>
      <c r="H18" s="530"/>
      <c r="I18" s="530"/>
      <c r="J18" s="530"/>
      <c r="K18" s="530"/>
      <c r="L18" s="530"/>
      <c r="M18" s="530"/>
      <c r="N18" s="530"/>
    </row>
    <row r="19" customFormat="false" ht="15.75" hidden="false" customHeight="true" outlineLevel="0" collapsed="false">
      <c r="A19" s="530"/>
      <c r="B19" s="551" t="s">
        <v>264</v>
      </c>
      <c r="C19" s="530"/>
      <c r="D19" s="540"/>
      <c r="E19" s="554"/>
      <c r="F19" s="545"/>
      <c r="G19" s="530"/>
      <c r="H19" s="530"/>
      <c r="I19" s="530"/>
      <c r="J19" s="530"/>
      <c r="K19" s="530"/>
      <c r="L19" s="530"/>
      <c r="M19" s="530"/>
      <c r="N19" s="530"/>
    </row>
    <row r="20" customFormat="false" ht="15.75" hidden="false" customHeight="true" outlineLevel="0" collapsed="false">
      <c r="A20" s="530"/>
      <c r="B20" s="535" t="s">
        <v>132</v>
      </c>
      <c r="C20" s="530"/>
      <c r="D20" s="540"/>
      <c r="E20" s="554"/>
      <c r="F20" s="545"/>
      <c r="G20" s="530"/>
      <c r="H20" s="530"/>
      <c r="I20" s="530"/>
      <c r="J20" s="530"/>
      <c r="K20" s="530"/>
      <c r="L20" s="530"/>
      <c r="M20" s="530"/>
      <c r="N20" s="530"/>
    </row>
    <row r="21" customFormat="false" ht="14.25" hidden="false" customHeight="false" outlineLevel="0" collapsed="false">
      <c r="A21" s="555"/>
      <c r="B21" s="556" t="n">
        <v>0.05</v>
      </c>
      <c r="C21" s="530"/>
      <c r="D21" s="540"/>
      <c r="E21" s="554"/>
      <c r="F21" s="545"/>
      <c r="G21" s="530"/>
      <c r="H21" s="530"/>
      <c r="I21" s="530"/>
      <c r="J21" s="530"/>
      <c r="K21" s="530"/>
      <c r="L21" s="530"/>
      <c r="M21" s="530"/>
      <c r="N21" s="530"/>
    </row>
    <row r="22" customFormat="false" ht="15.75" hidden="false" customHeight="true" outlineLevel="0" collapsed="false">
      <c r="A22" s="555"/>
      <c r="B22" s="556" t="n">
        <v>0.2</v>
      </c>
      <c r="C22" s="530"/>
      <c r="D22" s="540"/>
      <c r="E22" s="554"/>
      <c r="F22" s="545"/>
      <c r="G22" s="530"/>
      <c r="H22" s="530"/>
      <c r="I22" s="530"/>
      <c r="J22" s="530"/>
      <c r="K22" s="530"/>
      <c r="L22" s="530"/>
      <c r="M22" s="530"/>
      <c r="N22" s="530"/>
    </row>
    <row r="23" customFormat="false" ht="15.75" hidden="false" customHeight="true" outlineLevel="0" collapsed="false">
      <c r="A23" s="555"/>
      <c r="B23" s="530"/>
      <c r="C23" s="530"/>
      <c r="D23" s="530"/>
      <c r="E23" s="530"/>
      <c r="F23" s="530"/>
      <c r="G23" s="530"/>
      <c r="H23" s="530"/>
      <c r="I23" s="530"/>
      <c r="J23" s="530"/>
      <c r="K23" s="530"/>
      <c r="L23" s="530"/>
      <c r="M23" s="530"/>
      <c r="N23" s="530"/>
    </row>
    <row r="24" customFormat="false" ht="15.75" hidden="false" customHeight="true" outlineLevel="0" collapsed="false">
      <c r="A24" s="530"/>
      <c r="B24" s="557" t="s">
        <v>265</v>
      </c>
      <c r="C24" s="530"/>
      <c r="D24" s="539"/>
      <c r="E24" s="539"/>
      <c r="F24" s="530"/>
      <c r="G24" s="530"/>
      <c r="H24" s="534" t="s">
        <v>266</v>
      </c>
      <c r="I24" s="530"/>
      <c r="J24" s="530"/>
      <c r="K24" s="530"/>
      <c r="L24" s="530"/>
      <c r="M24" s="530"/>
      <c r="N24" s="530"/>
    </row>
    <row r="25" customFormat="false" ht="15.75" hidden="false" customHeight="true" outlineLevel="0" collapsed="false">
      <c r="A25" s="530"/>
      <c r="B25" s="558" t="s">
        <v>145</v>
      </c>
      <c r="C25" s="559"/>
      <c r="D25" s="552" t="s">
        <v>261</v>
      </c>
      <c r="E25" s="552"/>
      <c r="F25" s="552"/>
      <c r="G25" s="530"/>
      <c r="H25" s="538"/>
      <c r="I25" s="530"/>
      <c r="J25" s="530"/>
      <c r="K25" s="530"/>
      <c r="L25" s="530"/>
      <c r="M25" s="530"/>
      <c r="N25" s="530"/>
    </row>
    <row r="26" customFormat="false" ht="14.25" hidden="false" customHeight="false" outlineLevel="0" collapsed="false">
      <c r="A26" s="530"/>
      <c r="B26" s="558" t="s">
        <v>267</v>
      </c>
      <c r="C26" s="530"/>
      <c r="D26" s="536" t="s">
        <v>268</v>
      </c>
      <c r="E26" s="537" t="s">
        <v>83</v>
      </c>
      <c r="F26" s="537" t="s">
        <v>269</v>
      </c>
      <c r="G26" s="530"/>
      <c r="H26" s="560"/>
      <c r="I26" s="539"/>
      <c r="J26" s="539"/>
      <c r="K26" s="539"/>
      <c r="L26" s="539"/>
      <c r="M26" s="539"/>
      <c r="N26" s="530"/>
    </row>
    <row r="27" customFormat="false" ht="14.25" hidden="false" customHeight="false" outlineLevel="0" collapsed="false">
      <c r="A27" s="530"/>
      <c r="B27" s="530"/>
      <c r="C27" s="530"/>
      <c r="D27" s="553" t="n">
        <v>3</v>
      </c>
      <c r="E27" s="561" t="s">
        <v>270</v>
      </c>
      <c r="F27" s="562" t="n">
        <v>1</v>
      </c>
      <c r="G27" s="530"/>
      <c r="H27" s="543" t="s">
        <v>134</v>
      </c>
      <c r="I27" s="544" t="s">
        <v>243</v>
      </c>
      <c r="J27" s="544" t="s">
        <v>244</v>
      </c>
      <c r="K27" s="544" t="s">
        <v>245</v>
      </c>
      <c r="L27" s="544" t="s">
        <v>246</v>
      </c>
      <c r="M27" s="544" t="s">
        <v>147</v>
      </c>
      <c r="N27" s="530"/>
    </row>
    <row r="28" customFormat="false" ht="14.25" hidden="false" customHeight="false" outlineLevel="0" collapsed="false">
      <c r="A28" s="530"/>
      <c r="B28" s="551" t="s">
        <v>271</v>
      </c>
      <c r="C28" s="530"/>
      <c r="D28" s="553" t="n">
        <v>4</v>
      </c>
      <c r="E28" s="561" t="s">
        <v>272</v>
      </c>
      <c r="F28" s="562" t="n">
        <v>1</v>
      </c>
      <c r="G28" s="530"/>
      <c r="H28" s="546" t="s">
        <v>248</v>
      </c>
      <c r="I28" s="547" t="n">
        <v>0</v>
      </c>
      <c r="J28" s="547" t="n">
        <v>5</v>
      </c>
      <c r="K28" s="563" t="n">
        <v>0</v>
      </c>
      <c r="L28" s="563" t="n">
        <v>0.07</v>
      </c>
      <c r="M28" s="563" t="n">
        <v>0.05</v>
      </c>
      <c r="N28" s="530"/>
    </row>
    <row r="29" customFormat="false" ht="15.75" hidden="false" customHeight="true" outlineLevel="0" collapsed="false">
      <c r="A29" s="530"/>
      <c r="B29" s="535" t="s">
        <v>71</v>
      </c>
      <c r="C29" s="530"/>
      <c r="D29" s="553" t="n">
        <v>5</v>
      </c>
      <c r="E29" s="561" t="s">
        <v>273</v>
      </c>
      <c r="F29" s="562" t="n">
        <v>1</v>
      </c>
      <c r="G29" s="530"/>
      <c r="H29" s="546" t="s">
        <v>249</v>
      </c>
      <c r="I29" s="547" t="n">
        <v>5</v>
      </c>
      <c r="J29" s="547" t="n">
        <v>10</v>
      </c>
      <c r="K29" s="563" t="n">
        <v>0.05</v>
      </c>
      <c r="L29" s="563" t="n">
        <v>0.07</v>
      </c>
      <c r="M29" s="563" t="n">
        <v>0.05</v>
      </c>
      <c r="N29" s="530"/>
    </row>
    <row r="30" customFormat="false" ht="14.25" hidden="false" customHeight="false" outlineLevel="0" collapsed="false">
      <c r="A30" s="530"/>
      <c r="B30" s="535" t="s">
        <v>274</v>
      </c>
      <c r="C30" s="530"/>
      <c r="D30" s="553" t="n">
        <v>6</v>
      </c>
      <c r="E30" s="561" t="s">
        <v>275</v>
      </c>
      <c r="F30" s="562" t="n">
        <v>1</v>
      </c>
      <c r="G30" s="530"/>
      <c r="H30" s="546" t="s">
        <v>251</v>
      </c>
      <c r="I30" s="547" t="n">
        <v>10</v>
      </c>
      <c r="J30" s="547" t="n">
        <v>15</v>
      </c>
      <c r="K30" s="563" t="n">
        <v>0.1</v>
      </c>
      <c r="L30" s="563" t="n">
        <v>0.07</v>
      </c>
      <c r="M30" s="563" t="n">
        <v>0.05</v>
      </c>
      <c r="N30" s="559"/>
    </row>
    <row r="31" customFormat="false" ht="15.75" hidden="false" customHeight="true" outlineLevel="0" collapsed="false">
      <c r="A31" s="530"/>
      <c r="B31" s="535" t="s">
        <v>276</v>
      </c>
      <c r="C31" s="530"/>
      <c r="D31" s="553" t="n">
        <v>7</v>
      </c>
      <c r="E31" s="561" t="s">
        <v>277</v>
      </c>
      <c r="F31" s="562" t="n">
        <v>1</v>
      </c>
      <c r="G31" s="530"/>
      <c r="H31" s="546" t="s">
        <v>252</v>
      </c>
      <c r="I31" s="547" t="n">
        <v>15</v>
      </c>
      <c r="J31" s="547" t="n">
        <v>20</v>
      </c>
      <c r="K31" s="563" t="n">
        <v>0.15</v>
      </c>
      <c r="L31" s="563" t="n">
        <v>0.1</v>
      </c>
      <c r="M31" s="563" t="n">
        <v>0.06</v>
      </c>
      <c r="N31" s="559"/>
    </row>
    <row r="32" customFormat="false" ht="15.75" hidden="false" customHeight="true" outlineLevel="0" collapsed="false">
      <c r="A32" s="530"/>
      <c r="B32" s="530"/>
      <c r="C32" s="530"/>
      <c r="D32" s="553" t="n">
        <v>8</v>
      </c>
      <c r="E32" s="561" t="s">
        <v>278</v>
      </c>
      <c r="F32" s="562" t="n">
        <v>1</v>
      </c>
      <c r="G32" s="530"/>
      <c r="H32" s="546" t="s">
        <v>253</v>
      </c>
      <c r="I32" s="547" t="n">
        <v>20</v>
      </c>
      <c r="J32" s="547" t="n">
        <v>25</v>
      </c>
      <c r="K32" s="563" t="n">
        <v>0.2</v>
      </c>
      <c r="L32" s="563" t="n">
        <v>0.1</v>
      </c>
      <c r="M32" s="563" t="n">
        <v>0.06</v>
      </c>
      <c r="N32" s="559"/>
    </row>
    <row r="33" customFormat="false" ht="15.75" hidden="false" customHeight="true" outlineLevel="0" collapsed="false">
      <c r="A33" s="530"/>
      <c r="B33" s="551" t="s">
        <v>279</v>
      </c>
      <c r="C33" s="530"/>
      <c r="D33" s="553" t="n">
        <v>9</v>
      </c>
      <c r="E33" s="561" t="s">
        <v>280</v>
      </c>
      <c r="F33" s="562" t="n">
        <v>1</v>
      </c>
      <c r="G33" s="530"/>
      <c r="H33" s="546" t="s">
        <v>254</v>
      </c>
      <c r="I33" s="547" t="n">
        <v>25</v>
      </c>
      <c r="J33" s="547" t="n">
        <v>30</v>
      </c>
      <c r="K33" s="563" t="n">
        <v>0.25</v>
      </c>
      <c r="L33" s="563" t="n">
        <v>0.1</v>
      </c>
      <c r="M33" s="563" t="n">
        <v>0.06</v>
      </c>
      <c r="N33" s="559"/>
    </row>
    <row r="34" customFormat="false" ht="15.75" hidden="false" customHeight="true" outlineLevel="0" collapsed="false">
      <c r="A34" s="530"/>
      <c r="B34" s="564" t="s">
        <v>281</v>
      </c>
      <c r="C34" s="530"/>
      <c r="D34" s="553" t="n">
        <v>10</v>
      </c>
      <c r="E34" s="561" t="s">
        <v>282</v>
      </c>
      <c r="F34" s="562" t="n">
        <v>1</v>
      </c>
      <c r="G34" s="530"/>
      <c r="H34" s="546" t="s">
        <v>256</v>
      </c>
      <c r="I34" s="547" t="n">
        <v>30</v>
      </c>
      <c r="J34" s="547" t="n">
        <v>35</v>
      </c>
      <c r="K34" s="563" t="n">
        <v>0.3</v>
      </c>
      <c r="L34" s="563" t="n">
        <v>0.1</v>
      </c>
      <c r="M34" s="563" t="n">
        <v>0.06</v>
      </c>
      <c r="N34" s="559"/>
    </row>
    <row r="35" customFormat="false" ht="15.75" hidden="false" customHeight="true" outlineLevel="0" collapsed="false">
      <c r="A35" s="530"/>
      <c r="B35" s="558" t="s">
        <v>147</v>
      </c>
      <c r="C35" s="530"/>
      <c r="D35" s="553" t="n">
        <v>11</v>
      </c>
      <c r="E35" s="561" t="s">
        <v>283</v>
      </c>
      <c r="F35" s="562" t="n">
        <v>1</v>
      </c>
      <c r="G35" s="530"/>
      <c r="H35" s="546" t="s">
        <v>258</v>
      </c>
      <c r="I35" s="547" t="n">
        <v>35</v>
      </c>
      <c r="J35" s="547" t="n">
        <v>40</v>
      </c>
      <c r="K35" s="563" t="n">
        <v>0.35</v>
      </c>
      <c r="L35" s="563" t="n">
        <v>0.1</v>
      </c>
      <c r="M35" s="563" t="n">
        <v>0.06</v>
      </c>
      <c r="N35" s="559"/>
    </row>
    <row r="36" customFormat="false" ht="15.75" hidden="false" customHeight="true" outlineLevel="0" collapsed="false">
      <c r="A36" s="530"/>
      <c r="B36" s="530"/>
      <c r="C36" s="530"/>
      <c r="D36" s="553" t="n">
        <v>12</v>
      </c>
      <c r="E36" s="561" t="s">
        <v>284</v>
      </c>
      <c r="F36" s="562" t="n">
        <v>1</v>
      </c>
      <c r="G36" s="530"/>
      <c r="H36" s="546" t="s">
        <v>259</v>
      </c>
      <c r="I36" s="547" t="n">
        <v>40</v>
      </c>
      <c r="J36" s="547" t="n">
        <v>45</v>
      </c>
      <c r="K36" s="563" t="n">
        <v>0.4</v>
      </c>
      <c r="L36" s="563" t="n">
        <v>0.2</v>
      </c>
      <c r="M36" s="563" t="n">
        <v>0.15</v>
      </c>
      <c r="N36" s="559"/>
    </row>
    <row r="37" customFormat="false" ht="15.75" hidden="false" customHeight="true" outlineLevel="0" collapsed="false">
      <c r="A37" s="530"/>
      <c r="C37" s="530"/>
      <c r="D37" s="530"/>
      <c r="E37" s="530"/>
      <c r="F37" s="530"/>
      <c r="G37" s="530"/>
      <c r="H37" s="546" t="s">
        <v>109</v>
      </c>
      <c r="I37" s="547" t="n">
        <v>45</v>
      </c>
      <c r="J37" s="547" t="n">
        <v>50</v>
      </c>
      <c r="K37" s="563" t="n">
        <v>0.45</v>
      </c>
      <c r="L37" s="563" t="n">
        <v>0.2</v>
      </c>
      <c r="M37" s="563" t="n">
        <v>0.15</v>
      </c>
      <c r="N37" s="559"/>
    </row>
    <row r="38" customFormat="false" ht="14.25" hidden="false" customHeight="false" outlineLevel="0" collapsed="false">
      <c r="A38" s="530"/>
      <c r="B38" s="565" t="s">
        <v>285</v>
      </c>
      <c r="C38" s="530"/>
      <c r="D38" s="530"/>
      <c r="E38" s="530"/>
      <c r="F38" s="530"/>
      <c r="G38" s="530"/>
      <c r="H38" s="546" t="s">
        <v>262</v>
      </c>
      <c r="I38" s="547" t="n">
        <v>50</v>
      </c>
      <c r="J38" s="547" t="n">
        <v>999999</v>
      </c>
      <c r="K38" s="563" t="n">
        <v>0.5</v>
      </c>
      <c r="L38" s="563" t="n">
        <v>0.2</v>
      </c>
      <c r="M38" s="563" t="n">
        <v>0.15</v>
      </c>
      <c r="N38" s="559"/>
    </row>
    <row r="39" customFormat="false" ht="14.25" hidden="false" customHeight="true" outlineLevel="0" collapsed="false">
      <c r="A39" s="530"/>
      <c r="B39" s="566" t="s">
        <v>132</v>
      </c>
      <c r="C39" s="530"/>
      <c r="D39" s="552" t="s">
        <v>286</v>
      </c>
      <c r="E39" s="552"/>
      <c r="F39" s="530"/>
      <c r="G39" s="530"/>
      <c r="H39" s="530"/>
      <c r="I39" s="530"/>
      <c r="J39" s="530"/>
      <c r="K39" s="530"/>
      <c r="L39" s="530"/>
      <c r="M39" s="530"/>
      <c r="N39" s="559"/>
    </row>
    <row r="40" customFormat="false" ht="14.25" hidden="false" customHeight="false" outlineLevel="0" collapsed="false">
      <c r="A40" s="530"/>
      <c r="B40" s="566" t="s">
        <v>287</v>
      </c>
      <c r="C40" s="530"/>
      <c r="D40" s="536" t="s">
        <v>288</v>
      </c>
      <c r="E40" s="537" t="s">
        <v>289</v>
      </c>
      <c r="F40" s="530"/>
      <c r="G40" s="530"/>
      <c r="H40" s="530"/>
      <c r="I40" s="530"/>
      <c r="J40" s="530"/>
      <c r="K40" s="530"/>
      <c r="L40" s="530"/>
      <c r="M40" s="530"/>
      <c r="N40" s="559"/>
    </row>
    <row r="41" customFormat="false" ht="14.25" hidden="false" customHeight="false" outlineLevel="0" collapsed="false">
      <c r="A41" s="530"/>
      <c r="B41" s="566" t="s">
        <v>290</v>
      </c>
      <c r="C41" s="530"/>
      <c r="D41" s="553" t="n">
        <v>0</v>
      </c>
      <c r="E41" s="561" t="n">
        <v>0</v>
      </c>
      <c r="F41" s="530"/>
      <c r="G41" s="530"/>
      <c r="H41" s="530"/>
      <c r="I41" s="530"/>
      <c r="J41" s="530"/>
      <c r="K41" s="530"/>
      <c r="L41" s="530"/>
      <c r="M41" s="530"/>
      <c r="N41" s="530"/>
    </row>
    <row r="42" customFormat="false" ht="14.25" hidden="false" customHeight="false" outlineLevel="0" collapsed="false">
      <c r="A42" s="530"/>
      <c r="B42" s="566" t="s">
        <v>291</v>
      </c>
      <c r="C42" s="530"/>
      <c r="D42" s="530"/>
      <c r="E42" s="530"/>
      <c r="F42" s="530"/>
      <c r="G42" s="530"/>
      <c r="H42" s="530"/>
      <c r="I42" s="530"/>
      <c r="J42" s="530"/>
      <c r="K42" s="530"/>
      <c r="L42" s="530"/>
      <c r="M42" s="530"/>
      <c r="N42" s="530"/>
    </row>
    <row r="43" customFormat="false" ht="14.25" hidden="false" customHeight="false" outlineLevel="0" collapsed="false">
      <c r="A43" s="530"/>
      <c r="B43" s="566" t="s">
        <v>292</v>
      </c>
      <c r="C43" s="530"/>
      <c r="D43" s="532" t="s">
        <v>293</v>
      </c>
      <c r="E43" s="532"/>
      <c r="F43" s="530"/>
      <c r="G43" s="530"/>
      <c r="H43" s="530"/>
      <c r="I43" s="530"/>
      <c r="J43" s="530"/>
      <c r="K43" s="530"/>
      <c r="L43" s="530"/>
      <c r="M43" s="530"/>
      <c r="N43" s="530"/>
    </row>
    <row r="44" customFormat="false" ht="14.25" hidden="false" customHeight="false" outlineLevel="0" collapsed="false">
      <c r="A44" s="530"/>
      <c r="B44" s="566" t="s">
        <v>294</v>
      </c>
      <c r="C44" s="530"/>
      <c r="D44" s="536" t="s">
        <v>295</v>
      </c>
      <c r="E44" s="537" t="s">
        <v>296</v>
      </c>
      <c r="F44" s="530"/>
      <c r="G44" s="530"/>
      <c r="H44" s="530"/>
      <c r="I44" s="530"/>
      <c r="J44" s="530"/>
      <c r="K44" s="530"/>
      <c r="L44" s="530"/>
      <c r="M44" s="530"/>
      <c r="N44" s="530"/>
    </row>
    <row r="45" customFormat="false" ht="14.25" hidden="false" customHeight="false" outlineLevel="0" collapsed="false">
      <c r="A45" s="530"/>
      <c r="C45" s="530"/>
      <c r="D45" s="553" t="n">
        <v>0</v>
      </c>
      <c r="E45" s="561" t="n">
        <v>0</v>
      </c>
      <c r="F45" s="530"/>
      <c r="G45" s="530"/>
      <c r="H45" s="530"/>
      <c r="I45" s="530"/>
      <c r="J45" s="530"/>
      <c r="K45" s="530"/>
      <c r="L45" s="530"/>
      <c r="M45" s="530"/>
      <c r="N45" s="530"/>
    </row>
    <row r="46" customFormat="false" ht="14.25" hidden="false" customHeight="false" outlineLevel="0" collapsed="false">
      <c r="A46" s="530"/>
      <c r="C46" s="530"/>
      <c r="D46" s="530"/>
      <c r="E46" s="530"/>
      <c r="F46" s="530"/>
      <c r="G46" s="530"/>
      <c r="H46" s="530"/>
      <c r="I46" s="530"/>
      <c r="J46" s="530"/>
      <c r="K46" s="530"/>
      <c r="L46" s="530"/>
      <c r="M46" s="530"/>
      <c r="N46" s="530"/>
    </row>
    <row r="47" customFormat="false" ht="14.25" hidden="false" customHeight="true" outlineLevel="0" collapsed="false">
      <c r="A47" s="534"/>
      <c r="C47" s="530"/>
      <c r="D47" s="552" t="s">
        <v>297</v>
      </c>
      <c r="E47" s="552"/>
      <c r="F47" s="530"/>
      <c r="G47" s="530"/>
      <c r="H47" s="530"/>
      <c r="I47" s="530"/>
      <c r="J47" s="530"/>
      <c r="K47" s="530"/>
      <c r="L47" s="530"/>
      <c r="M47" s="530"/>
      <c r="N47" s="530"/>
    </row>
    <row r="48" customFormat="false" ht="14.25" hidden="false" customHeight="false" outlineLevel="0" collapsed="false">
      <c r="A48" s="534"/>
      <c r="C48" s="530"/>
      <c r="D48" s="536" t="s">
        <v>295</v>
      </c>
      <c r="E48" s="537" t="s">
        <v>296</v>
      </c>
      <c r="F48" s="530"/>
      <c r="G48" s="530"/>
      <c r="H48" s="530"/>
      <c r="I48" s="530"/>
      <c r="J48" s="530"/>
      <c r="K48" s="530"/>
      <c r="L48" s="530"/>
      <c r="M48" s="530"/>
      <c r="N48" s="530"/>
    </row>
    <row r="49" customFormat="false" ht="14.25" hidden="false" customHeight="false" outlineLevel="0" collapsed="false">
      <c r="A49" s="530"/>
      <c r="C49" s="530"/>
      <c r="D49" s="553" t="n">
        <v>0</v>
      </c>
      <c r="E49" s="561" t="n">
        <v>0</v>
      </c>
      <c r="F49" s="530"/>
      <c r="G49" s="530"/>
      <c r="H49" s="530"/>
      <c r="I49" s="530"/>
      <c r="J49" s="530"/>
      <c r="K49" s="530"/>
      <c r="L49" s="530"/>
      <c r="M49" s="530"/>
      <c r="N49" s="530"/>
    </row>
    <row r="50" customFormat="false" ht="14.25" hidden="false" customHeight="false" outlineLevel="0" collapsed="false">
      <c r="A50" s="530"/>
      <c r="C50" s="530"/>
      <c r="D50" s="530"/>
      <c r="E50" s="530"/>
      <c r="F50" s="530"/>
      <c r="G50" s="530"/>
      <c r="H50" s="530"/>
      <c r="I50" s="530"/>
      <c r="J50" s="530"/>
      <c r="K50" s="530"/>
      <c r="L50" s="530"/>
      <c r="M50" s="530"/>
      <c r="N50" s="530"/>
    </row>
    <row r="51" customFormat="false" ht="14.25" hidden="false" customHeight="false" outlineLevel="0" collapsed="false">
      <c r="A51" s="530"/>
      <c r="B51" s="530"/>
      <c r="C51" s="530"/>
      <c r="D51" s="530"/>
      <c r="E51" s="530"/>
      <c r="F51" s="530"/>
      <c r="G51" s="530"/>
      <c r="H51" s="530"/>
      <c r="I51" s="530"/>
      <c r="J51" s="530"/>
      <c r="K51" s="530"/>
      <c r="L51" s="530"/>
      <c r="M51" s="530"/>
      <c r="N51" s="530"/>
    </row>
    <row r="52" customFormat="false" ht="14.25" hidden="false" customHeight="false" outlineLevel="0" collapsed="false">
      <c r="A52" s="530"/>
      <c r="B52" s="530"/>
      <c r="C52" s="530"/>
      <c r="D52" s="530"/>
      <c r="E52" s="530"/>
      <c r="F52" s="530"/>
      <c r="G52" s="530"/>
      <c r="H52" s="530"/>
      <c r="I52" s="530"/>
      <c r="J52" s="530"/>
      <c r="K52" s="530"/>
      <c r="L52" s="530"/>
      <c r="M52" s="530"/>
      <c r="N52" s="530"/>
    </row>
    <row r="53" customFormat="false" ht="14.25" hidden="false" customHeight="false" outlineLevel="0" collapsed="false">
      <c r="A53" s="530"/>
      <c r="B53" s="530"/>
      <c r="C53" s="530"/>
      <c r="D53" s="530"/>
      <c r="E53" s="530"/>
      <c r="F53" s="530"/>
      <c r="G53" s="530"/>
      <c r="H53" s="530"/>
      <c r="I53" s="530"/>
      <c r="J53" s="530"/>
      <c r="K53" s="530"/>
      <c r="L53" s="530"/>
      <c r="M53" s="530"/>
      <c r="N53" s="530"/>
    </row>
    <row r="54" customFormat="false" ht="14.25" hidden="false" customHeight="false" outlineLevel="0" collapsed="false">
      <c r="A54" s="530"/>
      <c r="B54" s="530"/>
      <c r="C54" s="530"/>
      <c r="D54" s="530"/>
      <c r="E54" s="530"/>
      <c r="F54" s="530"/>
      <c r="G54" s="530"/>
      <c r="H54" s="530"/>
      <c r="I54" s="530"/>
      <c r="J54" s="530"/>
      <c r="K54" s="530"/>
      <c r="L54" s="530"/>
      <c r="M54" s="530"/>
      <c r="N54" s="530"/>
    </row>
    <row r="55" customFormat="false" ht="14.25" hidden="false" customHeight="false" outlineLevel="0" collapsed="false">
      <c r="A55" s="534"/>
      <c r="B55" s="534"/>
      <c r="C55" s="534"/>
      <c r="D55" s="534"/>
      <c r="E55" s="534"/>
      <c r="F55" s="530"/>
      <c r="G55" s="530"/>
      <c r="H55" s="530"/>
      <c r="I55" s="530"/>
      <c r="J55" s="530"/>
      <c r="K55" s="530"/>
      <c r="L55" s="530"/>
      <c r="M55" s="530"/>
      <c r="N55" s="530"/>
    </row>
    <row r="56" customFormat="false" ht="14.25" hidden="false" customHeight="false" outlineLevel="0" collapsed="false">
      <c r="A56" s="534"/>
      <c r="B56" s="551" t="s">
        <v>279</v>
      </c>
      <c r="C56" s="534"/>
      <c r="D56" s="534"/>
      <c r="E56" s="534"/>
      <c r="F56" s="530"/>
      <c r="G56" s="530"/>
      <c r="H56" s="530"/>
      <c r="I56" s="530"/>
      <c r="J56" s="530"/>
      <c r="K56" s="530"/>
      <c r="L56" s="530"/>
      <c r="M56" s="530"/>
      <c r="N56" s="530"/>
    </row>
    <row r="57" customFormat="false" ht="14.25" hidden="false" customHeight="false" outlineLevel="0" collapsed="false">
      <c r="A57" s="534"/>
      <c r="B57" s="564" t="s">
        <v>298</v>
      </c>
      <c r="C57" s="534"/>
      <c r="D57" s="534"/>
      <c r="E57" s="534"/>
      <c r="F57" s="530"/>
      <c r="G57" s="530"/>
      <c r="H57" s="530"/>
      <c r="I57" s="530"/>
      <c r="J57" s="530"/>
      <c r="K57" s="530"/>
      <c r="L57" s="530"/>
      <c r="M57" s="530"/>
      <c r="N57" s="530"/>
    </row>
    <row r="58" customFormat="false" ht="14.25" hidden="false" customHeight="false" outlineLevel="0" collapsed="false">
      <c r="A58" s="534"/>
      <c r="B58" s="558" t="s">
        <v>299</v>
      </c>
      <c r="C58" s="534"/>
      <c r="D58" s="534"/>
      <c r="E58" s="534"/>
      <c r="F58" s="530"/>
      <c r="G58" s="530"/>
      <c r="H58" s="530"/>
      <c r="I58" s="530"/>
      <c r="J58" s="530"/>
      <c r="K58" s="530"/>
      <c r="L58" s="530"/>
      <c r="M58" s="530"/>
      <c r="N58" s="530"/>
    </row>
    <row r="59" customFormat="false" ht="14.25" hidden="false" customHeight="false" outlineLevel="0" collapsed="false">
      <c r="A59" s="534"/>
      <c r="B59" s="534"/>
      <c r="C59" s="534"/>
      <c r="D59" s="534"/>
      <c r="E59" s="534"/>
      <c r="F59" s="530"/>
      <c r="G59" s="530"/>
      <c r="H59" s="530"/>
      <c r="I59" s="530"/>
      <c r="J59" s="530"/>
      <c r="K59" s="530"/>
      <c r="L59" s="530"/>
      <c r="M59" s="530"/>
      <c r="N59" s="530"/>
    </row>
    <row r="60" customFormat="false" ht="14.25" hidden="false" customHeight="false" outlineLevel="0" collapsed="false">
      <c r="A60" s="534"/>
      <c r="B60" s="534"/>
      <c r="C60" s="534"/>
      <c r="D60" s="534"/>
      <c r="E60" s="534"/>
      <c r="F60" s="530"/>
      <c r="G60" s="530"/>
      <c r="H60" s="530"/>
      <c r="I60" s="530"/>
      <c r="J60" s="530"/>
      <c r="K60" s="530"/>
      <c r="L60" s="530"/>
      <c r="M60" s="530"/>
      <c r="N60" s="530"/>
    </row>
    <row r="61" customFormat="false" ht="14.25" hidden="false" customHeight="false" outlineLevel="0" collapsed="false">
      <c r="A61" s="534"/>
      <c r="B61" s="534"/>
      <c r="C61" s="534"/>
      <c r="D61" s="534"/>
      <c r="E61" s="534"/>
      <c r="F61" s="530"/>
      <c r="G61" s="530"/>
      <c r="H61" s="530"/>
      <c r="I61" s="530"/>
      <c r="J61" s="530"/>
      <c r="K61" s="530"/>
      <c r="L61" s="530"/>
      <c r="M61" s="530"/>
      <c r="N61" s="530"/>
    </row>
    <row r="62" customFormat="false" ht="14.25" hidden="false" customHeight="false" outlineLevel="0" collapsed="false">
      <c r="A62" s="534"/>
      <c r="B62" s="534"/>
      <c r="C62" s="534"/>
      <c r="D62" s="534"/>
      <c r="E62" s="534"/>
      <c r="F62" s="530"/>
      <c r="G62" s="530"/>
      <c r="H62" s="530"/>
      <c r="I62" s="530"/>
      <c r="J62" s="530"/>
      <c r="K62" s="530"/>
      <c r="L62" s="530"/>
      <c r="M62" s="530"/>
      <c r="N62" s="530"/>
    </row>
    <row r="63" customFormat="false" ht="14.25" hidden="false" customHeight="false" outlineLevel="0" collapsed="false">
      <c r="A63" s="534"/>
      <c r="B63" s="534"/>
      <c r="C63" s="534"/>
      <c r="D63" s="534"/>
      <c r="E63" s="534"/>
      <c r="F63" s="530"/>
      <c r="G63" s="530"/>
      <c r="H63" s="530"/>
      <c r="I63" s="530"/>
      <c r="J63" s="530"/>
      <c r="K63" s="530"/>
      <c r="L63" s="530"/>
      <c r="M63" s="530"/>
      <c r="N63" s="530"/>
    </row>
    <row r="64" customFormat="false" ht="14.25" hidden="false" customHeight="false" outlineLevel="0" collapsed="false">
      <c r="A64" s="534"/>
      <c r="B64" s="534"/>
      <c r="C64" s="534"/>
      <c r="D64" s="534"/>
      <c r="E64" s="534"/>
      <c r="F64" s="530"/>
      <c r="G64" s="530"/>
      <c r="H64" s="530"/>
      <c r="I64" s="530"/>
      <c r="J64" s="530"/>
      <c r="K64" s="530"/>
      <c r="L64" s="530"/>
      <c r="M64" s="530"/>
      <c r="N64" s="530"/>
    </row>
    <row r="65" customFormat="false" ht="14.25" hidden="false" customHeight="false" outlineLevel="0" collapsed="false">
      <c r="A65" s="534"/>
      <c r="B65" s="534"/>
      <c r="C65" s="534"/>
      <c r="D65" s="534"/>
      <c r="E65" s="534"/>
      <c r="F65" s="530"/>
      <c r="G65" s="530"/>
      <c r="H65" s="530"/>
      <c r="I65" s="530"/>
      <c r="J65" s="530"/>
      <c r="K65" s="530"/>
      <c r="L65" s="530"/>
      <c r="M65" s="530"/>
      <c r="N65" s="530"/>
    </row>
    <row r="66" customFormat="false" ht="14.25" hidden="false" customHeight="false" outlineLevel="0" collapsed="false">
      <c r="A66" s="534"/>
      <c r="B66" s="534"/>
      <c r="C66" s="534"/>
      <c r="D66" s="534"/>
      <c r="E66" s="534"/>
      <c r="F66" s="530"/>
      <c r="G66" s="530"/>
      <c r="H66" s="530"/>
      <c r="I66" s="530"/>
      <c r="J66" s="530"/>
      <c r="K66" s="530"/>
      <c r="L66" s="530"/>
      <c r="M66" s="530"/>
      <c r="N66" s="530"/>
    </row>
    <row r="67" customFormat="false" ht="14.25" hidden="false" customHeight="false" outlineLevel="0" collapsed="false">
      <c r="A67" s="534"/>
      <c r="B67" s="534"/>
      <c r="C67" s="534"/>
      <c r="D67" s="534"/>
      <c r="E67" s="534"/>
      <c r="F67" s="530"/>
      <c r="G67" s="530"/>
      <c r="H67" s="530"/>
      <c r="I67" s="530"/>
      <c r="J67" s="530"/>
      <c r="K67" s="530"/>
      <c r="L67" s="530"/>
      <c r="M67" s="530"/>
      <c r="N67" s="530"/>
    </row>
    <row r="68" customFormat="false" ht="14.25" hidden="false" customHeight="false" outlineLevel="0" collapsed="false">
      <c r="A68" s="534"/>
      <c r="B68" s="534"/>
      <c r="C68" s="534"/>
      <c r="D68" s="534"/>
      <c r="E68" s="534"/>
      <c r="F68" s="530"/>
      <c r="G68" s="530"/>
      <c r="H68" s="530"/>
      <c r="I68" s="530"/>
      <c r="J68" s="530"/>
      <c r="K68" s="530"/>
      <c r="L68" s="530"/>
      <c r="M68" s="530"/>
      <c r="N68" s="530"/>
    </row>
    <row r="69" customFormat="false" ht="14.25" hidden="false" customHeight="false" outlineLevel="0" collapsed="false">
      <c r="A69" s="534"/>
      <c r="B69" s="534"/>
      <c r="C69" s="534"/>
      <c r="D69" s="534"/>
      <c r="E69" s="534"/>
      <c r="F69" s="530"/>
      <c r="G69" s="530"/>
      <c r="H69" s="530"/>
      <c r="I69" s="530"/>
      <c r="J69" s="530"/>
      <c r="K69" s="530"/>
      <c r="L69" s="530"/>
      <c r="M69" s="530"/>
      <c r="N69" s="530"/>
    </row>
    <row r="70" customFormat="false" ht="14.25" hidden="false" customHeight="false" outlineLevel="0" collapsed="false">
      <c r="A70" s="534"/>
      <c r="B70" s="534"/>
      <c r="C70" s="534"/>
      <c r="D70" s="534"/>
      <c r="E70" s="534"/>
      <c r="F70" s="530"/>
      <c r="G70" s="530"/>
      <c r="H70" s="530"/>
      <c r="I70" s="530"/>
      <c r="J70" s="530"/>
      <c r="K70" s="530"/>
      <c r="L70" s="530"/>
      <c r="M70" s="530"/>
      <c r="N70" s="530"/>
    </row>
    <row r="71" customFormat="false" ht="14.25" hidden="false" customHeight="false" outlineLevel="0" collapsed="false">
      <c r="A71" s="534"/>
      <c r="B71" s="534"/>
      <c r="C71" s="534"/>
      <c r="D71" s="534"/>
      <c r="E71" s="534"/>
      <c r="F71" s="530"/>
      <c r="G71" s="530"/>
      <c r="H71" s="530"/>
      <c r="I71" s="530"/>
      <c r="J71" s="530"/>
      <c r="K71" s="530"/>
      <c r="L71" s="530"/>
      <c r="M71" s="530"/>
      <c r="N71" s="530"/>
    </row>
    <row r="72" customFormat="false" ht="14.25" hidden="false" customHeight="false" outlineLevel="0" collapsed="false">
      <c r="A72" s="534"/>
      <c r="B72" s="534"/>
      <c r="C72" s="534"/>
      <c r="D72" s="534"/>
      <c r="E72" s="534"/>
      <c r="F72" s="530"/>
      <c r="G72" s="530"/>
      <c r="H72" s="530"/>
      <c r="I72" s="530"/>
      <c r="J72" s="530"/>
      <c r="K72" s="530"/>
      <c r="L72" s="530"/>
      <c r="M72" s="530"/>
      <c r="N72" s="530"/>
    </row>
    <row r="73" customFormat="false" ht="14.25" hidden="false" customHeight="false" outlineLevel="0" collapsed="false">
      <c r="A73" s="534"/>
      <c r="B73" s="534"/>
      <c r="C73" s="534"/>
      <c r="D73" s="534"/>
      <c r="E73" s="534"/>
      <c r="F73" s="530"/>
      <c r="G73" s="530"/>
      <c r="H73" s="530"/>
      <c r="I73" s="530"/>
      <c r="J73" s="530"/>
      <c r="K73" s="530"/>
      <c r="L73" s="530"/>
      <c r="M73" s="530"/>
      <c r="N73" s="530"/>
    </row>
    <row r="74" customFormat="false" ht="14.25" hidden="false" customHeight="false" outlineLevel="0" collapsed="false">
      <c r="A74" s="534"/>
      <c r="B74" s="534"/>
      <c r="C74" s="534"/>
      <c r="D74" s="534"/>
      <c r="E74" s="534"/>
      <c r="F74" s="530"/>
      <c r="G74" s="530"/>
      <c r="H74" s="530"/>
      <c r="I74" s="530"/>
      <c r="J74" s="530"/>
      <c r="K74" s="530"/>
      <c r="L74" s="530"/>
      <c r="M74" s="530"/>
      <c r="N74" s="530"/>
    </row>
    <row r="75" customFormat="false" ht="14.25" hidden="false" customHeight="false" outlineLevel="0" collapsed="false">
      <c r="A75" s="534"/>
      <c r="B75" s="534"/>
      <c r="C75" s="534"/>
      <c r="D75" s="534"/>
      <c r="E75" s="534"/>
      <c r="F75" s="530"/>
      <c r="G75" s="530"/>
      <c r="H75" s="530"/>
      <c r="I75" s="530"/>
      <c r="J75" s="530"/>
      <c r="K75" s="530"/>
      <c r="L75" s="530"/>
      <c r="M75" s="530"/>
      <c r="N75" s="530"/>
    </row>
    <row r="76" customFormat="false" ht="14.25" hidden="false" customHeight="false" outlineLevel="0" collapsed="false">
      <c r="A76" s="534"/>
      <c r="B76" s="534"/>
      <c r="C76" s="534"/>
      <c r="D76" s="534"/>
      <c r="E76" s="534"/>
      <c r="F76" s="530"/>
      <c r="G76" s="530"/>
      <c r="H76" s="530"/>
      <c r="I76" s="530"/>
      <c r="J76" s="530"/>
      <c r="K76" s="530"/>
      <c r="L76" s="530"/>
      <c r="M76" s="530"/>
      <c r="N76" s="530"/>
    </row>
    <row r="77" customFormat="false" ht="14.25" hidden="false" customHeight="false" outlineLevel="0" collapsed="false">
      <c r="A77" s="534"/>
      <c r="B77" s="534"/>
      <c r="C77" s="534"/>
      <c r="D77" s="534"/>
      <c r="E77" s="534"/>
      <c r="F77" s="530"/>
      <c r="G77" s="530"/>
      <c r="H77" s="530"/>
      <c r="I77" s="530"/>
      <c r="J77" s="530"/>
      <c r="K77" s="530"/>
      <c r="L77" s="530"/>
      <c r="M77" s="530"/>
      <c r="N77" s="530"/>
    </row>
    <row r="78" customFormat="false" ht="14.25" hidden="false" customHeight="false" outlineLevel="0" collapsed="false">
      <c r="A78" s="534"/>
      <c r="B78" s="534"/>
      <c r="C78" s="534"/>
      <c r="D78" s="534"/>
      <c r="E78" s="534"/>
      <c r="F78" s="530"/>
      <c r="G78" s="530"/>
      <c r="H78" s="530"/>
      <c r="I78" s="530"/>
      <c r="J78" s="530"/>
      <c r="K78" s="530"/>
      <c r="L78" s="530"/>
      <c r="M78" s="530"/>
      <c r="N78" s="530"/>
    </row>
    <row r="79" customFormat="false" ht="14.25" hidden="false" customHeight="false" outlineLevel="0" collapsed="false">
      <c r="A79" s="534"/>
      <c r="B79" s="534"/>
      <c r="C79" s="534"/>
      <c r="D79" s="534"/>
      <c r="E79" s="534"/>
      <c r="F79" s="530"/>
      <c r="G79" s="530"/>
      <c r="H79" s="530"/>
      <c r="I79" s="530"/>
      <c r="J79" s="530"/>
      <c r="K79" s="530"/>
      <c r="L79" s="530"/>
      <c r="M79" s="530"/>
      <c r="N79" s="530"/>
    </row>
    <row r="80" customFormat="false" ht="14.25" hidden="false" customHeight="false" outlineLevel="0" collapsed="false">
      <c r="A80" s="534"/>
      <c r="B80" s="534"/>
      <c r="C80" s="534"/>
      <c r="D80" s="534"/>
      <c r="E80" s="534"/>
      <c r="F80" s="530"/>
      <c r="G80" s="530"/>
      <c r="H80" s="530"/>
      <c r="I80" s="530"/>
      <c r="J80" s="530"/>
      <c r="K80" s="530"/>
      <c r="L80" s="530"/>
      <c r="M80" s="530"/>
      <c r="N80" s="530"/>
    </row>
    <row r="81" customFormat="false" ht="14.25" hidden="false" customHeight="false" outlineLevel="0" collapsed="false">
      <c r="A81" s="534"/>
      <c r="B81" s="534"/>
      <c r="C81" s="534"/>
      <c r="D81" s="534"/>
      <c r="E81" s="534"/>
      <c r="F81" s="530"/>
      <c r="G81" s="530"/>
      <c r="H81" s="530"/>
      <c r="I81" s="530"/>
      <c r="J81" s="530"/>
      <c r="K81" s="530"/>
      <c r="L81" s="530"/>
      <c r="M81" s="530"/>
      <c r="N81" s="530"/>
    </row>
    <row r="82" customFormat="false" ht="14.25" hidden="false" customHeight="false" outlineLevel="0" collapsed="false">
      <c r="A82" s="534"/>
      <c r="B82" s="534"/>
      <c r="C82" s="534"/>
      <c r="D82" s="534"/>
      <c r="E82" s="534"/>
      <c r="F82" s="530"/>
      <c r="G82" s="530"/>
      <c r="H82" s="530"/>
      <c r="I82" s="530"/>
      <c r="J82" s="530"/>
      <c r="K82" s="530"/>
      <c r="L82" s="530"/>
      <c r="M82" s="530"/>
      <c r="N82" s="530"/>
    </row>
    <row r="83" customFormat="false" ht="14.25" hidden="false" customHeight="false" outlineLevel="0" collapsed="false">
      <c r="A83" s="534"/>
      <c r="B83" s="534"/>
      <c r="C83" s="534"/>
      <c r="D83" s="534"/>
      <c r="E83" s="534"/>
      <c r="F83" s="530"/>
      <c r="G83" s="530"/>
      <c r="H83" s="530"/>
      <c r="I83" s="530"/>
      <c r="J83" s="530"/>
      <c r="K83" s="530"/>
      <c r="L83" s="530"/>
      <c r="M83" s="530"/>
      <c r="N83" s="530"/>
    </row>
    <row r="84" customFormat="false" ht="14.25" hidden="false" customHeight="false" outlineLevel="0" collapsed="false">
      <c r="A84" s="534"/>
      <c r="B84" s="534"/>
      <c r="C84" s="534"/>
      <c r="D84" s="534"/>
      <c r="E84" s="534"/>
      <c r="F84" s="530"/>
      <c r="G84" s="530"/>
      <c r="H84" s="530"/>
      <c r="I84" s="530"/>
      <c r="J84" s="530"/>
      <c r="K84" s="530"/>
      <c r="L84" s="530"/>
      <c r="M84" s="530"/>
      <c r="N84" s="530"/>
    </row>
    <row r="85" customFormat="false" ht="14.25" hidden="false" customHeight="false" outlineLevel="0" collapsed="false">
      <c r="A85" s="534"/>
      <c r="B85" s="534"/>
      <c r="C85" s="534"/>
      <c r="D85" s="534"/>
      <c r="E85" s="534"/>
      <c r="F85" s="530"/>
      <c r="G85" s="530"/>
      <c r="H85" s="530"/>
      <c r="I85" s="530"/>
      <c r="J85" s="530"/>
      <c r="K85" s="530"/>
      <c r="L85" s="530"/>
      <c r="M85" s="530"/>
      <c r="N85" s="530"/>
    </row>
    <row r="86" customFormat="false" ht="14.25" hidden="false" customHeight="false" outlineLevel="0" collapsed="false">
      <c r="A86" s="534"/>
      <c r="B86" s="534"/>
      <c r="C86" s="534"/>
      <c r="D86" s="534"/>
      <c r="E86" s="534"/>
      <c r="F86" s="530"/>
      <c r="G86" s="530"/>
      <c r="H86" s="530"/>
      <c r="I86" s="530"/>
      <c r="J86" s="530"/>
      <c r="K86" s="530"/>
      <c r="L86" s="530"/>
      <c r="M86" s="530"/>
      <c r="N86" s="530"/>
    </row>
    <row r="87" customFormat="false" ht="14.25" hidden="false" customHeight="false" outlineLevel="0" collapsed="false">
      <c r="A87" s="534"/>
      <c r="B87" s="534"/>
      <c r="C87" s="534"/>
      <c r="D87" s="534"/>
      <c r="E87" s="534"/>
      <c r="F87" s="530"/>
      <c r="G87" s="530"/>
      <c r="H87" s="530"/>
      <c r="I87" s="530"/>
      <c r="J87" s="530"/>
      <c r="K87" s="530"/>
      <c r="L87" s="530"/>
      <c r="M87" s="530"/>
      <c r="N87" s="530"/>
    </row>
    <row r="88" customFormat="false" ht="14.25" hidden="false" customHeight="false" outlineLevel="0" collapsed="false">
      <c r="A88" s="534"/>
      <c r="B88" s="534"/>
      <c r="C88" s="534"/>
      <c r="D88" s="534"/>
      <c r="E88" s="534"/>
      <c r="F88" s="530"/>
      <c r="G88" s="530"/>
      <c r="H88" s="530"/>
      <c r="I88" s="530"/>
      <c r="J88" s="530"/>
      <c r="K88" s="530"/>
      <c r="L88" s="530"/>
      <c r="M88" s="530"/>
      <c r="N88" s="530"/>
    </row>
    <row r="89" customFormat="false" ht="14.25" hidden="false" customHeight="false" outlineLevel="0" collapsed="false">
      <c r="A89" s="534"/>
      <c r="B89" s="534"/>
      <c r="C89" s="534"/>
      <c r="D89" s="534"/>
      <c r="E89" s="534"/>
      <c r="F89" s="530"/>
      <c r="G89" s="530"/>
      <c r="H89" s="530"/>
      <c r="I89" s="530"/>
      <c r="J89" s="530"/>
      <c r="K89" s="530"/>
      <c r="L89" s="530"/>
      <c r="M89" s="530"/>
      <c r="N89" s="530"/>
    </row>
    <row r="90" customFormat="false" ht="14.25" hidden="false" customHeight="false" outlineLevel="0" collapsed="false">
      <c r="A90" s="534"/>
      <c r="B90" s="534"/>
      <c r="C90" s="534"/>
      <c r="D90" s="534"/>
      <c r="E90" s="534"/>
      <c r="F90" s="530"/>
      <c r="G90" s="530"/>
      <c r="H90" s="530"/>
      <c r="I90" s="530"/>
      <c r="J90" s="530"/>
      <c r="K90" s="530"/>
      <c r="L90" s="530"/>
      <c r="M90" s="530"/>
      <c r="N90" s="530"/>
    </row>
    <row r="91" customFormat="false" ht="14.25" hidden="false" customHeight="false" outlineLevel="0" collapsed="false">
      <c r="A91" s="534"/>
      <c r="B91" s="534"/>
      <c r="C91" s="534"/>
      <c r="D91" s="534"/>
      <c r="E91" s="534"/>
      <c r="F91" s="530"/>
      <c r="G91" s="530"/>
      <c r="H91" s="530"/>
      <c r="I91" s="530"/>
      <c r="J91" s="530"/>
      <c r="K91" s="530"/>
      <c r="L91" s="530"/>
      <c r="M91" s="530"/>
      <c r="N91" s="530"/>
    </row>
    <row r="92" customFormat="false" ht="14.25" hidden="false" customHeight="false" outlineLevel="0" collapsed="false">
      <c r="A92" s="534"/>
      <c r="B92" s="534"/>
      <c r="C92" s="534"/>
      <c r="D92" s="534"/>
      <c r="E92" s="534"/>
      <c r="F92" s="530"/>
      <c r="G92" s="530"/>
      <c r="H92" s="530"/>
      <c r="I92" s="530"/>
      <c r="J92" s="530"/>
      <c r="K92" s="530"/>
      <c r="L92" s="530"/>
      <c r="M92" s="530"/>
      <c r="N92" s="530"/>
    </row>
    <row r="93" customFormat="false" ht="14.25" hidden="false" customHeight="false" outlineLevel="0" collapsed="false">
      <c r="A93" s="534"/>
      <c r="B93" s="534"/>
      <c r="C93" s="534"/>
      <c r="D93" s="534"/>
      <c r="E93" s="534"/>
      <c r="F93" s="530"/>
      <c r="G93" s="530"/>
      <c r="H93" s="530"/>
      <c r="I93" s="530"/>
      <c r="J93" s="530"/>
      <c r="K93" s="530"/>
      <c r="L93" s="530"/>
      <c r="M93" s="530"/>
      <c r="N93" s="530"/>
    </row>
    <row r="94" customFormat="false" ht="14.25" hidden="false" customHeight="false" outlineLevel="0" collapsed="false">
      <c r="A94" s="534"/>
      <c r="B94" s="534"/>
      <c r="C94" s="534"/>
      <c r="D94" s="534"/>
      <c r="E94" s="534"/>
      <c r="F94" s="530"/>
      <c r="G94" s="530"/>
      <c r="H94" s="530"/>
      <c r="I94" s="530"/>
      <c r="J94" s="530"/>
      <c r="K94" s="530"/>
      <c r="L94" s="530"/>
      <c r="M94" s="530"/>
      <c r="N94" s="530"/>
    </row>
    <row r="95" customFormat="false" ht="14.25" hidden="false" customHeight="false" outlineLevel="0" collapsed="false">
      <c r="A95" s="534"/>
      <c r="B95" s="534"/>
      <c r="C95" s="534"/>
      <c r="D95" s="534"/>
      <c r="E95" s="534"/>
      <c r="F95" s="530"/>
      <c r="G95" s="530"/>
      <c r="H95" s="530"/>
      <c r="I95" s="530"/>
      <c r="J95" s="530"/>
      <c r="K95" s="530"/>
      <c r="L95" s="530"/>
      <c r="M95" s="530"/>
      <c r="N95" s="530"/>
    </row>
    <row r="96" customFormat="false" ht="14.25" hidden="false" customHeight="false" outlineLevel="0" collapsed="false">
      <c r="A96" s="534"/>
      <c r="B96" s="534"/>
      <c r="C96" s="534"/>
      <c r="D96" s="534"/>
      <c r="E96" s="534"/>
      <c r="F96" s="530"/>
      <c r="G96" s="530"/>
      <c r="H96" s="530"/>
      <c r="I96" s="530"/>
      <c r="J96" s="530"/>
      <c r="K96" s="530"/>
      <c r="L96" s="530"/>
      <c r="M96" s="530"/>
      <c r="N96" s="530"/>
    </row>
    <row r="97" customFormat="false" ht="14.25" hidden="false" customHeight="false" outlineLevel="0" collapsed="false">
      <c r="A97" s="534"/>
      <c r="B97" s="534"/>
      <c r="C97" s="534"/>
      <c r="D97" s="534"/>
      <c r="E97" s="534"/>
      <c r="F97" s="530"/>
      <c r="G97" s="530"/>
      <c r="H97" s="530"/>
      <c r="I97" s="530"/>
      <c r="J97" s="530"/>
      <c r="K97" s="530"/>
      <c r="L97" s="530"/>
      <c r="M97" s="530"/>
      <c r="N97" s="530"/>
    </row>
    <row r="98" customFormat="false" ht="14.25" hidden="false" customHeight="false" outlineLevel="0" collapsed="false">
      <c r="A98" s="534"/>
      <c r="B98" s="534"/>
      <c r="C98" s="534"/>
      <c r="D98" s="534"/>
      <c r="E98" s="534"/>
      <c r="F98" s="530"/>
      <c r="G98" s="530"/>
      <c r="H98" s="530"/>
      <c r="I98" s="530"/>
      <c r="J98" s="530"/>
      <c r="K98" s="530"/>
      <c r="L98" s="530"/>
      <c r="M98" s="530"/>
      <c r="N98" s="530"/>
    </row>
    <row r="99" customFormat="false" ht="14.25" hidden="false" customHeight="false" outlineLevel="0" collapsed="false">
      <c r="A99" s="534"/>
      <c r="B99" s="534"/>
      <c r="C99" s="534"/>
      <c r="D99" s="534"/>
      <c r="E99" s="534"/>
      <c r="F99" s="530"/>
      <c r="G99" s="530"/>
      <c r="H99" s="530"/>
      <c r="I99" s="530"/>
      <c r="J99" s="530"/>
      <c r="K99" s="530"/>
      <c r="L99" s="530"/>
      <c r="M99" s="530"/>
      <c r="N99" s="530"/>
    </row>
    <row r="100" customFormat="false" ht="14.25" hidden="false" customHeight="false" outlineLevel="0" collapsed="false">
      <c r="A100" s="534"/>
      <c r="B100" s="534"/>
      <c r="C100" s="534"/>
      <c r="D100" s="534"/>
      <c r="E100" s="534"/>
      <c r="F100" s="530"/>
      <c r="G100" s="530"/>
      <c r="H100" s="530"/>
      <c r="I100" s="530"/>
      <c r="J100" s="530"/>
      <c r="K100" s="530"/>
      <c r="L100" s="530"/>
      <c r="M100" s="530"/>
      <c r="N100" s="530"/>
    </row>
    <row r="101" customFormat="false" ht="14.25" hidden="false" customHeight="false" outlineLevel="0" collapsed="false">
      <c r="A101" s="534"/>
      <c r="B101" s="534"/>
      <c r="C101" s="534"/>
      <c r="D101" s="534"/>
      <c r="E101" s="534"/>
      <c r="F101" s="530"/>
      <c r="G101" s="530"/>
      <c r="H101" s="530"/>
      <c r="I101" s="530"/>
      <c r="J101" s="530"/>
      <c r="K101" s="530"/>
      <c r="L101" s="530"/>
      <c r="M101" s="530"/>
      <c r="N101" s="530"/>
    </row>
    <row r="102" customFormat="false" ht="14.25" hidden="false" customHeight="false" outlineLevel="0" collapsed="false">
      <c r="A102" s="534"/>
      <c r="B102" s="534"/>
      <c r="C102" s="534"/>
      <c r="D102" s="534"/>
      <c r="E102" s="534"/>
      <c r="F102" s="530"/>
      <c r="G102" s="530"/>
      <c r="H102" s="530"/>
      <c r="I102" s="530"/>
      <c r="J102" s="530"/>
      <c r="K102" s="530"/>
      <c r="L102" s="530"/>
      <c r="M102" s="530"/>
      <c r="N102" s="530"/>
    </row>
    <row r="103" customFormat="false" ht="14.25" hidden="false" customHeight="false" outlineLevel="0" collapsed="false">
      <c r="A103" s="534"/>
      <c r="B103" s="534"/>
      <c r="C103" s="534"/>
      <c r="D103" s="534"/>
      <c r="E103" s="534"/>
      <c r="F103" s="530"/>
      <c r="G103" s="530"/>
      <c r="H103" s="530"/>
      <c r="I103" s="530"/>
      <c r="J103" s="530"/>
      <c r="K103" s="530"/>
      <c r="L103" s="530"/>
      <c r="M103" s="530"/>
      <c r="N103" s="530"/>
    </row>
    <row r="104" customFormat="false" ht="14.25" hidden="false" customHeight="false" outlineLevel="0" collapsed="false">
      <c r="A104" s="534"/>
      <c r="B104" s="534"/>
      <c r="C104" s="534"/>
      <c r="D104" s="534"/>
      <c r="E104" s="534"/>
      <c r="F104" s="530"/>
      <c r="G104" s="530"/>
      <c r="H104" s="530"/>
      <c r="I104" s="530"/>
      <c r="J104" s="530"/>
      <c r="K104" s="530"/>
      <c r="L104" s="530"/>
      <c r="M104" s="530"/>
      <c r="N104" s="530"/>
    </row>
    <row r="105" customFormat="false" ht="14.25" hidden="false" customHeight="false" outlineLevel="0" collapsed="false">
      <c r="A105" s="534"/>
      <c r="B105" s="534"/>
      <c r="C105" s="534"/>
      <c r="D105" s="534"/>
      <c r="E105" s="534"/>
      <c r="F105" s="530"/>
      <c r="G105" s="530"/>
      <c r="H105" s="530"/>
      <c r="I105" s="530"/>
      <c r="J105" s="530"/>
      <c r="K105" s="530"/>
      <c r="L105" s="530"/>
      <c r="M105" s="530"/>
      <c r="N105" s="530"/>
    </row>
    <row r="106" customFormat="false" ht="14.25" hidden="false" customHeight="false" outlineLevel="0" collapsed="false">
      <c r="A106" s="534"/>
      <c r="B106" s="534"/>
      <c r="C106" s="534"/>
      <c r="D106" s="534"/>
      <c r="E106" s="534"/>
      <c r="F106" s="530"/>
      <c r="G106" s="530"/>
      <c r="H106" s="530"/>
      <c r="I106" s="530"/>
      <c r="J106" s="530"/>
      <c r="K106" s="530"/>
      <c r="L106" s="530"/>
      <c r="M106" s="530"/>
      <c r="N106" s="530"/>
    </row>
    <row r="107" customFormat="false" ht="14.25" hidden="false" customHeight="false" outlineLevel="0" collapsed="false">
      <c r="A107" s="534"/>
      <c r="B107" s="534"/>
      <c r="C107" s="534"/>
      <c r="D107" s="534"/>
      <c r="E107" s="534"/>
      <c r="F107" s="530"/>
      <c r="G107" s="530"/>
      <c r="H107" s="530"/>
      <c r="I107" s="530"/>
      <c r="J107" s="530"/>
      <c r="K107" s="530"/>
      <c r="L107" s="530"/>
      <c r="M107" s="530"/>
      <c r="N107" s="530"/>
    </row>
    <row r="108" customFormat="false" ht="14.25" hidden="false" customHeight="false" outlineLevel="0" collapsed="false">
      <c r="A108" s="534"/>
      <c r="B108" s="534"/>
      <c r="C108" s="534"/>
      <c r="D108" s="534"/>
      <c r="E108" s="534"/>
      <c r="F108" s="530"/>
      <c r="G108" s="530"/>
      <c r="H108" s="530"/>
      <c r="I108" s="530"/>
      <c r="J108" s="530"/>
      <c r="K108" s="530"/>
      <c r="L108" s="530"/>
      <c r="M108" s="530"/>
      <c r="N108" s="530"/>
    </row>
    <row r="109" customFormat="false" ht="14.25" hidden="false" customHeight="false" outlineLevel="0" collapsed="false">
      <c r="A109" s="534"/>
      <c r="B109" s="534"/>
      <c r="C109" s="534"/>
      <c r="D109" s="534"/>
      <c r="E109" s="534"/>
      <c r="F109" s="530"/>
      <c r="G109" s="530"/>
      <c r="H109" s="530"/>
      <c r="I109" s="530"/>
      <c r="J109" s="530"/>
      <c r="K109" s="530"/>
      <c r="L109" s="530"/>
      <c r="M109" s="530"/>
      <c r="N109" s="530"/>
    </row>
    <row r="110" customFormat="false" ht="14.25" hidden="false" customHeight="false" outlineLevel="0" collapsed="false">
      <c r="A110" s="534"/>
      <c r="B110" s="534"/>
      <c r="C110" s="534"/>
      <c r="D110" s="534"/>
      <c r="E110" s="534"/>
      <c r="F110" s="530"/>
      <c r="G110" s="530"/>
      <c r="H110" s="530"/>
      <c r="I110" s="530"/>
      <c r="J110" s="530"/>
      <c r="K110" s="530"/>
      <c r="L110" s="530"/>
      <c r="M110" s="530"/>
      <c r="N110" s="530"/>
    </row>
    <row r="111" customFormat="false" ht="14.25" hidden="false" customHeight="false" outlineLevel="0" collapsed="false">
      <c r="A111" s="534"/>
      <c r="B111" s="534"/>
      <c r="C111" s="534"/>
      <c r="D111" s="534"/>
      <c r="E111" s="534"/>
      <c r="F111" s="530"/>
      <c r="G111" s="530"/>
      <c r="H111" s="530"/>
      <c r="I111" s="530"/>
      <c r="J111" s="530"/>
      <c r="K111" s="530"/>
      <c r="L111" s="530"/>
      <c r="M111" s="530"/>
      <c r="N111" s="530"/>
    </row>
    <row r="112" customFormat="false" ht="14.25" hidden="false" customHeight="false" outlineLevel="0" collapsed="false">
      <c r="A112" s="534"/>
      <c r="B112" s="534"/>
      <c r="C112" s="534"/>
      <c r="D112" s="534"/>
      <c r="E112" s="534"/>
      <c r="F112" s="530"/>
      <c r="G112" s="530"/>
      <c r="H112" s="530"/>
      <c r="I112" s="530"/>
      <c r="J112" s="530"/>
      <c r="K112" s="530"/>
      <c r="L112" s="530"/>
      <c r="M112" s="530"/>
      <c r="N112" s="530"/>
    </row>
    <row r="113" customFormat="false" ht="14.25" hidden="false" customHeight="false" outlineLevel="0" collapsed="false">
      <c r="A113" s="534"/>
      <c r="B113" s="534"/>
      <c r="C113" s="534"/>
      <c r="D113" s="534"/>
      <c r="E113" s="534"/>
      <c r="F113" s="530"/>
      <c r="G113" s="530"/>
      <c r="H113" s="530"/>
      <c r="I113" s="530"/>
      <c r="J113" s="530"/>
      <c r="K113" s="530"/>
      <c r="L113" s="530"/>
      <c r="M113" s="530"/>
      <c r="N113" s="530"/>
    </row>
    <row r="114" customFormat="false" ht="14.25" hidden="false" customHeight="false" outlineLevel="0" collapsed="false">
      <c r="A114" s="534"/>
      <c r="B114" s="534"/>
      <c r="C114" s="534"/>
      <c r="D114" s="534"/>
      <c r="E114" s="534"/>
      <c r="F114" s="530"/>
      <c r="G114" s="530"/>
      <c r="H114" s="530"/>
      <c r="I114" s="530"/>
      <c r="J114" s="530"/>
      <c r="K114" s="530"/>
      <c r="L114" s="530"/>
      <c r="M114" s="530"/>
      <c r="N114" s="530"/>
    </row>
    <row r="115" customFormat="false" ht="14.25" hidden="false" customHeight="false" outlineLevel="0" collapsed="false">
      <c r="A115" s="534"/>
      <c r="B115" s="534"/>
      <c r="C115" s="534"/>
      <c r="D115" s="534"/>
      <c r="E115" s="534"/>
      <c r="F115" s="530"/>
      <c r="G115" s="530"/>
      <c r="H115" s="530"/>
      <c r="I115" s="530"/>
      <c r="J115" s="530"/>
      <c r="K115" s="530"/>
      <c r="L115" s="530"/>
      <c r="M115" s="530"/>
      <c r="N115" s="530"/>
    </row>
    <row r="116" customFormat="false" ht="14.25" hidden="false" customHeight="false" outlineLevel="0" collapsed="false">
      <c r="A116" s="534"/>
      <c r="B116" s="534"/>
      <c r="C116" s="534"/>
      <c r="D116" s="534"/>
      <c r="E116" s="534"/>
      <c r="F116" s="530"/>
      <c r="G116" s="530"/>
      <c r="H116" s="530"/>
      <c r="I116" s="530"/>
      <c r="J116" s="530"/>
      <c r="K116" s="530"/>
      <c r="L116" s="530"/>
      <c r="M116" s="530"/>
      <c r="N116" s="530"/>
    </row>
    <row r="117" customFormat="false" ht="14.25" hidden="false" customHeight="false" outlineLevel="0" collapsed="false">
      <c r="A117" s="534"/>
      <c r="B117" s="534"/>
      <c r="C117" s="534"/>
      <c r="D117" s="534"/>
      <c r="E117" s="534"/>
      <c r="F117" s="530"/>
      <c r="G117" s="530"/>
      <c r="H117" s="530"/>
      <c r="I117" s="530"/>
      <c r="J117" s="530"/>
      <c r="K117" s="530"/>
      <c r="L117" s="530"/>
      <c r="M117" s="530"/>
      <c r="N117" s="530"/>
    </row>
    <row r="118" customFormat="false" ht="14.25" hidden="false" customHeight="false" outlineLevel="0" collapsed="false">
      <c r="A118" s="534"/>
      <c r="B118" s="534"/>
      <c r="C118" s="534"/>
      <c r="D118" s="534"/>
      <c r="E118" s="534"/>
      <c r="F118" s="530"/>
      <c r="G118" s="530"/>
      <c r="H118" s="530"/>
      <c r="I118" s="530"/>
      <c r="J118" s="530"/>
      <c r="K118" s="530"/>
      <c r="L118" s="530"/>
      <c r="M118" s="530"/>
      <c r="N118" s="530"/>
    </row>
    <row r="119" customFormat="false" ht="14.25" hidden="false" customHeight="false" outlineLevel="0" collapsed="false">
      <c r="A119" s="534"/>
      <c r="B119" s="534"/>
      <c r="C119" s="534"/>
      <c r="D119" s="534"/>
      <c r="E119" s="534"/>
      <c r="F119" s="530"/>
      <c r="G119" s="530"/>
      <c r="H119" s="530"/>
      <c r="I119" s="530"/>
      <c r="J119" s="530"/>
      <c r="K119" s="530"/>
      <c r="L119" s="530"/>
      <c r="M119" s="530"/>
      <c r="N119" s="530"/>
    </row>
    <row r="120" customFormat="false" ht="14.25" hidden="false" customHeight="false" outlineLevel="0" collapsed="false">
      <c r="A120" s="534"/>
      <c r="B120" s="534"/>
      <c r="C120" s="534"/>
      <c r="D120" s="534"/>
      <c r="E120" s="534"/>
      <c r="F120" s="530"/>
      <c r="G120" s="530"/>
      <c r="H120" s="530"/>
      <c r="I120" s="530"/>
      <c r="J120" s="530"/>
      <c r="K120" s="530"/>
      <c r="L120" s="530"/>
      <c r="M120" s="530"/>
      <c r="N120" s="530"/>
    </row>
    <row r="121" customFormat="false" ht="14.25" hidden="false" customHeight="false" outlineLevel="0" collapsed="false">
      <c r="A121" s="534"/>
      <c r="B121" s="534"/>
      <c r="C121" s="534"/>
      <c r="D121" s="534"/>
      <c r="E121" s="534"/>
      <c r="F121" s="530"/>
      <c r="G121" s="530"/>
      <c r="H121" s="530"/>
      <c r="I121" s="530"/>
      <c r="J121" s="530"/>
      <c r="K121" s="530"/>
      <c r="L121" s="530"/>
      <c r="M121" s="530"/>
      <c r="N121" s="530"/>
    </row>
    <row r="122" customFormat="false" ht="14.25" hidden="false" customHeight="false" outlineLevel="0" collapsed="false">
      <c r="A122" s="534"/>
      <c r="B122" s="534"/>
      <c r="C122" s="534"/>
      <c r="D122" s="534"/>
      <c r="E122" s="534"/>
      <c r="F122" s="530"/>
      <c r="G122" s="530"/>
      <c r="H122" s="530"/>
      <c r="I122" s="530"/>
      <c r="J122" s="530"/>
      <c r="K122" s="530"/>
      <c r="L122" s="530"/>
      <c r="M122" s="530"/>
      <c r="N122" s="530"/>
    </row>
    <row r="123" customFormat="false" ht="14.25" hidden="false" customHeight="false" outlineLevel="0" collapsed="false">
      <c r="A123" s="534"/>
      <c r="B123" s="534"/>
      <c r="C123" s="534"/>
      <c r="D123" s="534"/>
      <c r="E123" s="534"/>
      <c r="F123" s="530"/>
      <c r="G123" s="530"/>
      <c r="H123" s="530"/>
      <c r="I123" s="530"/>
      <c r="J123" s="530"/>
      <c r="K123" s="530"/>
      <c r="L123" s="530"/>
      <c r="M123" s="530"/>
      <c r="N123" s="530"/>
    </row>
    <row r="124" customFormat="false" ht="14.25" hidden="false" customHeight="false" outlineLevel="0" collapsed="false">
      <c r="A124" s="534"/>
      <c r="B124" s="534"/>
      <c r="C124" s="534"/>
      <c r="D124" s="534"/>
      <c r="E124" s="534"/>
      <c r="F124" s="530"/>
      <c r="G124" s="530"/>
      <c r="H124" s="530"/>
      <c r="I124" s="530"/>
      <c r="J124" s="530"/>
      <c r="K124" s="530"/>
      <c r="L124" s="530"/>
      <c r="M124" s="530"/>
      <c r="N124" s="530"/>
    </row>
    <row r="125" customFormat="false" ht="14.25" hidden="false" customHeight="false" outlineLevel="0" collapsed="false">
      <c r="A125" s="534"/>
      <c r="B125" s="534"/>
      <c r="C125" s="534"/>
      <c r="D125" s="534"/>
      <c r="E125" s="534"/>
      <c r="F125" s="530"/>
      <c r="G125" s="530"/>
      <c r="H125" s="530"/>
      <c r="I125" s="530"/>
      <c r="J125" s="530"/>
      <c r="K125" s="530"/>
      <c r="L125" s="530"/>
      <c r="M125" s="530"/>
      <c r="N125" s="530"/>
    </row>
    <row r="126" customFormat="false" ht="14.25" hidden="false" customHeight="false" outlineLevel="0" collapsed="false">
      <c r="A126" s="534"/>
      <c r="B126" s="534"/>
      <c r="C126" s="534"/>
      <c r="D126" s="534"/>
      <c r="E126" s="534"/>
      <c r="F126" s="530"/>
      <c r="G126" s="530"/>
      <c r="H126" s="530"/>
      <c r="I126" s="530"/>
      <c r="J126" s="530"/>
      <c r="K126" s="530"/>
      <c r="L126" s="530"/>
      <c r="M126" s="530"/>
      <c r="N126" s="530"/>
    </row>
    <row r="127" customFormat="false" ht="14.25" hidden="false" customHeight="false" outlineLevel="0" collapsed="false">
      <c r="A127" s="534"/>
      <c r="B127" s="534"/>
      <c r="C127" s="534"/>
      <c r="D127" s="534"/>
      <c r="E127" s="534"/>
      <c r="F127" s="530"/>
      <c r="G127" s="530"/>
      <c r="H127" s="530"/>
      <c r="I127" s="530"/>
      <c r="J127" s="530"/>
      <c r="K127" s="530"/>
      <c r="L127" s="530"/>
      <c r="M127" s="530"/>
      <c r="N127" s="530"/>
    </row>
    <row r="128" customFormat="false" ht="14.25" hidden="false" customHeight="false" outlineLevel="0" collapsed="false">
      <c r="A128" s="534"/>
      <c r="B128" s="534"/>
      <c r="C128" s="534"/>
      <c r="D128" s="534"/>
      <c r="E128" s="534"/>
      <c r="F128" s="530"/>
      <c r="G128" s="530"/>
      <c r="H128" s="530"/>
      <c r="I128" s="530"/>
      <c r="J128" s="530"/>
      <c r="K128" s="530"/>
      <c r="L128" s="530"/>
      <c r="M128" s="530"/>
      <c r="N128" s="530"/>
    </row>
    <row r="129" customFormat="false" ht="14.25" hidden="false" customHeight="false" outlineLevel="0" collapsed="false">
      <c r="A129" s="534"/>
      <c r="B129" s="534"/>
      <c r="C129" s="534"/>
      <c r="D129" s="534"/>
      <c r="E129" s="534"/>
      <c r="F129" s="530"/>
      <c r="G129" s="530"/>
      <c r="H129" s="530"/>
      <c r="I129" s="530"/>
      <c r="J129" s="530"/>
      <c r="K129" s="530"/>
      <c r="L129" s="530"/>
      <c r="M129" s="530"/>
      <c r="N129" s="530"/>
    </row>
    <row r="130" customFormat="false" ht="14.25" hidden="false" customHeight="false" outlineLevel="0" collapsed="false">
      <c r="A130" s="534"/>
      <c r="B130" s="534"/>
      <c r="C130" s="534"/>
      <c r="D130" s="534"/>
      <c r="E130" s="534"/>
      <c r="F130" s="530"/>
      <c r="G130" s="530"/>
      <c r="H130" s="530"/>
      <c r="I130" s="530"/>
      <c r="J130" s="530"/>
      <c r="K130" s="530"/>
      <c r="L130" s="530"/>
      <c r="M130" s="530"/>
      <c r="N130" s="530"/>
    </row>
    <row r="131" customFormat="false" ht="14.25" hidden="false" customHeight="false" outlineLevel="0" collapsed="false">
      <c r="A131" s="534"/>
      <c r="B131" s="534"/>
      <c r="C131" s="534"/>
      <c r="D131" s="534"/>
      <c r="E131" s="534"/>
      <c r="F131" s="530"/>
      <c r="G131" s="530"/>
      <c r="H131" s="530"/>
      <c r="I131" s="530"/>
      <c r="J131" s="530"/>
      <c r="K131" s="530"/>
      <c r="L131" s="530"/>
      <c r="M131" s="530"/>
      <c r="N131" s="530"/>
    </row>
    <row r="132" customFormat="false" ht="14.25" hidden="false" customHeight="false" outlineLevel="0" collapsed="false">
      <c r="A132" s="534"/>
      <c r="B132" s="534"/>
      <c r="C132" s="534"/>
      <c r="D132" s="534"/>
      <c r="E132" s="534"/>
      <c r="F132" s="530"/>
      <c r="G132" s="530"/>
      <c r="H132" s="530"/>
      <c r="I132" s="530"/>
      <c r="J132" s="530"/>
      <c r="K132" s="530"/>
      <c r="L132" s="530"/>
      <c r="M132" s="530"/>
      <c r="N132" s="530"/>
    </row>
    <row r="133" customFormat="false" ht="14.25" hidden="false" customHeight="false" outlineLevel="0" collapsed="false">
      <c r="A133" s="534"/>
      <c r="B133" s="534"/>
      <c r="C133" s="534"/>
      <c r="D133" s="534"/>
      <c r="E133" s="534"/>
      <c r="F133" s="530"/>
      <c r="G133" s="530"/>
      <c r="H133" s="530"/>
      <c r="I133" s="530"/>
      <c r="J133" s="530"/>
      <c r="K133" s="530"/>
      <c r="L133" s="530"/>
      <c r="M133" s="530"/>
      <c r="N133" s="530"/>
    </row>
    <row r="134" customFormat="false" ht="14.25" hidden="false" customHeight="false" outlineLevel="0" collapsed="false">
      <c r="A134" s="534"/>
      <c r="B134" s="534"/>
      <c r="C134" s="534"/>
      <c r="D134" s="534"/>
      <c r="E134" s="534"/>
      <c r="F134" s="530"/>
      <c r="G134" s="530"/>
      <c r="H134" s="530"/>
      <c r="I134" s="530"/>
      <c r="J134" s="530"/>
      <c r="K134" s="530"/>
      <c r="L134" s="530"/>
      <c r="M134" s="530"/>
      <c r="N134" s="530"/>
    </row>
    <row r="135" customFormat="false" ht="14.25" hidden="false" customHeight="false" outlineLevel="0" collapsed="false">
      <c r="A135" s="534"/>
      <c r="B135" s="534"/>
      <c r="C135" s="534"/>
      <c r="D135" s="534"/>
      <c r="E135" s="534"/>
      <c r="F135" s="530"/>
      <c r="G135" s="530"/>
      <c r="H135" s="530"/>
      <c r="I135" s="530"/>
      <c r="J135" s="530"/>
      <c r="K135" s="530"/>
      <c r="L135" s="530"/>
      <c r="M135" s="530"/>
      <c r="N135" s="530"/>
    </row>
    <row r="136" customFormat="false" ht="14.25" hidden="false" customHeight="false" outlineLevel="0" collapsed="false">
      <c r="A136" s="534"/>
      <c r="B136" s="534"/>
      <c r="C136" s="534"/>
      <c r="D136" s="534"/>
      <c r="E136" s="534"/>
      <c r="F136" s="530"/>
      <c r="G136" s="530"/>
      <c r="H136" s="530"/>
      <c r="I136" s="530"/>
      <c r="J136" s="530"/>
      <c r="K136" s="530"/>
      <c r="L136" s="530"/>
      <c r="M136" s="530"/>
      <c r="N136" s="530"/>
    </row>
    <row r="137" customFormat="false" ht="14.25" hidden="false" customHeight="false" outlineLevel="0" collapsed="false">
      <c r="A137" s="534"/>
      <c r="B137" s="534"/>
      <c r="C137" s="534"/>
      <c r="D137" s="534"/>
      <c r="E137" s="534"/>
      <c r="F137" s="530"/>
      <c r="G137" s="530"/>
      <c r="H137" s="530"/>
      <c r="I137" s="530"/>
      <c r="J137" s="530"/>
      <c r="K137" s="530"/>
      <c r="L137" s="530"/>
      <c r="M137" s="530"/>
      <c r="N137" s="530"/>
    </row>
    <row r="138" customFormat="false" ht="14.25" hidden="false" customHeight="false" outlineLevel="0" collapsed="false">
      <c r="A138" s="534"/>
      <c r="B138" s="534"/>
      <c r="C138" s="534"/>
      <c r="D138" s="534"/>
      <c r="E138" s="534"/>
      <c r="F138" s="530"/>
      <c r="G138" s="530"/>
      <c r="H138" s="530"/>
      <c r="I138" s="530"/>
      <c r="J138" s="530"/>
      <c r="K138" s="530"/>
      <c r="L138" s="530"/>
      <c r="M138" s="530"/>
      <c r="N138" s="530"/>
    </row>
    <row r="139" customFormat="false" ht="14.25" hidden="false" customHeight="false" outlineLevel="0" collapsed="false">
      <c r="A139" s="534"/>
      <c r="B139" s="534"/>
      <c r="C139" s="534"/>
      <c r="D139" s="534"/>
      <c r="E139" s="534"/>
      <c r="F139" s="530"/>
      <c r="G139" s="530"/>
      <c r="H139" s="530"/>
      <c r="I139" s="530"/>
      <c r="J139" s="530"/>
      <c r="K139" s="530"/>
      <c r="L139" s="530"/>
      <c r="M139" s="530"/>
      <c r="N139" s="530"/>
    </row>
    <row r="140" customFormat="false" ht="14.25" hidden="false" customHeight="false" outlineLevel="0" collapsed="false">
      <c r="A140" s="534"/>
      <c r="B140" s="534"/>
      <c r="C140" s="534"/>
      <c r="D140" s="534"/>
      <c r="E140" s="534"/>
      <c r="F140" s="530"/>
      <c r="G140" s="530"/>
      <c r="H140" s="530"/>
      <c r="I140" s="530"/>
      <c r="J140" s="530"/>
      <c r="K140" s="530"/>
      <c r="L140" s="530"/>
      <c r="M140" s="530"/>
      <c r="N140" s="530"/>
    </row>
    <row r="141" customFormat="false" ht="14.25" hidden="false" customHeight="false" outlineLevel="0" collapsed="false">
      <c r="A141" s="534"/>
      <c r="B141" s="534"/>
      <c r="C141" s="534"/>
      <c r="D141" s="534"/>
      <c r="E141" s="534"/>
      <c r="F141" s="530"/>
      <c r="G141" s="530"/>
      <c r="H141" s="530"/>
      <c r="I141" s="530"/>
      <c r="J141" s="530"/>
      <c r="K141" s="530"/>
      <c r="L141" s="530"/>
      <c r="M141" s="530"/>
      <c r="N141" s="530"/>
    </row>
    <row r="142" customFormat="false" ht="14.25" hidden="false" customHeight="false" outlineLevel="0" collapsed="false">
      <c r="A142" s="534"/>
      <c r="B142" s="534"/>
      <c r="C142" s="534"/>
      <c r="D142" s="534"/>
      <c r="E142" s="534"/>
      <c r="F142" s="530"/>
      <c r="G142" s="530"/>
      <c r="H142" s="530"/>
      <c r="I142" s="530"/>
      <c r="J142" s="530"/>
      <c r="K142" s="530"/>
      <c r="L142" s="530"/>
      <c r="M142" s="530"/>
      <c r="N142" s="530"/>
    </row>
    <row r="143" customFormat="false" ht="14.25" hidden="false" customHeight="false" outlineLevel="0" collapsed="false">
      <c r="A143" s="534"/>
      <c r="B143" s="534"/>
      <c r="C143" s="534"/>
      <c r="D143" s="534"/>
      <c r="E143" s="534"/>
      <c r="F143" s="530"/>
      <c r="G143" s="530"/>
      <c r="H143" s="530"/>
      <c r="I143" s="530"/>
      <c r="J143" s="530"/>
      <c r="K143" s="530"/>
      <c r="L143" s="530"/>
      <c r="M143" s="530"/>
      <c r="N143" s="530"/>
    </row>
    <row r="144" customFormat="false" ht="14.25" hidden="false" customHeight="false" outlineLevel="0" collapsed="false">
      <c r="A144" s="534"/>
      <c r="B144" s="534"/>
      <c r="C144" s="534"/>
      <c r="D144" s="534"/>
      <c r="E144" s="534"/>
      <c r="F144" s="530"/>
      <c r="G144" s="530"/>
      <c r="H144" s="530"/>
      <c r="I144" s="530"/>
      <c r="J144" s="530"/>
      <c r="K144" s="530"/>
      <c r="L144" s="530"/>
      <c r="M144" s="530"/>
      <c r="N144" s="530"/>
    </row>
    <row r="145" customFormat="false" ht="14.25" hidden="false" customHeight="false" outlineLevel="0" collapsed="false">
      <c r="A145" s="534"/>
      <c r="B145" s="534"/>
      <c r="C145" s="534"/>
      <c r="D145" s="534"/>
      <c r="E145" s="534"/>
      <c r="F145" s="530"/>
      <c r="G145" s="530"/>
      <c r="H145" s="530"/>
      <c r="I145" s="530"/>
      <c r="J145" s="530"/>
      <c r="K145" s="530"/>
      <c r="L145" s="530"/>
      <c r="M145" s="530"/>
      <c r="N145" s="530"/>
    </row>
    <row r="146" customFormat="false" ht="14.25" hidden="false" customHeight="false" outlineLevel="0" collapsed="false">
      <c r="A146" s="534"/>
      <c r="B146" s="534"/>
      <c r="C146" s="534"/>
      <c r="D146" s="534"/>
      <c r="E146" s="534"/>
      <c r="F146" s="530"/>
      <c r="G146" s="530"/>
      <c r="H146" s="530"/>
      <c r="I146" s="530"/>
      <c r="J146" s="530"/>
      <c r="K146" s="530"/>
      <c r="L146" s="530"/>
      <c r="M146" s="530"/>
      <c r="N146" s="530"/>
    </row>
    <row r="147" customFormat="false" ht="14.25" hidden="false" customHeight="false" outlineLevel="0" collapsed="false">
      <c r="A147" s="534"/>
      <c r="B147" s="534"/>
      <c r="C147" s="534"/>
      <c r="D147" s="534"/>
      <c r="E147" s="534"/>
      <c r="F147" s="530"/>
      <c r="G147" s="530"/>
      <c r="H147" s="530"/>
      <c r="I147" s="530"/>
      <c r="J147" s="530"/>
      <c r="K147" s="530"/>
      <c r="L147" s="530"/>
      <c r="M147" s="530"/>
      <c r="N147" s="530"/>
    </row>
    <row r="148" customFormat="false" ht="14.25" hidden="false" customHeight="false" outlineLevel="0" collapsed="false">
      <c r="A148" s="534"/>
      <c r="B148" s="534"/>
      <c r="C148" s="534"/>
      <c r="D148" s="534"/>
      <c r="E148" s="534"/>
      <c r="F148" s="530"/>
      <c r="G148" s="530"/>
      <c r="H148" s="530"/>
      <c r="I148" s="530"/>
      <c r="J148" s="530"/>
      <c r="K148" s="530"/>
      <c r="L148" s="530"/>
      <c r="M148" s="530"/>
      <c r="N148" s="530"/>
    </row>
    <row r="149" customFormat="false" ht="14.25" hidden="false" customHeight="false" outlineLevel="0" collapsed="false">
      <c r="A149" s="534"/>
      <c r="B149" s="534"/>
      <c r="C149" s="534"/>
      <c r="D149" s="534"/>
      <c r="E149" s="534"/>
      <c r="F149" s="530"/>
      <c r="G149" s="530"/>
      <c r="H149" s="530"/>
      <c r="I149" s="530"/>
      <c r="J149" s="530"/>
      <c r="K149" s="530"/>
      <c r="L149" s="530"/>
      <c r="M149" s="530"/>
      <c r="N149" s="530"/>
    </row>
    <row r="150" customFormat="false" ht="14.25" hidden="false" customHeight="false" outlineLevel="0" collapsed="false">
      <c r="A150" s="534"/>
      <c r="B150" s="534"/>
      <c r="C150" s="534"/>
      <c r="D150" s="534"/>
      <c r="E150" s="534"/>
      <c r="F150" s="530"/>
      <c r="G150" s="530"/>
      <c r="H150" s="530"/>
      <c r="I150" s="530"/>
      <c r="J150" s="530"/>
      <c r="K150" s="530"/>
      <c r="L150" s="530"/>
      <c r="M150" s="530"/>
      <c r="N150" s="530"/>
    </row>
    <row r="151" customFormat="false" ht="14.25" hidden="false" customHeight="false" outlineLevel="0" collapsed="false">
      <c r="A151" s="534"/>
      <c r="B151" s="534"/>
      <c r="C151" s="534"/>
      <c r="D151" s="534"/>
      <c r="E151" s="534"/>
      <c r="F151" s="530"/>
      <c r="G151" s="530"/>
      <c r="H151" s="530"/>
      <c r="I151" s="530"/>
      <c r="J151" s="530"/>
      <c r="K151" s="530"/>
      <c r="L151" s="530"/>
      <c r="M151" s="530"/>
      <c r="N151" s="530"/>
    </row>
    <row r="152" customFormat="false" ht="14.25" hidden="false" customHeight="false" outlineLevel="0" collapsed="false">
      <c r="A152" s="534"/>
      <c r="B152" s="534"/>
      <c r="C152" s="534"/>
      <c r="D152" s="534"/>
      <c r="E152" s="534"/>
      <c r="F152" s="530"/>
      <c r="G152" s="530"/>
      <c r="H152" s="530"/>
      <c r="I152" s="530"/>
      <c r="J152" s="530"/>
      <c r="K152" s="530"/>
      <c r="L152" s="530"/>
      <c r="M152" s="530"/>
      <c r="N152" s="530"/>
    </row>
    <row r="153" customFormat="false" ht="14.25" hidden="false" customHeight="false" outlineLevel="0" collapsed="false">
      <c r="A153" s="534"/>
      <c r="B153" s="534"/>
      <c r="C153" s="534"/>
      <c r="D153" s="534"/>
      <c r="E153" s="534"/>
      <c r="F153" s="530"/>
      <c r="G153" s="530"/>
      <c r="H153" s="530"/>
      <c r="I153" s="530"/>
      <c r="J153" s="530"/>
      <c r="K153" s="530"/>
      <c r="L153" s="530"/>
      <c r="M153" s="530"/>
      <c r="N153" s="530"/>
    </row>
    <row r="154" customFormat="false" ht="14.25" hidden="false" customHeight="false" outlineLevel="0" collapsed="false">
      <c r="A154" s="534"/>
      <c r="B154" s="534"/>
      <c r="C154" s="534"/>
      <c r="D154" s="534"/>
      <c r="E154" s="534"/>
      <c r="F154" s="530"/>
      <c r="G154" s="530"/>
      <c r="H154" s="530"/>
      <c r="I154" s="530"/>
      <c r="J154" s="530"/>
      <c r="K154" s="530"/>
      <c r="L154" s="530"/>
      <c r="M154" s="530"/>
      <c r="N154" s="530"/>
    </row>
    <row r="155" customFormat="false" ht="14.25" hidden="false" customHeight="false" outlineLevel="0" collapsed="false">
      <c r="A155" s="534"/>
      <c r="B155" s="534"/>
      <c r="C155" s="534"/>
      <c r="D155" s="534"/>
      <c r="E155" s="534"/>
      <c r="F155" s="530"/>
      <c r="G155" s="530"/>
      <c r="H155" s="530"/>
      <c r="I155" s="530"/>
      <c r="J155" s="530"/>
      <c r="K155" s="530"/>
      <c r="L155" s="530"/>
      <c r="M155" s="530"/>
      <c r="N155" s="530"/>
    </row>
    <row r="156" customFormat="false" ht="14.25" hidden="false" customHeight="false" outlineLevel="0" collapsed="false">
      <c r="A156" s="534"/>
      <c r="B156" s="534"/>
      <c r="C156" s="534"/>
      <c r="D156" s="534"/>
      <c r="E156" s="534"/>
      <c r="F156" s="530"/>
      <c r="G156" s="530"/>
      <c r="H156" s="530"/>
      <c r="I156" s="530"/>
      <c r="J156" s="530"/>
      <c r="K156" s="530"/>
      <c r="L156" s="530"/>
      <c r="M156" s="530"/>
      <c r="N156" s="530"/>
    </row>
    <row r="157" customFormat="false" ht="14.25" hidden="false" customHeight="false" outlineLevel="0" collapsed="false">
      <c r="A157" s="534"/>
      <c r="B157" s="534"/>
      <c r="C157" s="534"/>
      <c r="D157" s="534"/>
      <c r="E157" s="534"/>
      <c r="F157" s="530"/>
      <c r="G157" s="530"/>
      <c r="H157" s="530"/>
      <c r="I157" s="530"/>
      <c r="J157" s="530"/>
      <c r="K157" s="530"/>
      <c r="L157" s="530"/>
      <c r="M157" s="530"/>
      <c r="N157" s="530"/>
    </row>
    <row r="158" customFormat="false" ht="14.25" hidden="false" customHeight="false" outlineLevel="0" collapsed="false">
      <c r="A158" s="534"/>
      <c r="B158" s="534"/>
      <c r="C158" s="534"/>
      <c r="D158" s="534"/>
      <c r="E158" s="534"/>
      <c r="F158" s="530"/>
      <c r="G158" s="530"/>
      <c r="H158" s="530"/>
      <c r="I158" s="530"/>
      <c r="J158" s="530"/>
      <c r="K158" s="530"/>
      <c r="L158" s="530"/>
      <c r="M158" s="530"/>
      <c r="N158" s="530"/>
    </row>
    <row r="159" customFormat="false" ht="14.25" hidden="false" customHeight="false" outlineLevel="0" collapsed="false">
      <c r="A159" s="534"/>
      <c r="B159" s="534"/>
      <c r="C159" s="534"/>
      <c r="D159" s="534"/>
      <c r="E159" s="534"/>
      <c r="F159" s="530"/>
      <c r="G159" s="530"/>
      <c r="H159" s="530"/>
      <c r="I159" s="530"/>
      <c r="J159" s="530"/>
      <c r="K159" s="530"/>
      <c r="L159" s="530"/>
      <c r="M159" s="530"/>
      <c r="N159" s="530"/>
    </row>
    <row r="160" customFormat="false" ht="14.25" hidden="false" customHeight="false" outlineLevel="0" collapsed="false">
      <c r="A160" s="534"/>
      <c r="B160" s="534"/>
      <c r="C160" s="534"/>
      <c r="D160" s="534"/>
      <c r="E160" s="534"/>
      <c r="F160" s="530"/>
      <c r="G160" s="530"/>
      <c r="H160" s="530"/>
      <c r="I160" s="530"/>
      <c r="J160" s="530"/>
      <c r="K160" s="530"/>
      <c r="L160" s="530"/>
      <c r="M160" s="530"/>
      <c r="N160" s="530"/>
    </row>
    <row r="161" customFormat="false" ht="14.25" hidden="false" customHeight="false" outlineLevel="0" collapsed="false">
      <c r="A161" s="534"/>
      <c r="B161" s="534"/>
      <c r="C161" s="534"/>
      <c r="D161" s="534"/>
      <c r="E161" s="534"/>
      <c r="F161" s="530"/>
      <c r="G161" s="530"/>
      <c r="H161" s="530"/>
      <c r="I161" s="530"/>
      <c r="J161" s="530"/>
      <c r="K161" s="530"/>
      <c r="L161" s="530"/>
      <c r="M161" s="530"/>
      <c r="N161" s="530"/>
    </row>
    <row r="162" customFormat="false" ht="14.25" hidden="false" customHeight="false" outlineLevel="0" collapsed="false">
      <c r="A162" s="534"/>
      <c r="B162" s="534"/>
      <c r="C162" s="534"/>
      <c r="D162" s="534"/>
      <c r="E162" s="534"/>
      <c r="F162" s="530"/>
      <c r="G162" s="530"/>
      <c r="H162" s="530"/>
      <c r="I162" s="530"/>
      <c r="J162" s="530"/>
      <c r="K162" s="530"/>
      <c r="L162" s="530"/>
      <c r="M162" s="530"/>
      <c r="N162" s="530"/>
    </row>
    <row r="163" customFormat="false" ht="14.25" hidden="false" customHeight="false" outlineLevel="0" collapsed="false">
      <c r="A163" s="534"/>
      <c r="B163" s="534"/>
      <c r="C163" s="534"/>
      <c r="D163" s="534"/>
      <c r="E163" s="534"/>
      <c r="F163" s="530"/>
      <c r="G163" s="530"/>
      <c r="H163" s="530"/>
      <c r="I163" s="530"/>
      <c r="J163" s="530"/>
      <c r="K163" s="530"/>
      <c r="L163" s="530"/>
      <c r="M163" s="530"/>
      <c r="N163" s="530"/>
    </row>
    <row r="164" customFormat="false" ht="14.25" hidden="false" customHeight="false" outlineLevel="0" collapsed="false">
      <c r="A164" s="534"/>
      <c r="B164" s="534"/>
      <c r="C164" s="534"/>
      <c r="D164" s="534"/>
      <c r="E164" s="534"/>
      <c r="F164" s="530"/>
      <c r="G164" s="530"/>
      <c r="H164" s="530"/>
      <c r="I164" s="530"/>
      <c r="J164" s="530"/>
      <c r="K164" s="530"/>
      <c r="L164" s="530"/>
      <c r="M164" s="530"/>
      <c r="N164" s="530"/>
    </row>
    <row r="165" customFormat="false" ht="14.25" hidden="false" customHeight="false" outlineLevel="0" collapsed="false">
      <c r="A165" s="534"/>
      <c r="B165" s="534"/>
      <c r="C165" s="534"/>
      <c r="D165" s="534"/>
      <c r="E165" s="534"/>
      <c r="F165" s="530"/>
      <c r="G165" s="530"/>
      <c r="H165" s="530"/>
      <c r="I165" s="530"/>
      <c r="J165" s="530"/>
      <c r="K165" s="530"/>
      <c r="L165" s="530"/>
      <c r="M165" s="530"/>
      <c r="N165" s="530"/>
    </row>
    <row r="166" customFormat="false" ht="14.25" hidden="false" customHeight="false" outlineLevel="0" collapsed="false">
      <c r="A166" s="534"/>
      <c r="B166" s="534"/>
      <c r="C166" s="534"/>
      <c r="D166" s="534"/>
      <c r="E166" s="534"/>
      <c r="F166" s="530"/>
      <c r="G166" s="530"/>
      <c r="H166" s="530"/>
      <c r="I166" s="530"/>
      <c r="J166" s="530"/>
      <c r="K166" s="530"/>
      <c r="L166" s="530"/>
      <c r="M166" s="530"/>
      <c r="N166" s="530"/>
    </row>
    <row r="167" customFormat="false" ht="14.25" hidden="false" customHeight="false" outlineLevel="0" collapsed="false">
      <c r="A167" s="534"/>
      <c r="B167" s="534"/>
      <c r="C167" s="534"/>
      <c r="D167" s="534"/>
      <c r="E167" s="534"/>
      <c r="F167" s="530"/>
      <c r="G167" s="530"/>
      <c r="H167" s="530"/>
      <c r="I167" s="530"/>
      <c r="J167" s="530"/>
      <c r="K167" s="530"/>
      <c r="L167" s="530"/>
      <c r="M167" s="530"/>
      <c r="N167" s="530"/>
    </row>
    <row r="168" customFormat="false" ht="14.25" hidden="false" customHeight="false" outlineLevel="0" collapsed="false">
      <c r="A168" s="534"/>
      <c r="B168" s="534"/>
      <c r="C168" s="534"/>
      <c r="D168" s="534"/>
      <c r="E168" s="534"/>
      <c r="F168" s="530"/>
      <c r="G168" s="530"/>
      <c r="H168" s="530"/>
      <c r="I168" s="530"/>
      <c r="J168" s="530"/>
      <c r="K168" s="530"/>
      <c r="L168" s="530"/>
      <c r="M168" s="530"/>
      <c r="N168" s="530"/>
    </row>
    <row r="169" customFormat="false" ht="14.25" hidden="false" customHeight="false" outlineLevel="0" collapsed="false">
      <c r="A169" s="534"/>
      <c r="B169" s="534"/>
      <c r="C169" s="534"/>
      <c r="D169" s="534"/>
      <c r="E169" s="534"/>
      <c r="F169" s="530"/>
      <c r="G169" s="530"/>
      <c r="H169" s="530"/>
      <c r="I169" s="530"/>
      <c r="J169" s="530"/>
      <c r="K169" s="530"/>
      <c r="L169" s="530"/>
      <c r="M169" s="530"/>
      <c r="N169" s="530"/>
    </row>
    <row r="170" customFormat="false" ht="14.25" hidden="false" customHeight="false" outlineLevel="0" collapsed="false">
      <c r="A170" s="534"/>
      <c r="B170" s="534"/>
      <c r="C170" s="534"/>
      <c r="D170" s="534"/>
      <c r="E170" s="534"/>
      <c r="F170" s="530"/>
      <c r="G170" s="530"/>
      <c r="H170" s="530"/>
      <c r="I170" s="530"/>
      <c r="J170" s="530"/>
      <c r="K170" s="530"/>
      <c r="L170" s="530"/>
      <c r="M170" s="530"/>
      <c r="N170" s="530"/>
    </row>
    <row r="171" customFormat="false" ht="14.25" hidden="false" customHeight="false" outlineLevel="0" collapsed="false">
      <c r="A171" s="534"/>
      <c r="B171" s="534"/>
      <c r="C171" s="534"/>
      <c r="D171" s="534"/>
      <c r="E171" s="534"/>
      <c r="F171" s="530"/>
      <c r="G171" s="530"/>
      <c r="H171" s="530"/>
      <c r="I171" s="530"/>
      <c r="J171" s="530"/>
      <c r="K171" s="530"/>
      <c r="L171" s="530"/>
      <c r="M171" s="530"/>
      <c r="N171" s="530"/>
    </row>
    <row r="172" customFormat="false" ht="14.25" hidden="false" customHeight="false" outlineLevel="0" collapsed="false">
      <c r="A172" s="534"/>
      <c r="B172" s="534"/>
      <c r="C172" s="534"/>
      <c r="D172" s="534"/>
      <c r="E172" s="534"/>
      <c r="F172" s="530"/>
      <c r="G172" s="530"/>
      <c r="H172" s="530"/>
      <c r="I172" s="530"/>
      <c r="J172" s="530"/>
      <c r="K172" s="530"/>
      <c r="L172" s="530"/>
      <c r="M172" s="530"/>
      <c r="N172" s="530"/>
    </row>
    <row r="173" customFormat="false" ht="14.25" hidden="false" customHeight="false" outlineLevel="0" collapsed="false">
      <c r="A173" s="534"/>
      <c r="B173" s="534"/>
      <c r="C173" s="534"/>
      <c r="D173" s="534"/>
      <c r="E173" s="534"/>
      <c r="F173" s="530"/>
      <c r="G173" s="530"/>
      <c r="H173" s="530"/>
      <c r="I173" s="530"/>
      <c r="J173" s="530"/>
      <c r="K173" s="530"/>
      <c r="L173" s="530"/>
      <c r="M173" s="530"/>
      <c r="N173" s="530"/>
    </row>
    <row r="174" customFormat="false" ht="14.25" hidden="false" customHeight="false" outlineLevel="0" collapsed="false">
      <c r="A174" s="534"/>
      <c r="B174" s="534"/>
      <c r="C174" s="534"/>
      <c r="D174" s="534"/>
      <c r="E174" s="534"/>
      <c r="F174" s="530"/>
      <c r="G174" s="530"/>
      <c r="H174" s="530"/>
      <c r="I174" s="530"/>
      <c r="J174" s="530"/>
      <c r="K174" s="530"/>
      <c r="L174" s="530"/>
      <c r="M174" s="530"/>
      <c r="N174" s="530"/>
    </row>
    <row r="175" customFormat="false" ht="14.25" hidden="false" customHeight="false" outlineLevel="0" collapsed="false">
      <c r="A175" s="534"/>
      <c r="B175" s="534"/>
      <c r="C175" s="534"/>
      <c r="D175" s="534"/>
      <c r="E175" s="534"/>
      <c r="F175" s="530"/>
      <c r="G175" s="530"/>
      <c r="H175" s="530"/>
      <c r="I175" s="530"/>
      <c r="J175" s="530"/>
      <c r="K175" s="530"/>
      <c r="L175" s="530"/>
      <c r="M175" s="530"/>
      <c r="N175" s="530"/>
    </row>
    <row r="176" customFormat="false" ht="14.25" hidden="false" customHeight="false" outlineLevel="0" collapsed="false">
      <c r="A176" s="534"/>
      <c r="B176" s="534"/>
      <c r="C176" s="534"/>
      <c r="D176" s="534"/>
      <c r="E176" s="534"/>
      <c r="F176" s="530"/>
      <c r="G176" s="530"/>
      <c r="H176" s="530"/>
      <c r="I176" s="530"/>
      <c r="J176" s="530"/>
      <c r="K176" s="530"/>
      <c r="L176" s="530"/>
      <c r="M176" s="530"/>
      <c r="N176" s="530"/>
    </row>
    <row r="177" customFormat="false" ht="14.25" hidden="false" customHeight="false" outlineLevel="0" collapsed="false">
      <c r="A177" s="534"/>
      <c r="B177" s="534"/>
      <c r="C177" s="534"/>
      <c r="D177" s="534"/>
      <c r="E177" s="534"/>
      <c r="F177" s="530"/>
      <c r="G177" s="530"/>
      <c r="H177" s="530"/>
      <c r="I177" s="530"/>
      <c r="J177" s="530"/>
      <c r="K177" s="530"/>
      <c r="L177" s="530"/>
      <c r="M177" s="530"/>
      <c r="N177" s="530"/>
    </row>
    <row r="178" customFormat="false" ht="14.25" hidden="false" customHeight="false" outlineLevel="0" collapsed="false">
      <c r="A178" s="534"/>
      <c r="B178" s="534"/>
      <c r="C178" s="534"/>
      <c r="D178" s="534"/>
      <c r="E178" s="534"/>
      <c r="F178" s="530"/>
      <c r="G178" s="530"/>
      <c r="H178" s="530"/>
      <c r="I178" s="530"/>
      <c r="J178" s="530"/>
      <c r="K178" s="530"/>
      <c r="L178" s="530"/>
      <c r="M178" s="530"/>
      <c r="N178" s="530"/>
    </row>
    <row r="179" customFormat="false" ht="14.25" hidden="false" customHeight="false" outlineLevel="0" collapsed="false">
      <c r="A179" s="534"/>
      <c r="B179" s="534"/>
      <c r="C179" s="534"/>
      <c r="D179" s="534"/>
      <c r="E179" s="534"/>
      <c r="F179" s="530"/>
      <c r="G179" s="530"/>
      <c r="H179" s="530"/>
      <c r="I179" s="530"/>
      <c r="J179" s="530"/>
      <c r="K179" s="530"/>
      <c r="L179" s="530"/>
      <c r="M179" s="530"/>
      <c r="N179" s="567"/>
    </row>
    <row r="180" customFormat="false" ht="14.25" hidden="false" customHeight="false" outlineLevel="0" collapsed="false">
      <c r="A180" s="534"/>
      <c r="B180" s="534"/>
      <c r="C180" s="534"/>
      <c r="D180" s="534"/>
      <c r="E180" s="534"/>
      <c r="F180" s="530"/>
      <c r="G180" s="530"/>
      <c r="H180" s="530"/>
      <c r="I180" s="530"/>
      <c r="J180" s="530"/>
      <c r="K180" s="530"/>
      <c r="L180" s="530"/>
      <c r="M180" s="530"/>
      <c r="N180" s="567"/>
    </row>
    <row r="181" customFormat="false" ht="14.25" hidden="false" customHeight="false" outlineLevel="0" collapsed="false">
      <c r="A181" s="534"/>
      <c r="B181" s="534"/>
      <c r="C181" s="534"/>
      <c r="D181" s="534"/>
      <c r="E181" s="534"/>
      <c r="F181" s="530"/>
      <c r="G181" s="530"/>
      <c r="H181" s="530"/>
      <c r="I181" s="530"/>
      <c r="J181" s="530"/>
      <c r="K181" s="530"/>
      <c r="L181" s="530"/>
      <c r="M181" s="530"/>
      <c r="N181" s="567"/>
    </row>
    <row r="182" customFormat="false" ht="14.25" hidden="false" customHeight="false" outlineLevel="0" collapsed="false">
      <c r="A182" s="534"/>
      <c r="B182" s="534"/>
      <c r="C182" s="534"/>
      <c r="D182" s="534"/>
      <c r="E182" s="534"/>
      <c r="F182" s="530"/>
      <c r="G182" s="530"/>
      <c r="H182" s="530"/>
      <c r="I182" s="530"/>
      <c r="J182" s="530"/>
      <c r="K182" s="530"/>
      <c r="L182" s="530"/>
      <c r="M182" s="530"/>
      <c r="N182" s="567"/>
    </row>
    <row r="183" customFormat="false" ht="14.25" hidden="false" customHeight="false" outlineLevel="0" collapsed="false">
      <c r="A183" s="534"/>
      <c r="B183" s="534"/>
      <c r="C183" s="534"/>
      <c r="D183" s="534"/>
      <c r="E183" s="534"/>
      <c r="F183" s="530"/>
      <c r="G183" s="530"/>
      <c r="H183" s="530"/>
      <c r="I183" s="530"/>
      <c r="J183" s="530"/>
      <c r="K183" s="530"/>
      <c r="L183" s="530"/>
      <c r="M183" s="530"/>
      <c r="N183" s="567"/>
    </row>
    <row r="184" customFormat="false" ht="14.25" hidden="false" customHeight="false" outlineLevel="0" collapsed="false">
      <c r="A184" s="534"/>
      <c r="B184" s="534"/>
      <c r="C184" s="534"/>
      <c r="D184" s="534"/>
      <c r="E184" s="534"/>
      <c r="F184" s="530"/>
      <c r="G184" s="530"/>
      <c r="H184" s="530"/>
      <c r="I184" s="530"/>
      <c r="J184" s="530"/>
      <c r="K184" s="530"/>
      <c r="L184" s="530"/>
      <c r="M184" s="530"/>
      <c r="N184" s="567"/>
    </row>
    <row r="185" customFormat="false" ht="14.25" hidden="false" customHeight="false" outlineLevel="0" collapsed="false">
      <c r="A185" s="534"/>
      <c r="B185" s="534"/>
      <c r="C185" s="534"/>
      <c r="D185" s="534"/>
      <c r="E185" s="534"/>
      <c r="F185" s="530"/>
      <c r="G185" s="530"/>
      <c r="H185" s="530"/>
      <c r="I185" s="530"/>
      <c r="J185" s="530"/>
      <c r="K185" s="530"/>
      <c r="L185" s="530"/>
      <c r="M185" s="530"/>
      <c r="N185" s="567"/>
    </row>
    <row r="186" customFormat="false" ht="14.25" hidden="false" customHeight="false" outlineLevel="0" collapsed="false">
      <c r="A186" s="534"/>
      <c r="B186" s="534"/>
      <c r="C186" s="534"/>
      <c r="D186" s="534"/>
      <c r="E186" s="534"/>
      <c r="F186" s="530"/>
      <c r="G186" s="530"/>
      <c r="H186" s="530"/>
      <c r="I186" s="530"/>
      <c r="J186" s="530"/>
      <c r="K186" s="530"/>
      <c r="L186" s="530"/>
      <c r="M186" s="530"/>
      <c r="N186" s="567"/>
    </row>
    <row r="187" customFormat="false" ht="14.25" hidden="false" customHeight="false" outlineLevel="0" collapsed="false">
      <c r="A187" s="534"/>
      <c r="B187" s="534"/>
      <c r="C187" s="534"/>
      <c r="D187" s="534"/>
      <c r="E187" s="534"/>
      <c r="F187" s="530"/>
      <c r="G187" s="530"/>
      <c r="H187" s="530"/>
      <c r="I187" s="530"/>
      <c r="J187" s="530"/>
      <c r="K187" s="530"/>
      <c r="L187" s="530"/>
      <c r="M187" s="530"/>
      <c r="N187" s="567"/>
    </row>
    <row r="188" customFormat="false" ht="14.25" hidden="false" customHeight="false" outlineLevel="0" collapsed="false">
      <c r="A188" s="534"/>
      <c r="B188" s="534"/>
      <c r="C188" s="534"/>
      <c r="D188" s="534"/>
      <c r="E188" s="534"/>
      <c r="F188" s="530"/>
      <c r="G188" s="530"/>
      <c r="H188" s="530"/>
      <c r="I188" s="530"/>
      <c r="J188" s="530"/>
      <c r="K188" s="530"/>
      <c r="L188" s="530"/>
      <c r="M188" s="530"/>
      <c r="N188" s="567"/>
    </row>
    <row r="189" customFormat="false" ht="14.25" hidden="false" customHeight="false" outlineLevel="0" collapsed="false">
      <c r="A189" s="534"/>
      <c r="B189" s="534"/>
      <c r="C189" s="534"/>
      <c r="D189" s="534"/>
      <c r="E189" s="534"/>
      <c r="F189" s="530"/>
      <c r="G189" s="530"/>
      <c r="H189" s="530"/>
      <c r="I189" s="530"/>
      <c r="J189" s="530"/>
      <c r="K189" s="530"/>
      <c r="L189" s="530"/>
      <c r="M189" s="530"/>
      <c r="N189" s="567"/>
    </row>
    <row r="190" customFormat="false" ht="14.25" hidden="false" customHeight="false" outlineLevel="0" collapsed="false">
      <c r="A190" s="534"/>
      <c r="B190" s="534"/>
      <c r="C190" s="534"/>
      <c r="D190" s="534"/>
      <c r="E190" s="534"/>
      <c r="F190" s="530"/>
      <c r="G190" s="530"/>
      <c r="H190" s="530"/>
      <c r="I190" s="530"/>
      <c r="J190" s="530"/>
      <c r="K190" s="530"/>
      <c r="L190" s="530"/>
      <c r="M190" s="530"/>
      <c r="N190" s="567"/>
    </row>
    <row r="191" customFormat="false" ht="14.25" hidden="false" customHeight="false" outlineLevel="0" collapsed="false">
      <c r="A191" s="534"/>
      <c r="B191" s="534"/>
      <c r="C191" s="534"/>
      <c r="D191" s="534"/>
      <c r="E191" s="534"/>
      <c r="F191" s="530"/>
      <c r="G191" s="530"/>
      <c r="H191" s="530"/>
      <c r="I191" s="530"/>
      <c r="J191" s="530"/>
      <c r="K191" s="530"/>
      <c r="L191" s="530"/>
      <c r="M191" s="530"/>
      <c r="N191" s="567"/>
    </row>
    <row r="192" customFormat="false" ht="14.25" hidden="false" customHeight="false" outlineLevel="0" collapsed="false">
      <c r="A192" s="534"/>
      <c r="B192" s="534"/>
      <c r="C192" s="534"/>
      <c r="D192" s="534"/>
      <c r="E192" s="534"/>
      <c r="F192" s="530"/>
      <c r="G192" s="530"/>
      <c r="H192" s="530"/>
      <c r="I192" s="530"/>
      <c r="J192" s="530"/>
      <c r="K192" s="530"/>
      <c r="L192" s="530"/>
      <c r="M192" s="530"/>
      <c r="N192" s="567"/>
    </row>
    <row r="193" customFormat="false" ht="14.25" hidden="false" customHeight="false" outlineLevel="0" collapsed="false">
      <c r="A193" s="534"/>
      <c r="B193" s="534"/>
      <c r="C193" s="534"/>
      <c r="D193" s="534"/>
      <c r="E193" s="534"/>
      <c r="F193" s="530"/>
      <c r="G193" s="530"/>
      <c r="H193" s="530"/>
      <c r="I193" s="530"/>
      <c r="J193" s="530"/>
      <c r="K193" s="530"/>
      <c r="L193" s="530"/>
      <c r="M193" s="530"/>
      <c r="N193" s="567"/>
    </row>
    <row r="194" customFormat="false" ht="14.25" hidden="false" customHeight="false" outlineLevel="0" collapsed="false">
      <c r="A194" s="534"/>
      <c r="B194" s="534"/>
      <c r="C194" s="534"/>
      <c r="D194" s="534"/>
      <c r="E194" s="534"/>
      <c r="F194" s="530"/>
      <c r="G194" s="530"/>
      <c r="H194" s="530"/>
      <c r="I194" s="530"/>
      <c r="J194" s="530"/>
      <c r="K194" s="530"/>
      <c r="L194" s="530"/>
      <c r="M194" s="530"/>
      <c r="N194" s="567"/>
    </row>
    <row r="195" customFormat="false" ht="14.25" hidden="false" customHeight="false" outlineLevel="0" collapsed="false">
      <c r="A195" s="534"/>
      <c r="B195" s="534"/>
      <c r="C195" s="534"/>
      <c r="D195" s="534"/>
      <c r="E195" s="534"/>
      <c r="F195" s="530"/>
      <c r="G195" s="530"/>
      <c r="H195" s="530"/>
      <c r="I195" s="530"/>
      <c r="J195" s="530"/>
      <c r="K195" s="530"/>
      <c r="L195" s="530"/>
      <c r="M195" s="530"/>
      <c r="N195" s="567"/>
    </row>
    <row r="196" customFormat="false" ht="14.25" hidden="false" customHeight="false" outlineLevel="0" collapsed="false">
      <c r="A196" s="534"/>
      <c r="B196" s="534"/>
      <c r="C196" s="534"/>
      <c r="D196" s="534"/>
      <c r="E196" s="534"/>
      <c r="F196" s="530"/>
      <c r="G196" s="530"/>
      <c r="H196" s="530"/>
      <c r="I196" s="530"/>
      <c r="J196" s="530"/>
      <c r="K196" s="530"/>
      <c r="L196" s="530"/>
      <c r="M196" s="530"/>
      <c r="N196" s="567"/>
    </row>
    <row r="197" customFormat="false" ht="14.25" hidden="false" customHeight="false" outlineLevel="0" collapsed="false">
      <c r="A197" s="534"/>
      <c r="B197" s="534"/>
      <c r="C197" s="534"/>
      <c r="D197" s="534"/>
      <c r="E197" s="534"/>
      <c r="F197" s="530"/>
      <c r="G197" s="530"/>
      <c r="H197" s="530"/>
      <c r="I197" s="530"/>
      <c r="J197" s="530"/>
      <c r="K197" s="530"/>
      <c r="L197" s="530"/>
      <c r="M197" s="530"/>
      <c r="N197" s="567"/>
    </row>
    <row r="198" customFormat="false" ht="14.25" hidden="false" customHeight="false" outlineLevel="0" collapsed="false">
      <c r="A198" s="534"/>
      <c r="B198" s="534"/>
      <c r="C198" s="534"/>
      <c r="D198" s="534"/>
      <c r="E198" s="534"/>
      <c r="F198" s="530"/>
      <c r="G198" s="530"/>
      <c r="H198" s="530"/>
      <c r="I198" s="530"/>
      <c r="J198" s="530"/>
      <c r="K198" s="530"/>
      <c r="L198" s="530"/>
      <c r="M198" s="530"/>
      <c r="N198" s="567"/>
    </row>
    <row r="199" customFormat="false" ht="14.25" hidden="false" customHeight="false" outlineLevel="0" collapsed="false">
      <c r="A199" s="534"/>
      <c r="B199" s="534"/>
      <c r="C199" s="534"/>
      <c r="D199" s="534"/>
      <c r="E199" s="534"/>
      <c r="F199" s="530"/>
      <c r="G199" s="530"/>
      <c r="H199" s="530"/>
      <c r="I199" s="530"/>
      <c r="J199" s="530"/>
      <c r="K199" s="530"/>
      <c r="L199" s="530"/>
      <c r="M199" s="530"/>
      <c r="N199" s="567"/>
    </row>
    <row r="200" customFormat="false" ht="14.25" hidden="false" customHeight="false" outlineLevel="0" collapsed="false">
      <c r="A200" s="534"/>
      <c r="B200" s="534"/>
      <c r="C200" s="534"/>
      <c r="D200" s="534"/>
      <c r="E200" s="534"/>
      <c r="F200" s="530"/>
      <c r="G200" s="530"/>
      <c r="H200" s="530"/>
      <c r="I200" s="530"/>
      <c r="J200" s="530"/>
      <c r="K200" s="530"/>
      <c r="L200" s="530"/>
      <c r="M200" s="530"/>
      <c r="N200" s="567"/>
    </row>
    <row r="201" customFormat="false" ht="14.25" hidden="false" customHeight="false" outlineLevel="0" collapsed="false">
      <c r="A201" s="534"/>
      <c r="B201" s="534"/>
      <c r="C201" s="534"/>
      <c r="D201" s="534"/>
      <c r="E201" s="534"/>
      <c r="F201" s="530"/>
      <c r="G201" s="530"/>
      <c r="H201" s="530"/>
      <c r="I201" s="530"/>
      <c r="J201" s="530"/>
      <c r="K201" s="530"/>
      <c r="L201" s="530"/>
      <c r="M201" s="530"/>
      <c r="N201" s="567"/>
    </row>
    <row r="202" customFormat="false" ht="14.25" hidden="false" customHeight="false" outlineLevel="0" collapsed="false">
      <c r="A202" s="534"/>
      <c r="B202" s="534"/>
      <c r="C202" s="534"/>
      <c r="D202" s="534"/>
      <c r="E202" s="534"/>
      <c r="F202" s="530"/>
      <c r="G202" s="530"/>
      <c r="H202" s="530"/>
      <c r="I202" s="530"/>
      <c r="J202" s="530"/>
      <c r="K202" s="530"/>
      <c r="L202" s="530"/>
      <c r="M202" s="530"/>
      <c r="N202" s="567"/>
    </row>
    <row r="203" customFormat="false" ht="14.25" hidden="false" customHeight="false" outlineLevel="0" collapsed="false">
      <c r="A203" s="534"/>
      <c r="B203" s="534"/>
      <c r="C203" s="534"/>
      <c r="D203" s="534"/>
      <c r="E203" s="534"/>
      <c r="F203" s="530"/>
      <c r="G203" s="530"/>
      <c r="H203" s="530"/>
      <c r="I203" s="530"/>
      <c r="J203" s="530"/>
      <c r="K203" s="530"/>
      <c r="L203" s="530"/>
      <c r="M203" s="530"/>
      <c r="N203" s="567"/>
    </row>
    <row r="204" customFormat="false" ht="14.25" hidden="false" customHeight="false" outlineLevel="0" collapsed="false">
      <c r="A204" s="534"/>
      <c r="B204" s="534"/>
      <c r="C204" s="534"/>
      <c r="D204" s="534"/>
      <c r="E204" s="534"/>
      <c r="F204" s="530"/>
      <c r="G204" s="530"/>
      <c r="H204" s="530"/>
      <c r="I204" s="530"/>
      <c r="J204" s="530"/>
      <c r="K204" s="530"/>
      <c r="L204" s="530"/>
      <c r="M204" s="530"/>
      <c r="N204" s="567"/>
    </row>
    <row r="205" customFormat="false" ht="14.25" hidden="false" customHeight="false" outlineLevel="0" collapsed="false">
      <c r="A205" s="534"/>
      <c r="B205" s="534"/>
      <c r="C205" s="534"/>
      <c r="D205" s="534"/>
      <c r="E205" s="534"/>
      <c r="F205" s="530"/>
      <c r="G205" s="530"/>
      <c r="H205" s="530"/>
      <c r="I205" s="530"/>
      <c r="J205" s="530"/>
      <c r="K205" s="530"/>
      <c r="L205" s="530"/>
      <c r="M205" s="530"/>
      <c r="N205" s="567"/>
    </row>
    <row r="206" customFormat="false" ht="14.25" hidden="false" customHeight="false" outlineLevel="0" collapsed="false">
      <c r="A206" s="534"/>
      <c r="B206" s="534"/>
      <c r="C206" s="534"/>
      <c r="D206" s="534"/>
      <c r="E206" s="534"/>
      <c r="F206" s="530"/>
      <c r="G206" s="530"/>
      <c r="H206" s="530"/>
      <c r="I206" s="530"/>
      <c r="J206" s="530"/>
      <c r="K206" s="530"/>
      <c r="L206" s="530"/>
      <c r="M206" s="530"/>
      <c r="N206" s="567"/>
    </row>
    <row r="207" customFormat="false" ht="14.25" hidden="false" customHeight="false" outlineLevel="0" collapsed="false">
      <c r="A207" s="534"/>
      <c r="B207" s="534"/>
      <c r="C207" s="534"/>
      <c r="D207" s="534"/>
      <c r="E207" s="534"/>
      <c r="F207" s="530"/>
      <c r="G207" s="530"/>
      <c r="H207" s="530"/>
      <c r="I207" s="530"/>
      <c r="J207" s="530"/>
      <c r="K207" s="530"/>
      <c r="L207" s="530"/>
      <c r="M207" s="530"/>
      <c r="N207" s="567"/>
    </row>
    <row r="208" customFormat="false" ht="14.25" hidden="false" customHeight="false" outlineLevel="0" collapsed="false">
      <c r="A208" s="534"/>
      <c r="B208" s="534"/>
      <c r="C208" s="534"/>
      <c r="D208" s="534"/>
      <c r="E208" s="534"/>
      <c r="F208" s="530"/>
      <c r="G208" s="530"/>
      <c r="H208" s="530"/>
      <c r="I208" s="530"/>
      <c r="J208" s="530"/>
      <c r="K208" s="530"/>
      <c r="L208" s="530"/>
      <c r="M208" s="530"/>
      <c r="N208" s="567"/>
    </row>
    <row r="209" customFormat="false" ht="14.25" hidden="false" customHeight="false" outlineLevel="0" collapsed="false">
      <c r="A209" s="534"/>
      <c r="B209" s="534"/>
      <c r="C209" s="534"/>
      <c r="D209" s="534"/>
      <c r="E209" s="534"/>
      <c r="F209" s="530"/>
      <c r="G209" s="530"/>
      <c r="H209" s="530"/>
      <c r="I209" s="530"/>
      <c r="J209" s="530"/>
      <c r="K209" s="530"/>
      <c r="L209" s="530"/>
      <c r="M209" s="530"/>
      <c r="N209" s="567"/>
    </row>
    <row r="210" customFormat="false" ht="14.25" hidden="false" customHeight="false" outlineLevel="0" collapsed="false">
      <c r="A210" s="534"/>
      <c r="B210" s="534"/>
      <c r="C210" s="534"/>
      <c r="D210" s="534"/>
      <c r="E210" s="534"/>
      <c r="F210" s="530"/>
      <c r="G210" s="530"/>
      <c r="H210" s="530"/>
      <c r="I210" s="530"/>
      <c r="J210" s="530"/>
      <c r="K210" s="530"/>
      <c r="L210" s="530"/>
      <c r="M210" s="530"/>
      <c r="N210" s="567"/>
    </row>
    <row r="211" customFormat="false" ht="14.25" hidden="false" customHeight="false" outlineLevel="0" collapsed="false">
      <c r="A211" s="534"/>
      <c r="B211" s="534"/>
      <c r="C211" s="534"/>
      <c r="D211" s="534"/>
      <c r="E211" s="534"/>
      <c r="F211" s="530"/>
      <c r="G211" s="530"/>
      <c r="H211" s="530"/>
      <c r="I211" s="530"/>
      <c r="J211" s="530"/>
      <c r="K211" s="530"/>
      <c r="L211" s="530"/>
      <c r="M211" s="530"/>
      <c r="N211" s="567"/>
    </row>
    <row r="212" customFormat="false" ht="14.25" hidden="false" customHeight="false" outlineLevel="0" collapsed="false">
      <c r="A212" s="534"/>
      <c r="B212" s="534"/>
      <c r="C212" s="534"/>
      <c r="D212" s="534"/>
      <c r="E212" s="534"/>
      <c r="F212" s="530"/>
      <c r="G212" s="530"/>
      <c r="H212" s="530"/>
      <c r="I212" s="530"/>
      <c r="J212" s="530"/>
      <c r="K212" s="530"/>
      <c r="L212" s="530"/>
      <c r="M212" s="530"/>
      <c r="N212" s="567"/>
    </row>
    <row r="213" customFormat="false" ht="14.25" hidden="false" customHeight="false" outlineLevel="0" collapsed="false">
      <c r="A213" s="534"/>
      <c r="B213" s="534"/>
      <c r="C213" s="534"/>
      <c r="D213" s="534"/>
      <c r="E213" s="534"/>
      <c r="F213" s="530"/>
      <c r="G213" s="530"/>
      <c r="H213" s="530"/>
      <c r="I213" s="530"/>
      <c r="J213" s="530"/>
      <c r="K213" s="530"/>
      <c r="L213" s="530"/>
      <c r="M213" s="530"/>
      <c r="N213" s="567"/>
    </row>
    <row r="214" customFormat="false" ht="14.25" hidden="false" customHeight="false" outlineLevel="0" collapsed="false">
      <c r="A214" s="534"/>
      <c r="B214" s="534"/>
      <c r="C214" s="534"/>
      <c r="D214" s="534"/>
      <c r="E214" s="534"/>
      <c r="F214" s="530"/>
      <c r="G214" s="530"/>
      <c r="H214" s="530"/>
      <c r="I214" s="530"/>
      <c r="J214" s="530"/>
      <c r="K214" s="530"/>
      <c r="L214" s="530"/>
      <c r="M214" s="530"/>
      <c r="N214" s="567"/>
    </row>
    <row r="215" customFormat="false" ht="14.25" hidden="false" customHeight="false" outlineLevel="0" collapsed="false">
      <c r="A215" s="534"/>
      <c r="B215" s="534"/>
      <c r="C215" s="534"/>
      <c r="D215" s="534"/>
      <c r="E215" s="534"/>
      <c r="F215" s="530"/>
      <c r="G215" s="530"/>
      <c r="H215" s="530"/>
      <c r="I215" s="530"/>
      <c r="J215" s="530"/>
      <c r="K215" s="530"/>
      <c r="L215" s="530"/>
      <c r="M215" s="530"/>
      <c r="N215" s="567"/>
    </row>
    <row r="216" customFormat="false" ht="14.25" hidden="false" customHeight="false" outlineLevel="0" collapsed="false">
      <c r="A216" s="534"/>
      <c r="B216" s="534"/>
      <c r="C216" s="534"/>
      <c r="D216" s="534"/>
      <c r="E216" s="534"/>
      <c r="F216" s="530"/>
      <c r="G216" s="530"/>
      <c r="H216" s="530"/>
      <c r="I216" s="530"/>
      <c r="J216" s="530"/>
      <c r="K216" s="530"/>
      <c r="L216" s="530"/>
      <c r="M216" s="530"/>
      <c r="N216" s="567"/>
    </row>
    <row r="217" customFormat="false" ht="14.25" hidden="false" customHeight="false" outlineLevel="0" collapsed="false">
      <c r="A217" s="534"/>
      <c r="B217" s="534"/>
      <c r="C217" s="534"/>
      <c r="D217" s="534"/>
      <c r="E217" s="534"/>
      <c r="F217" s="530"/>
      <c r="G217" s="530"/>
      <c r="H217" s="530"/>
      <c r="I217" s="530"/>
      <c r="J217" s="530"/>
      <c r="K217" s="530"/>
      <c r="L217" s="530"/>
      <c r="M217" s="530"/>
      <c r="N217" s="567"/>
    </row>
    <row r="218" customFormat="false" ht="14.25" hidden="false" customHeight="false" outlineLevel="0" collapsed="false">
      <c r="A218" s="534"/>
      <c r="B218" s="534"/>
      <c r="C218" s="534"/>
      <c r="D218" s="534"/>
      <c r="E218" s="534"/>
      <c r="F218" s="530"/>
      <c r="G218" s="530"/>
      <c r="H218" s="530"/>
      <c r="I218" s="530"/>
      <c r="J218" s="530"/>
      <c r="K218" s="530"/>
      <c r="L218" s="530"/>
      <c r="M218" s="530"/>
      <c r="N218" s="567"/>
    </row>
    <row r="219" customFormat="false" ht="14.25" hidden="false" customHeight="false" outlineLevel="0" collapsed="false">
      <c r="A219" s="534"/>
      <c r="B219" s="534"/>
      <c r="C219" s="534"/>
      <c r="D219" s="534"/>
      <c r="E219" s="534"/>
      <c r="F219" s="530"/>
      <c r="G219" s="530"/>
      <c r="H219" s="530"/>
      <c r="I219" s="530"/>
      <c r="J219" s="530"/>
      <c r="K219" s="530"/>
      <c r="L219" s="530"/>
      <c r="M219" s="530"/>
      <c r="N219" s="567"/>
    </row>
    <row r="220" customFormat="false" ht="14.25" hidden="false" customHeight="false" outlineLevel="0" collapsed="false">
      <c r="A220" s="534"/>
      <c r="B220" s="534"/>
      <c r="C220" s="534"/>
      <c r="D220" s="534"/>
      <c r="E220" s="534"/>
      <c r="F220" s="530"/>
      <c r="G220" s="530"/>
      <c r="H220" s="530"/>
      <c r="I220" s="530"/>
      <c r="J220" s="530"/>
      <c r="K220" s="530"/>
      <c r="L220" s="530"/>
      <c r="M220" s="530"/>
      <c r="N220" s="567"/>
    </row>
    <row r="221" customFormat="false" ht="14.25" hidden="false" customHeight="false" outlineLevel="0" collapsed="false">
      <c r="A221" s="534"/>
      <c r="B221" s="534"/>
      <c r="C221" s="534"/>
      <c r="D221" s="534"/>
      <c r="E221" s="534"/>
      <c r="F221" s="530"/>
      <c r="G221" s="530"/>
      <c r="H221" s="530"/>
      <c r="I221" s="530"/>
      <c r="J221" s="530"/>
      <c r="K221" s="530"/>
      <c r="L221" s="530"/>
      <c r="M221" s="530"/>
      <c r="N221" s="567"/>
    </row>
    <row r="222" customFormat="false" ht="14.25" hidden="false" customHeight="false" outlineLevel="0" collapsed="false">
      <c r="A222" s="534"/>
      <c r="B222" s="534"/>
      <c r="C222" s="534"/>
      <c r="D222" s="534"/>
      <c r="E222" s="534"/>
      <c r="F222" s="530"/>
      <c r="G222" s="530"/>
      <c r="H222" s="530"/>
      <c r="I222" s="530"/>
      <c r="J222" s="530"/>
      <c r="K222" s="530"/>
      <c r="L222" s="530"/>
      <c r="M222" s="530"/>
      <c r="N222" s="567"/>
    </row>
    <row r="223" customFormat="false" ht="14.25" hidden="false" customHeight="false" outlineLevel="0" collapsed="false">
      <c r="A223" s="534"/>
      <c r="B223" s="534"/>
      <c r="C223" s="534"/>
      <c r="D223" s="534"/>
      <c r="E223" s="534"/>
      <c r="F223" s="530"/>
      <c r="G223" s="530"/>
      <c r="H223" s="530"/>
      <c r="I223" s="530"/>
      <c r="J223" s="530"/>
      <c r="K223" s="530"/>
      <c r="L223" s="530"/>
      <c r="M223" s="530"/>
      <c r="N223" s="567"/>
    </row>
    <row r="224" customFormat="false" ht="14.25" hidden="false" customHeight="false" outlineLevel="0" collapsed="false">
      <c r="A224" s="534"/>
      <c r="B224" s="534"/>
      <c r="C224" s="534"/>
      <c r="D224" s="534"/>
      <c r="E224" s="534"/>
      <c r="F224" s="530"/>
      <c r="G224" s="530"/>
      <c r="H224" s="530"/>
      <c r="I224" s="530"/>
      <c r="J224" s="530"/>
      <c r="K224" s="530"/>
      <c r="L224" s="530"/>
      <c r="M224" s="530"/>
      <c r="N224" s="567"/>
    </row>
    <row r="225" customFormat="false" ht="14.25" hidden="false" customHeight="false" outlineLevel="0" collapsed="false">
      <c r="A225" s="534"/>
      <c r="B225" s="534"/>
      <c r="C225" s="534"/>
      <c r="D225" s="534"/>
      <c r="E225" s="534"/>
      <c r="F225" s="530"/>
      <c r="G225" s="530"/>
      <c r="H225" s="530"/>
      <c r="I225" s="530"/>
      <c r="J225" s="530"/>
      <c r="K225" s="530"/>
      <c r="L225" s="530"/>
      <c r="M225" s="530"/>
      <c r="N225" s="567"/>
    </row>
    <row r="226" customFormat="false" ht="14.25" hidden="false" customHeight="false" outlineLevel="0" collapsed="false">
      <c r="A226" s="534"/>
      <c r="B226" s="534"/>
      <c r="C226" s="534"/>
      <c r="D226" s="534"/>
      <c r="E226" s="534"/>
      <c r="F226" s="530"/>
      <c r="G226" s="530"/>
      <c r="H226" s="530"/>
      <c r="I226" s="530"/>
      <c r="J226" s="530"/>
      <c r="K226" s="530"/>
      <c r="L226" s="530"/>
      <c r="M226" s="530"/>
      <c r="N226" s="567"/>
    </row>
    <row r="227" customFormat="false" ht="14.25" hidden="false" customHeight="false" outlineLevel="0" collapsed="false">
      <c r="A227" s="534"/>
      <c r="B227" s="534"/>
      <c r="C227" s="534"/>
      <c r="D227" s="534"/>
      <c r="E227" s="534"/>
      <c r="F227" s="530"/>
      <c r="G227" s="530"/>
      <c r="H227" s="530"/>
      <c r="I227" s="530"/>
      <c r="J227" s="530"/>
      <c r="K227" s="530"/>
      <c r="L227" s="530"/>
      <c r="M227" s="530"/>
      <c r="N227" s="567"/>
    </row>
    <row r="228" customFormat="false" ht="14.25" hidden="false" customHeight="false" outlineLevel="0" collapsed="false">
      <c r="A228" s="534"/>
      <c r="B228" s="534"/>
      <c r="C228" s="534"/>
      <c r="D228" s="534"/>
      <c r="E228" s="534"/>
      <c r="F228" s="530"/>
      <c r="G228" s="530"/>
      <c r="H228" s="530"/>
      <c r="I228" s="530"/>
      <c r="J228" s="530"/>
      <c r="K228" s="530"/>
      <c r="L228" s="530"/>
      <c r="M228" s="530"/>
      <c r="N228" s="567"/>
    </row>
    <row r="229" customFormat="false" ht="14.25" hidden="false" customHeight="false" outlineLevel="0" collapsed="false">
      <c r="A229" s="534"/>
      <c r="B229" s="534"/>
      <c r="C229" s="534"/>
      <c r="D229" s="534"/>
      <c r="E229" s="534"/>
      <c r="F229" s="530"/>
      <c r="G229" s="530"/>
      <c r="H229" s="530"/>
      <c r="I229" s="530"/>
      <c r="J229" s="530"/>
      <c r="K229" s="530"/>
      <c r="L229" s="530"/>
      <c r="M229" s="530"/>
      <c r="N229" s="567"/>
    </row>
    <row r="230" customFormat="false" ht="14.25" hidden="false" customHeight="false" outlineLevel="0" collapsed="false">
      <c r="A230" s="534"/>
      <c r="B230" s="534"/>
      <c r="C230" s="534"/>
      <c r="D230" s="534"/>
      <c r="E230" s="534"/>
      <c r="F230" s="530"/>
      <c r="G230" s="530"/>
      <c r="H230" s="530"/>
      <c r="I230" s="530"/>
      <c r="J230" s="530"/>
      <c r="K230" s="530"/>
      <c r="L230" s="530"/>
      <c r="M230" s="530"/>
      <c r="N230" s="567"/>
    </row>
    <row r="231" customFormat="false" ht="14.25" hidden="false" customHeight="false" outlineLevel="0" collapsed="false">
      <c r="A231" s="534"/>
      <c r="B231" s="534"/>
      <c r="C231" s="534"/>
      <c r="D231" s="534"/>
      <c r="E231" s="534"/>
      <c r="F231" s="530"/>
      <c r="G231" s="530"/>
      <c r="H231" s="530"/>
      <c r="I231" s="530"/>
      <c r="J231" s="530"/>
      <c r="K231" s="530"/>
      <c r="L231" s="530"/>
      <c r="M231" s="530"/>
      <c r="N231" s="567"/>
    </row>
    <row r="232" customFormat="false" ht="14.25" hidden="false" customHeight="false" outlineLevel="0" collapsed="false">
      <c r="A232" s="534"/>
      <c r="B232" s="534"/>
      <c r="C232" s="534"/>
      <c r="D232" s="534"/>
      <c r="E232" s="534"/>
      <c r="F232" s="530"/>
      <c r="G232" s="530"/>
      <c r="H232" s="530"/>
      <c r="I232" s="530"/>
      <c r="J232" s="530"/>
      <c r="K232" s="530"/>
      <c r="L232" s="530"/>
      <c r="M232" s="530"/>
      <c r="N232" s="567"/>
    </row>
    <row r="233" customFormat="false" ht="14.25" hidden="false" customHeight="false" outlineLevel="0" collapsed="false">
      <c r="A233" s="534"/>
      <c r="B233" s="534"/>
      <c r="C233" s="534"/>
      <c r="D233" s="534"/>
      <c r="E233" s="534"/>
      <c r="F233" s="530"/>
      <c r="G233" s="530"/>
      <c r="H233" s="530"/>
      <c r="I233" s="530"/>
      <c r="J233" s="530"/>
      <c r="K233" s="530"/>
      <c r="L233" s="530"/>
      <c r="M233" s="530"/>
      <c r="N233" s="567"/>
    </row>
    <row r="234" customFormat="false" ht="14.25" hidden="false" customHeight="false" outlineLevel="0" collapsed="false">
      <c r="A234" s="534"/>
      <c r="B234" s="534"/>
      <c r="C234" s="534"/>
      <c r="D234" s="534"/>
      <c r="E234" s="534"/>
      <c r="F234" s="530"/>
      <c r="G234" s="530"/>
      <c r="H234" s="530"/>
      <c r="I234" s="530"/>
      <c r="J234" s="530"/>
      <c r="K234" s="530"/>
      <c r="L234" s="530"/>
      <c r="M234" s="530"/>
      <c r="N234" s="567"/>
    </row>
    <row r="235" customFormat="false" ht="14.25" hidden="false" customHeight="false" outlineLevel="0" collapsed="false">
      <c r="A235" s="534"/>
      <c r="B235" s="534"/>
      <c r="C235" s="534"/>
      <c r="D235" s="534"/>
      <c r="E235" s="534"/>
      <c r="F235" s="530"/>
      <c r="G235" s="530"/>
      <c r="H235" s="530"/>
      <c r="I235" s="530"/>
      <c r="J235" s="530"/>
      <c r="K235" s="530"/>
      <c r="L235" s="530"/>
      <c r="M235" s="530"/>
      <c r="N235" s="567"/>
    </row>
    <row r="236" customFormat="false" ht="14.25" hidden="false" customHeight="false" outlineLevel="0" collapsed="false">
      <c r="A236" s="534"/>
      <c r="B236" s="534"/>
      <c r="C236" s="534"/>
      <c r="D236" s="534"/>
      <c r="E236" s="534"/>
      <c r="F236" s="530"/>
      <c r="G236" s="530"/>
      <c r="H236" s="530"/>
      <c r="I236" s="530"/>
      <c r="J236" s="530"/>
      <c r="K236" s="530"/>
      <c r="L236" s="530"/>
      <c r="M236" s="530"/>
      <c r="N236" s="567"/>
    </row>
    <row r="237" customFormat="false" ht="14.25" hidden="false" customHeight="false" outlineLevel="0" collapsed="false">
      <c r="A237" s="534"/>
      <c r="B237" s="534"/>
      <c r="C237" s="534"/>
      <c r="D237" s="534"/>
      <c r="E237" s="534"/>
      <c r="F237" s="530"/>
      <c r="G237" s="530"/>
      <c r="H237" s="530"/>
      <c r="I237" s="530"/>
      <c r="J237" s="530"/>
      <c r="K237" s="530"/>
      <c r="L237" s="530"/>
      <c r="M237" s="530"/>
      <c r="N237" s="567"/>
    </row>
    <row r="238" customFormat="false" ht="14.25" hidden="false" customHeight="false" outlineLevel="0" collapsed="false">
      <c r="A238" s="534"/>
      <c r="B238" s="534"/>
      <c r="C238" s="534"/>
      <c r="D238" s="534"/>
      <c r="E238" s="534"/>
      <c r="F238" s="530"/>
      <c r="G238" s="530"/>
      <c r="H238" s="530"/>
      <c r="I238" s="530"/>
      <c r="J238" s="530"/>
      <c r="K238" s="530"/>
      <c r="L238" s="530"/>
      <c r="M238" s="530"/>
      <c r="N238" s="567"/>
    </row>
    <row r="239" customFormat="false" ht="14.25" hidden="false" customHeight="false" outlineLevel="0" collapsed="false">
      <c r="A239" s="534"/>
      <c r="B239" s="534"/>
      <c r="C239" s="534"/>
      <c r="D239" s="534"/>
      <c r="E239" s="534"/>
      <c r="F239" s="530"/>
      <c r="G239" s="530"/>
      <c r="H239" s="530"/>
      <c r="I239" s="530"/>
      <c r="J239" s="530"/>
      <c r="K239" s="530"/>
      <c r="L239" s="530"/>
      <c r="M239" s="530"/>
      <c r="N239" s="567"/>
    </row>
    <row r="240" customFormat="false" ht="14.25" hidden="false" customHeight="false" outlineLevel="0" collapsed="false">
      <c r="A240" s="534"/>
      <c r="B240" s="534"/>
      <c r="C240" s="534"/>
      <c r="D240" s="534"/>
      <c r="E240" s="534"/>
      <c r="F240" s="530"/>
      <c r="G240" s="530"/>
      <c r="H240" s="530"/>
      <c r="I240" s="530"/>
      <c r="J240" s="530"/>
      <c r="K240" s="530"/>
      <c r="L240" s="530"/>
      <c r="M240" s="530"/>
      <c r="N240" s="567"/>
    </row>
    <row r="241" customFormat="false" ht="14.25" hidden="false" customHeight="false" outlineLevel="0" collapsed="false">
      <c r="A241" s="534"/>
      <c r="B241" s="534"/>
      <c r="C241" s="534"/>
      <c r="D241" s="534"/>
      <c r="E241" s="534"/>
      <c r="F241" s="530"/>
      <c r="G241" s="530"/>
      <c r="H241" s="530"/>
      <c r="I241" s="530"/>
      <c r="J241" s="530"/>
      <c r="K241" s="530"/>
      <c r="L241" s="530"/>
      <c r="M241" s="530"/>
      <c r="N241" s="567"/>
    </row>
    <row r="242" customFormat="false" ht="14.25" hidden="false" customHeight="false" outlineLevel="0" collapsed="false">
      <c r="A242" s="534"/>
      <c r="B242" s="534"/>
      <c r="C242" s="534"/>
      <c r="D242" s="534"/>
      <c r="E242" s="534"/>
      <c r="F242" s="530"/>
      <c r="G242" s="530"/>
      <c r="H242" s="530"/>
      <c r="I242" s="530"/>
      <c r="J242" s="530"/>
      <c r="K242" s="530"/>
      <c r="L242" s="530"/>
      <c r="M242" s="530"/>
      <c r="N242" s="567"/>
    </row>
    <row r="243" customFormat="false" ht="14.25" hidden="false" customHeight="false" outlineLevel="0" collapsed="false">
      <c r="A243" s="534"/>
      <c r="B243" s="534"/>
      <c r="C243" s="534"/>
      <c r="D243" s="534"/>
      <c r="E243" s="534"/>
      <c r="F243" s="530"/>
      <c r="G243" s="530"/>
      <c r="H243" s="530"/>
      <c r="I243" s="530"/>
      <c r="J243" s="530"/>
      <c r="K243" s="530"/>
      <c r="L243" s="530"/>
      <c r="M243" s="530"/>
      <c r="N243" s="567"/>
    </row>
    <row r="244" customFormat="false" ht="14.25" hidden="false" customHeight="false" outlineLevel="0" collapsed="false">
      <c r="A244" s="534"/>
      <c r="B244" s="534"/>
      <c r="C244" s="534"/>
      <c r="D244" s="534"/>
      <c r="E244" s="534"/>
      <c r="F244" s="530"/>
      <c r="G244" s="530"/>
      <c r="H244" s="530"/>
      <c r="I244" s="530"/>
      <c r="J244" s="530"/>
      <c r="K244" s="530"/>
      <c r="L244" s="530"/>
      <c r="M244" s="530"/>
      <c r="N244" s="567"/>
    </row>
    <row r="245" customFormat="false" ht="14.25" hidden="false" customHeight="false" outlineLevel="0" collapsed="false">
      <c r="A245" s="534"/>
      <c r="B245" s="534"/>
      <c r="C245" s="534"/>
      <c r="D245" s="534"/>
      <c r="E245" s="534"/>
      <c r="F245" s="530"/>
      <c r="G245" s="530"/>
      <c r="H245" s="530"/>
      <c r="I245" s="530"/>
      <c r="J245" s="530"/>
      <c r="K245" s="530"/>
      <c r="L245" s="530"/>
      <c r="M245" s="530"/>
      <c r="N245" s="567"/>
    </row>
    <row r="246" customFormat="false" ht="14.25" hidden="false" customHeight="false" outlineLevel="0" collapsed="false">
      <c r="A246" s="534"/>
      <c r="B246" s="534"/>
      <c r="C246" s="534"/>
      <c r="D246" s="534"/>
      <c r="E246" s="534"/>
      <c r="F246" s="530"/>
      <c r="G246" s="530"/>
      <c r="H246" s="530"/>
      <c r="I246" s="530"/>
      <c r="J246" s="530"/>
      <c r="K246" s="530"/>
      <c r="L246" s="530"/>
      <c r="M246" s="530"/>
      <c r="N246" s="567"/>
    </row>
    <row r="247" customFormat="false" ht="14.25" hidden="false" customHeight="false" outlineLevel="0" collapsed="false">
      <c r="A247" s="534"/>
      <c r="B247" s="534"/>
      <c r="C247" s="534"/>
      <c r="D247" s="534"/>
      <c r="E247" s="534"/>
      <c r="F247" s="530"/>
      <c r="G247" s="530"/>
      <c r="H247" s="530"/>
      <c r="I247" s="530"/>
      <c r="J247" s="530"/>
      <c r="K247" s="530"/>
      <c r="L247" s="530"/>
      <c r="M247" s="530"/>
      <c r="N247" s="567"/>
    </row>
    <row r="248" customFormat="false" ht="14.25" hidden="false" customHeight="false" outlineLevel="0" collapsed="false">
      <c r="A248" s="534"/>
      <c r="B248" s="534"/>
      <c r="C248" s="534"/>
      <c r="D248" s="534"/>
      <c r="E248" s="534"/>
      <c r="F248" s="530"/>
      <c r="G248" s="530"/>
      <c r="H248" s="530"/>
      <c r="I248" s="530"/>
      <c r="J248" s="530"/>
      <c r="K248" s="530"/>
      <c r="L248" s="530"/>
      <c r="M248" s="530"/>
      <c r="N248" s="567"/>
    </row>
    <row r="249" customFormat="false" ht="14.25" hidden="false" customHeight="false" outlineLevel="0" collapsed="false">
      <c r="A249" s="534"/>
      <c r="B249" s="534"/>
      <c r="C249" s="534"/>
      <c r="D249" s="534"/>
      <c r="E249" s="534"/>
      <c r="F249" s="530"/>
      <c r="G249" s="530"/>
      <c r="H249" s="530"/>
      <c r="I249" s="530"/>
      <c r="J249" s="530"/>
      <c r="K249" s="530"/>
      <c r="L249" s="530"/>
      <c r="M249" s="530"/>
      <c r="N249" s="567"/>
    </row>
    <row r="250" customFormat="false" ht="14.25" hidden="false" customHeight="false" outlineLevel="0" collapsed="false">
      <c r="A250" s="534"/>
      <c r="B250" s="534"/>
      <c r="C250" s="534"/>
      <c r="D250" s="534"/>
      <c r="E250" s="534"/>
      <c r="F250" s="530"/>
      <c r="G250" s="530"/>
      <c r="H250" s="530"/>
      <c r="I250" s="530"/>
      <c r="J250" s="530"/>
      <c r="K250" s="530"/>
      <c r="L250" s="530"/>
      <c r="M250" s="530"/>
      <c r="N250" s="567"/>
    </row>
    <row r="251" customFormat="false" ht="14.25" hidden="false" customHeight="false" outlineLevel="0" collapsed="false">
      <c r="A251" s="534"/>
      <c r="B251" s="534"/>
      <c r="C251" s="534"/>
      <c r="D251" s="534"/>
      <c r="E251" s="534"/>
      <c r="F251" s="530"/>
      <c r="G251" s="530"/>
      <c r="H251" s="530"/>
      <c r="I251" s="530"/>
      <c r="J251" s="530"/>
      <c r="K251" s="530"/>
      <c r="L251" s="530"/>
      <c r="M251" s="530"/>
      <c r="N251" s="567"/>
    </row>
    <row r="252" customFormat="false" ht="14.25" hidden="false" customHeight="false" outlineLevel="0" collapsed="false">
      <c r="A252" s="534"/>
      <c r="B252" s="534"/>
      <c r="C252" s="534"/>
      <c r="D252" s="534"/>
      <c r="E252" s="534"/>
      <c r="F252" s="530"/>
      <c r="G252" s="530"/>
      <c r="H252" s="530"/>
      <c r="I252" s="530"/>
      <c r="J252" s="530"/>
      <c r="K252" s="530"/>
      <c r="L252" s="530"/>
      <c r="M252" s="530"/>
      <c r="N252" s="567"/>
    </row>
    <row r="253" customFormat="false" ht="14.25" hidden="false" customHeight="false" outlineLevel="0" collapsed="false">
      <c r="A253" s="534"/>
      <c r="B253" s="534"/>
      <c r="C253" s="534"/>
      <c r="D253" s="534"/>
      <c r="E253" s="534"/>
      <c r="F253" s="530"/>
      <c r="G253" s="530"/>
      <c r="H253" s="530"/>
      <c r="I253" s="530"/>
      <c r="J253" s="530"/>
      <c r="K253" s="530"/>
      <c r="L253" s="530"/>
      <c r="M253" s="530"/>
      <c r="N253" s="567"/>
    </row>
    <row r="254" customFormat="false" ht="14.25" hidden="false" customHeight="false" outlineLevel="0" collapsed="false">
      <c r="A254" s="534"/>
      <c r="B254" s="534"/>
      <c r="C254" s="534"/>
      <c r="D254" s="534"/>
      <c r="E254" s="534"/>
      <c r="F254" s="530"/>
      <c r="G254" s="530"/>
      <c r="H254" s="530"/>
      <c r="I254" s="530"/>
      <c r="J254" s="530"/>
      <c r="K254" s="530"/>
      <c r="L254" s="530"/>
      <c r="M254" s="530"/>
      <c r="N254" s="567"/>
    </row>
    <row r="255" customFormat="false" ht="14.25" hidden="false" customHeight="false" outlineLevel="0" collapsed="false">
      <c r="A255" s="534"/>
      <c r="B255" s="534"/>
      <c r="C255" s="534"/>
      <c r="D255" s="534"/>
      <c r="E255" s="534"/>
      <c r="F255" s="530"/>
      <c r="G255" s="530"/>
      <c r="H255" s="530"/>
      <c r="I255" s="530"/>
      <c r="J255" s="530"/>
      <c r="K255" s="530"/>
      <c r="L255" s="530"/>
      <c r="M255" s="530"/>
      <c r="N255" s="567"/>
    </row>
    <row r="256" customFormat="false" ht="14.25" hidden="false" customHeight="false" outlineLevel="0" collapsed="false">
      <c r="A256" s="534"/>
      <c r="B256" s="534"/>
      <c r="C256" s="534"/>
      <c r="D256" s="534"/>
      <c r="E256" s="534"/>
      <c r="F256" s="530"/>
      <c r="G256" s="530"/>
      <c r="H256" s="530"/>
      <c r="I256" s="530"/>
      <c r="J256" s="530"/>
      <c r="K256" s="530"/>
      <c r="L256" s="530"/>
      <c r="M256" s="530"/>
      <c r="N256" s="567"/>
    </row>
    <row r="257" customFormat="false" ht="14.25" hidden="false" customHeight="false" outlineLevel="0" collapsed="false">
      <c r="A257" s="534"/>
      <c r="B257" s="534"/>
      <c r="C257" s="534"/>
      <c r="D257" s="534"/>
      <c r="E257" s="534"/>
      <c r="F257" s="530"/>
      <c r="G257" s="530"/>
      <c r="H257" s="530"/>
      <c r="I257" s="530"/>
      <c r="J257" s="530"/>
      <c r="K257" s="530"/>
      <c r="L257" s="530"/>
      <c r="M257" s="530"/>
      <c r="N257" s="567"/>
    </row>
    <row r="258" customFormat="false" ht="14.25" hidden="false" customHeight="false" outlineLevel="0" collapsed="false">
      <c r="A258" s="534"/>
      <c r="B258" s="534"/>
      <c r="C258" s="534"/>
      <c r="D258" s="534"/>
      <c r="E258" s="534"/>
      <c r="F258" s="530"/>
      <c r="G258" s="530"/>
      <c r="H258" s="530"/>
      <c r="I258" s="530"/>
      <c r="J258" s="530"/>
      <c r="K258" s="530"/>
      <c r="L258" s="530"/>
      <c r="M258" s="530"/>
      <c r="N258" s="567"/>
    </row>
    <row r="259" customFormat="false" ht="14.25" hidden="false" customHeight="false" outlineLevel="0" collapsed="false">
      <c r="A259" s="534"/>
      <c r="B259" s="534"/>
      <c r="C259" s="534"/>
      <c r="D259" s="534"/>
      <c r="E259" s="534"/>
      <c r="F259" s="530"/>
      <c r="G259" s="530"/>
      <c r="H259" s="530"/>
      <c r="I259" s="530"/>
      <c r="J259" s="530"/>
      <c r="K259" s="530"/>
      <c r="L259" s="530"/>
      <c r="M259" s="530"/>
      <c r="N259" s="567"/>
    </row>
    <row r="260" customFormat="false" ht="14.25" hidden="false" customHeight="false" outlineLevel="0" collapsed="false">
      <c r="A260" s="534"/>
      <c r="B260" s="534"/>
      <c r="C260" s="534"/>
      <c r="D260" s="534"/>
      <c r="E260" s="534"/>
      <c r="F260" s="530"/>
      <c r="G260" s="530"/>
      <c r="H260" s="530"/>
      <c r="I260" s="530"/>
      <c r="J260" s="530"/>
      <c r="K260" s="530"/>
      <c r="L260" s="530"/>
      <c r="M260" s="530"/>
      <c r="N260" s="567"/>
    </row>
    <row r="261" customFormat="false" ht="14.25" hidden="false" customHeight="false" outlineLevel="0" collapsed="false">
      <c r="A261" s="534"/>
      <c r="B261" s="534"/>
      <c r="C261" s="534"/>
      <c r="D261" s="534"/>
      <c r="E261" s="534"/>
      <c r="F261" s="530"/>
      <c r="G261" s="530"/>
      <c r="H261" s="530"/>
      <c r="I261" s="530"/>
      <c r="J261" s="530"/>
      <c r="K261" s="530"/>
      <c r="L261" s="530"/>
      <c r="M261" s="530"/>
      <c r="N261" s="567"/>
    </row>
    <row r="262" customFormat="false" ht="14.25" hidden="false" customHeight="false" outlineLevel="0" collapsed="false">
      <c r="A262" s="534"/>
      <c r="B262" s="534"/>
      <c r="C262" s="534"/>
      <c r="D262" s="534"/>
      <c r="E262" s="534"/>
      <c r="F262" s="530"/>
      <c r="G262" s="530"/>
      <c r="H262" s="530"/>
      <c r="I262" s="530"/>
      <c r="J262" s="530"/>
      <c r="K262" s="530"/>
      <c r="L262" s="530"/>
      <c r="M262" s="530"/>
      <c r="N262" s="567"/>
    </row>
    <row r="263" customFormat="false" ht="14.25" hidden="false" customHeight="false" outlineLevel="0" collapsed="false">
      <c r="A263" s="534"/>
      <c r="B263" s="534"/>
      <c r="C263" s="534"/>
      <c r="D263" s="534"/>
      <c r="E263" s="534"/>
      <c r="F263" s="530"/>
      <c r="G263" s="530"/>
      <c r="H263" s="530"/>
      <c r="I263" s="530"/>
      <c r="J263" s="530"/>
      <c r="K263" s="530"/>
      <c r="L263" s="530"/>
      <c r="M263" s="530"/>
      <c r="N263" s="567"/>
    </row>
    <row r="264" customFormat="false" ht="14.25" hidden="false" customHeight="false" outlineLevel="0" collapsed="false">
      <c r="A264" s="534"/>
      <c r="B264" s="534"/>
      <c r="C264" s="534"/>
      <c r="D264" s="534"/>
      <c r="E264" s="534"/>
      <c r="F264" s="530"/>
      <c r="G264" s="530"/>
      <c r="H264" s="530"/>
      <c r="I264" s="530"/>
      <c r="J264" s="530"/>
      <c r="K264" s="530"/>
      <c r="L264" s="530"/>
      <c r="M264" s="530"/>
      <c r="N264" s="567"/>
    </row>
    <row r="265" customFormat="false" ht="14.25" hidden="false" customHeight="false" outlineLevel="0" collapsed="false">
      <c r="A265" s="534"/>
      <c r="B265" s="534"/>
      <c r="C265" s="534"/>
      <c r="D265" s="534"/>
      <c r="E265" s="534"/>
      <c r="F265" s="530"/>
      <c r="G265" s="530"/>
      <c r="H265" s="530"/>
      <c r="I265" s="530"/>
      <c r="J265" s="530"/>
      <c r="K265" s="530"/>
      <c r="L265" s="530"/>
      <c r="M265" s="530"/>
      <c r="N265" s="567"/>
    </row>
    <row r="266" customFormat="false" ht="14.25" hidden="false" customHeight="false" outlineLevel="0" collapsed="false">
      <c r="A266" s="534"/>
      <c r="B266" s="534"/>
      <c r="C266" s="534"/>
      <c r="D266" s="534"/>
      <c r="E266" s="534"/>
      <c r="F266" s="530"/>
      <c r="G266" s="530"/>
      <c r="H266" s="530"/>
      <c r="I266" s="530"/>
      <c r="J266" s="530"/>
      <c r="K266" s="530"/>
      <c r="L266" s="530"/>
      <c r="M266" s="530"/>
      <c r="N266" s="567"/>
    </row>
    <row r="267" customFormat="false" ht="14.25" hidden="false" customHeight="false" outlineLevel="0" collapsed="false">
      <c r="A267" s="534"/>
      <c r="B267" s="534"/>
      <c r="C267" s="534"/>
      <c r="D267" s="534"/>
      <c r="E267" s="534"/>
      <c r="F267" s="530"/>
      <c r="G267" s="530"/>
      <c r="H267" s="530"/>
      <c r="I267" s="530"/>
      <c r="J267" s="530"/>
      <c r="K267" s="530"/>
      <c r="L267" s="530"/>
      <c r="M267" s="530"/>
      <c r="N267" s="567"/>
    </row>
    <row r="268" customFormat="false" ht="14.25" hidden="false" customHeight="false" outlineLevel="0" collapsed="false">
      <c r="A268" s="534"/>
      <c r="B268" s="534"/>
      <c r="C268" s="534"/>
      <c r="D268" s="534"/>
      <c r="E268" s="534"/>
      <c r="F268" s="530"/>
      <c r="G268" s="530"/>
      <c r="H268" s="530"/>
      <c r="I268" s="530"/>
      <c r="J268" s="530"/>
      <c r="K268" s="530"/>
      <c r="L268" s="530"/>
      <c r="M268" s="530"/>
      <c r="N268" s="567"/>
    </row>
    <row r="269" customFormat="false" ht="14.25" hidden="false" customHeight="false" outlineLevel="0" collapsed="false">
      <c r="A269" s="534"/>
      <c r="B269" s="534"/>
      <c r="C269" s="534"/>
      <c r="D269" s="534"/>
      <c r="E269" s="534"/>
      <c r="F269" s="530"/>
      <c r="G269" s="530"/>
      <c r="H269" s="530"/>
      <c r="I269" s="530"/>
      <c r="J269" s="530"/>
      <c r="K269" s="530"/>
      <c r="L269" s="530"/>
      <c r="M269" s="530"/>
      <c r="N269" s="567"/>
    </row>
    <row r="270" customFormat="false" ht="14.25" hidden="false" customHeight="false" outlineLevel="0" collapsed="false">
      <c r="A270" s="534"/>
      <c r="B270" s="534"/>
      <c r="C270" s="534"/>
      <c r="D270" s="534"/>
      <c r="E270" s="534"/>
      <c r="F270" s="530"/>
      <c r="G270" s="530"/>
      <c r="H270" s="530"/>
      <c r="I270" s="530"/>
      <c r="J270" s="530"/>
      <c r="K270" s="530"/>
      <c r="L270" s="530"/>
      <c r="M270" s="530"/>
      <c r="N270" s="567"/>
    </row>
    <row r="271" customFormat="false" ht="14.25" hidden="false" customHeight="false" outlineLevel="0" collapsed="false">
      <c r="A271" s="534"/>
      <c r="B271" s="534"/>
      <c r="C271" s="534"/>
      <c r="D271" s="534"/>
      <c r="E271" s="534"/>
      <c r="F271" s="530"/>
      <c r="G271" s="530"/>
      <c r="H271" s="530"/>
      <c r="I271" s="530"/>
      <c r="J271" s="530"/>
      <c r="K271" s="530"/>
      <c r="L271" s="530"/>
      <c r="M271" s="530"/>
      <c r="N271" s="567"/>
    </row>
    <row r="272" customFormat="false" ht="14.25" hidden="false" customHeight="false" outlineLevel="0" collapsed="false">
      <c r="A272" s="534"/>
      <c r="B272" s="534"/>
      <c r="C272" s="534"/>
      <c r="D272" s="534"/>
      <c r="E272" s="534"/>
      <c r="F272" s="530"/>
      <c r="G272" s="530"/>
      <c r="H272" s="530"/>
      <c r="I272" s="530"/>
      <c r="J272" s="530"/>
      <c r="K272" s="530"/>
      <c r="L272" s="530"/>
      <c r="M272" s="530"/>
      <c r="N272" s="567"/>
    </row>
    <row r="273" customFormat="false" ht="14.25" hidden="false" customHeight="false" outlineLevel="0" collapsed="false">
      <c r="A273" s="534"/>
      <c r="B273" s="534"/>
      <c r="C273" s="534"/>
      <c r="D273" s="534"/>
      <c r="E273" s="534"/>
      <c r="F273" s="530"/>
      <c r="G273" s="530"/>
      <c r="H273" s="530"/>
      <c r="I273" s="530"/>
      <c r="J273" s="530"/>
      <c r="K273" s="530"/>
      <c r="L273" s="530"/>
      <c r="M273" s="530"/>
      <c r="N273" s="567"/>
    </row>
    <row r="274" customFormat="false" ht="14.25" hidden="false" customHeight="false" outlineLevel="0" collapsed="false">
      <c r="A274" s="534"/>
      <c r="B274" s="534"/>
      <c r="C274" s="534"/>
      <c r="D274" s="534"/>
      <c r="E274" s="534"/>
      <c r="F274" s="530"/>
      <c r="G274" s="530"/>
      <c r="H274" s="530"/>
      <c r="I274" s="530"/>
      <c r="J274" s="530"/>
      <c r="K274" s="530"/>
      <c r="L274" s="530"/>
      <c r="M274" s="530"/>
      <c r="N274" s="567"/>
    </row>
    <row r="275" customFormat="false" ht="14.25" hidden="false" customHeight="false" outlineLevel="0" collapsed="false">
      <c r="A275" s="534"/>
      <c r="B275" s="534"/>
      <c r="C275" s="534"/>
      <c r="D275" s="534"/>
      <c r="E275" s="534"/>
      <c r="F275" s="530"/>
      <c r="G275" s="530"/>
      <c r="H275" s="530"/>
      <c r="I275" s="530"/>
      <c r="J275" s="530"/>
      <c r="K275" s="530"/>
      <c r="L275" s="530"/>
      <c r="M275" s="530"/>
      <c r="N275" s="567"/>
    </row>
    <row r="276" customFormat="false" ht="14.25" hidden="false" customHeight="false" outlineLevel="0" collapsed="false">
      <c r="A276" s="534"/>
      <c r="B276" s="534"/>
      <c r="C276" s="534"/>
      <c r="D276" s="534"/>
      <c r="E276" s="534"/>
      <c r="F276" s="530"/>
      <c r="G276" s="530"/>
      <c r="H276" s="530"/>
      <c r="I276" s="530"/>
      <c r="J276" s="530"/>
      <c r="K276" s="530"/>
      <c r="L276" s="530"/>
      <c r="M276" s="530"/>
      <c r="N276" s="567"/>
    </row>
    <row r="277" customFormat="false" ht="14.25" hidden="false" customHeight="false" outlineLevel="0" collapsed="false">
      <c r="A277" s="534"/>
      <c r="B277" s="534"/>
      <c r="C277" s="534"/>
      <c r="D277" s="534"/>
      <c r="E277" s="534"/>
      <c r="F277" s="530"/>
      <c r="G277" s="530"/>
      <c r="H277" s="530"/>
      <c r="I277" s="530"/>
      <c r="J277" s="530"/>
      <c r="K277" s="530"/>
      <c r="L277" s="530"/>
      <c r="M277" s="530"/>
      <c r="N277" s="567"/>
    </row>
    <row r="278" customFormat="false" ht="14.25" hidden="false" customHeight="false" outlineLevel="0" collapsed="false">
      <c r="A278" s="534"/>
      <c r="B278" s="534"/>
      <c r="C278" s="534"/>
      <c r="D278" s="534"/>
      <c r="E278" s="534"/>
      <c r="F278" s="530"/>
      <c r="G278" s="530"/>
      <c r="H278" s="530"/>
      <c r="I278" s="530"/>
      <c r="J278" s="530"/>
      <c r="K278" s="530"/>
      <c r="L278" s="530"/>
      <c r="M278" s="530"/>
      <c r="N278" s="567"/>
    </row>
    <row r="279" customFormat="false" ht="14.25" hidden="false" customHeight="false" outlineLevel="0" collapsed="false">
      <c r="A279" s="534"/>
      <c r="B279" s="534"/>
      <c r="C279" s="534"/>
      <c r="D279" s="534"/>
      <c r="E279" s="534"/>
      <c r="F279" s="530"/>
      <c r="G279" s="530"/>
      <c r="H279" s="530"/>
      <c r="I279" s="530"/>
      <c r="J279" s="530"/>
      <c r="K279" s="530"/>
      <c r="L279" s="530"/>
      <c r="M279" s="530"/>
      <c r="N279" s="567"/>
    </row>
    <row r="280" customFormat="false" ht="14.25" hidden="false" customHeight="false" outlineLevel="0" collapsed="false">
      <c r="A280" s="534"/>
      <c r="B280" s="534"/>
      <c r="C280" s="534"/>
      <c r="D280" s="534"/>
      <c r="E280" s="534"/>
      <c r="F280" s="530"/>
      <c r="G280" s="530"/>
      <c r="H280" s="530"/>
      <c r="I280" s="530"/>
      <c r="J280" s="530"/>
      <c r="K280" s="530"/>
      <c r="L280" s="530"/>
      <c r="M280" s="530"/>
      <c r="N280" s="567"/>
    </row>
    <row r="281" customFormat="false" ht="14.25" hidden="false" customHeight="false" outlineLevel="0" collapsed="false">
      <c r="A281" s="534"/>
      <c r="B281" s="534"/>
      <c r="C281" s="534"/>
      <c r="D281" s="534"/>
      <c r="E281" s="534"/>
      <c r="F281" s="530"/>
      <c r="G281" s="530"/>
      <c r="H281" s="530"/>
      <c r="I281" s="530"/>
      <c r="J281" s="530"/>
      <c r="K281" s="530"/>
      <c r="L281" s="530"/>
      <c r="M281" s="530"/>
      <c r="N281" s="567"/>
    </row>
    <row r="282" customFormat="false" ht="14.25" hidden="false" customHeight="false" outlineLevel="0" collapsed="false">
      <c r="A282" s="534"/>
      <c r="B282" s="534"/>
      <c r="C282" s="534"/>
      <c r="D282" s="534"/>
      <c r="E282" s="534"/>
      <c r="F282" s="530"/>
      <c r="G282" s="530"/>
      <c r="H282" s="530"/>
      <c r="I282" s="530"/>
      <c r="J282" s="530"/>
      <c r="K282" s="530"/>
      <c r="L282" s="530"/>
      <c r="M282" s="530"/>
      <c r="N282" s="567"/>
    </row>
    <row r="283" customFormat="false" ht="14.25" hidden="false" customHeight="false" outlineLevel="0" collapsed="false">
      <c r="A283" s="534"/>
      <c r="B283" s="534"/>
      <c r="C283" s="534"/>
      <c r="D283" s="534"/>
      <c r="E283" s="534"/>
      <c r="F283" s="530"/>
      <c r="G283" s="530"/>
      <c r="H283" s="530"/>
      <c r="I283" s="530"/>
      <c r="J283" s="530"/>
      <c r="K283" s="530"/>
      <c r="L283" s="530"/>
      <c r="M283" s="530"/>
      <c r="N283" s="567"/>
    </row>
    <row r="284" customFormat="false" ht="14.25" hidden="false" customHeight="false" outlineLevel="0" collapsed="false">
      <c r="A284" s="534"/>
      <c r="B284" s="534"/>
      <c r="C284" s="534"/>
      <c r="D284" s="534"/>
      <c r="E284" s="534"/>
      <c r="F284" s="530"/>
      <c r="G284" s="530"/>
      <c r="H284" s="530"/>
      <c r="I284" s="530"/>
      <c r="J284" s="530"/>
      <c r="K284" s="530"/>
      <c r="L284" s="530"/>
      <c r="M284" s="530"/>
      <c r="N284" s="567"/>
    </row>
    <row r="285" customFormat="false" ht="14.25" hidden="false" customHeight="false" outlineLevel="0" collapsed="false">
      <c r="A285" s="534"/>
      <c r="B285" s="534"/>
      <c r="C285" s="534"/>
      <c r="D285" s="534"/>
      <c r="E285" s="534"/>
      <c r="F285" s="530"/>
      <c r="G285" s="530"/>
      <c r="H285" s="530"/>
      <c r="I285" s="530"/>
      <c r="J285" s="530"/>
      <c r="K285" s="530"/>
      <c r="L285" s="530"/>
      <c r="M285" s="530"/>
      <c r="N285" s="567"/>
    </row>
    <row r="286" customFormat="false" ht="14.25" hidden="false" customHeight="false" outlineLevel="0" collapsed="false">
      <c r="A286" s="534"/>
      <c r="B286" s="534"/>
      <c r="C286" s="534"/>
      <c r="D286" s="534"/>
      <c r="E286" s="534"/>
      <c r="F286" s="530"/>
      <c r="G286" s="530"/>
      <c r="H286" s="530"/>
      <c r="I286" s="530"/>
      <c r="J286" s="530"/>
      <c r="K286" s="530"/>
      <c r="L286" s="530"/>
      <c r="M286" s="530"/>
      <c r="N286" s="567"/>
    </row>
    <row r="287" customFormat="false" ht="14.25" hidden="false" customHeight="false" outlineLevel="0" collapsed="false">
      <c r="A287" s="534"/>
      <c r="B287" s="534"/>
      <c r="C287" s="534"/>
      <c r="D287" s="534"/>
      <c r="E287" s="534"/>
      <c r="F287" s="530"/>
      <c r="G287" s="530"/>
      <c r="H287" s="530"/>
      <c r="I287" s="530"/>
      <c r="J287" s="530"/>
      <c r="K287" s="530"/>
      <c r="L287" s="530"/>
      <c r="M287" s="530"/>
      <c r="N287" s="567"/>
    </row>
    <row r="288" customFormat="false" ht="14.25" hidden="false" customHeight="false" outlineLevel="0" collapsed="false">
      <c r="A288" s="534"/>
      <c r="B288" s="534"/>
      <c r="C288" s="534"/>
      <c r="D288" s="534"/>
      <c r="E288" s="534"/>
      <c r="F288" s="530"/>
      <c r="G288" s="530"/>
      <c r="H288" s="530"/>
      <c r="I288" s="530"/>
      <c r="J288" s="530"/>
      <c r="K288" s="530"/>
      <c r="L288" s="530"/>
      <c r="M288" s="530"/>
      <c r="N288" s="567"/>
    </row>
    <row r="289" customFormat="false" ht="14.25" hidden="false" customHeight="false" outlineLevel="0" collapsed="false">
      <c r="A289" s="534"/>
      <c r="B289" s="534"/>
      <c r="C289" s="534"/>
      <c r="D289" s="534"/>
      <c r="E289" s="534"/>
      <c r="F289" s="530"/>
      <c r="G289" s="530"/>
      <c r="H289" s="530"/>
      <c r="I289" s="530"/>
      <c r="J289" s="530"/>
      <c r="K289" s="530"/>
      <c r="L289" s="530"/>
      <c r="M289" s="530"/>
      <c r="N289" s="567"/>
    </row>
    <row r="290" customFormat="false" ht="14.25" hidden="false" customHeight="false" outlineLevel="0" collapsed="false">
      <c r="A290" s="534"/>
      <c r="B290" s="534"/>
      <c r="C290" s="534"/>
      <c r="D290" s="534"/>
      <c r="E290" s="534"/>
      <c r="F290" s="530"/>
      <c r="G290" s="530"/>
      <c r="H290" s="530"/>
      <c r="I290" s="530"/>
      <c r="J290" s="530"/>
      <c r="K290" s="530"/>
      <c r="L290" s="530"/>
      <c r="M290" s="530"/>
      <c r="N290" s="567"/>
    </row>
    <row r="291" customFormat="false" ht="14.25" hidden="false" customHeight="false" outlineLevel="0" collapsed="false">
      <c r="A291" s="534"/>
      <c r="B291" s="534"/>
      <c r="C291" s="534"/>
      <c r="D291" s="534"/>
      <c r="E291" s="534"/>
      <c r="F291" s="530"/>
      <c r="G291" s="530"/>
      <c r="H291" s="530"/>
      <c r="I291" s="530"/>
      <c r="J291" s="530"/>
      <c r="K291" s="530"/>
      <c r="L291" s="530"/>
      <c r="M291" s="530"/>
      <c r="N291" s="567"/>
    </row>
    <row r="292" customFormat="false" ht="14.25" hidden="false" customHeight="false" outlineLevel="0" collapsed="false">
      <c r="A292" s="534"/>
      <c r="B292" s="534"/>
      <c r="C292" s="534"/>
      <c r="D292" s="534"/>
      <c r="E292" s="534"/>
      <c r="F292" s="530"/>
      <c r="G292" s="530"/>
      <c r="H292" s="530"/>
      <c r="I292" s="530"/>
      <c r="J292" s="530"/>
      <c r="K292" s="530"/>
      <c r="L292" s="530"/>
      <c r="M292" s="530"/>
      <c r="N292" s="567"/>
    </row>
    <row r="293" customFormat="false" ht="14.25" hidden="false" customHeight="false" outlineLevel="0" collapsed="false">
      <c r="A293" s="534"/>
      <c r="B293" s="534"/>
      <c r="C293" s="534"/>
      <c r="D293" s="534"/>
      <c r="E293" s="534"/>
      <c r="F293" s="530"/>
      <c r="G293" s="530"/>
      <c r="H293" s="530"/>
      <c r="I293" s="530"/>
      <c r="J293" s="530"/>
      <c r="K293" s="530"/>
      <c r="L293" s="530"/>
      <c r="M293" s="530"/>
      <c r="N293" s="567"/>
    </row>
    <row r="294" customFormat="false" ht="14.25" hidden="false" customHeight="false" outlineLevel="0" collapsed="false">
      <c r="A294" s="534"/>
      <c r="B294" s="534"/>
      <c r="C294" s="534"/>
      <c r="D294" s="534"/>
      <c r="E294" s="534"/>
      <c r="F294" s="530"/>
      <c r="G294" s="530"/>
      <c r="H294" s="530"/>
      <c r="I294" s="530"/>
      <c r="J294" s="530"/>
      <c r="K294" s="530"/>
      <c r="L294" s="530"/>
      <c r="M294" s="530"/>
      <c r="N294" s="567"/>
    </row>
    <row r="295" customFormat="false" ht="14.25" hidden="false" customHeight="false" outlineLevel="0" collapsed="false">
      <c r="A295" s="534"/>
      <c r="B295" s="534"/>
      <c r="C295" s="534"/>
      <c r="D295" s="534"/>
      <c r="E295" s="534"/>
      <c r="F295" s="530"/>
      <c r="G295" s="530"/>
      <c r="H295" s="530"/>
      <c r="I295" s="530"/>
      <c r="J295" s="530"/>
      <c r="K295" s="530"/>
      <c r="L295" s="530"/>
      <c r="M295" s="530"/>
      <c r="N295" s="567"/>
    </row>
    <row r="296" customFormat="false" ht="14.25" hidden="false" customHeight="false" outlineLevel="0" collapsed="false">
      <c r="A296" s="534"/>
      <c r="B296" s="534"/>
      <c r="C296" s="534"/>
      <c r="D296" s="534"/>
      <c r="E296" s="534"/>
      <c r="F296" s="530"/>
      <c r="G296" s="530"/>
      <c r="H296" s="530"/>
      <c r="I296" s="530"/>
      <c r="J296" s="530"/>
      <c r="K296" s="530"/>
      <c r="L296" s="530"/>
      <c r="M296" s="530"/>
      <c r="N296" s="567"/>
    </row>
    <row r="297" customFormat="false" ht="14.25" hidden="false" customHeight="false" outlineLevel="0" collapsed="false">
      <c r="A297" s="534"/>
      <c r="B297" s="534"/>
      <c r="C297" s="534"/>
      <c r="D297" s="534"/>
      <c r="E297" s="534"/>
      <c r="F297" s="530"/>
      <c r="G297" s="530"/>
      <c r="H297" s="530"/>
      <c r="I297" s="530"/>
      <c r="J297" s="530"/>
      <c r="K297" s="530"/>
      <c r="L297" s="530"/>
      <c r="M297" s="530"/>
      <c r="N297" s="567"/>
    </row>
    <row r="298" customFormat="false" ht="14.25" hidden="false" customHeight="false" outlineLevel="0" collapsed="false">
      <c r="A298" s="534"/>
      <c r="B298" s="534"/>
      <c r="C298" s="534"/>
      <c r="D298" s="534"/>
      <c r="E298" s="534"/>
      <c r="F298" s="530"/>
      <c r="G298" s="530"/>
      <c r="H298" s="530"/>
      <c r="I298" s="530"/>
      <c r="J298" s="530"/>
      <c r="K298" s="530"/>
      <c r="L298" s="530"/>
      <c r="M298" s="530"/>
      <c r="N298" s="567"/>
    </row>
    <row r="299" customFormat="false" ht="14.25" hidden="false" customHeight="false" outlineLevel="0" collapsed="false">
      <c r="A299" s="534"/>
      <c r="B299" s="534"/>
      <c r="C299" s="534"/>
      <c r="D299" s="534"/>
      <c r="E299" s="534"/>
      <c r="F299" s="530"/>
      <c r="G299" s="530"/>
      <c r="H299" s="530"/>
      <c r="I299" s="530"/>
      <c r="J299" s="530"/>
      <c r="K299" s="530"/>
      <c r="L299" s="530"/>
      <c r="M299" s="530"/>
      <c r="N299" s="567"/>
    </row>
    <row r="300" customFormat="false" ht="14.25" hidden="false" customHeight="false" outlineLevel="0" collapsed="false">
      <c r="A300" s="534"/>
      <c r="B300" s="534"/>
      <c r="C300" s="534"/>
      <c r="D300" s="534"/>
      <c r="E300" s="534"/>
      <c r="F300" s="530"/>
      <c r="G300" s="530"/>
      <c r="H300" s="530"/>
      <c r="I300" s="530"/>
      <c r="J300" s="530"/>
      <c r="K300" s="530"/>
      <c r="L300" s="530"/>
      <c r="M300" s="530"/>
      <c r="N300" s="567"/>
    </row>
    <row r="301" customFormat="false" ht="14.25" hidden="false" customHeight="false" outlineLevel="0" collapsed="false">
      <c r="A301" s="534"/>
      <c r="B301" s="534"/>
      <c r="C301" s="534"/>
      <c r="D301" s="534"/>
      <c r="E301" s="534"/>
      <c r="F301" s="530"/>
      <c r="G301" s="530"/>
      <c r="H301" s="530"/>
      <c r="I301" s="530"/>
      <c r="J301" s="530"/>
      <c r="K301" s="530"/>
      <c r="L301" s="530"/>
      <c r="M301" s="530"/>
      <c r="N301" s="567"/>
    </row>
    <row r="302" customFormat="false" ht="14.25" hidden="false" customHeight="false" outlineLevel="0" collapsed="false">
      <c r="A302" s="534"/>
      <c r="B302" s="534"/>
      <c r="C302" s="534"/>
      <c r="D302" s="534"/>
      <c r="E302" s="534"/>
      <c r="F302" s="530"/>
      <c r="G302" s="530"/>
      <c r="H302" s="530"/>
      <c r="I302" s="530"/>
      <c r="J302" s="530"/>
      <c r="K302" s="530"/>
      <c r="L302" s="530"/>
      <c r="M302" s="530"/>
      <c r="N302" s="567"/>
    </row>
    <row r="303" customFormat="false" ht="14.25" hidden="false" customHeight="false" outlineLevel="0" collapsed="false">
      <c r="A303" s="534"/>
      <c r="B303" s="534"/>
      <c r="C303" s="534"/>
      <c r="D303" s="534"/>
      <c r="E303" s="534"/>
      <c r="F303" s="530"/>
      <c r="G303" s="530"/>
      <c r="H303" s="530"/>
      <c r="I303" s="530"/>
      <c r="J303" s="530"/>
      <c r="K303" s="530"/>
      <c r="L303" s="530"/>
      <c r="M303" s="530"/>
      <c r="N303" s="567"/>
    </row>
    <row r="304" customFormat="false" ht="14.25" hidden="false" customHeight="false" outlineLevel="0" collapsed="false">
      <c r="A304" s="534"/>
      <c r="B304" s="534"/>
      <c r="C304" s="534"/>
      <c r="D304" s="534"/>
      <c r="E304" s="534"/>
      <c r="F304" s="530"/>
      <c r="G304" s="530"/>
      <c r="H304" s="530"/>
      <c r="I304" s="530"/>
      <c r="J304" s="530"/>
      <c r="K304" s="530"/>
      <c r="L304" s="530"/>
      <c r="M304" s="530"/>
      <c r="N304" s="567"/>
    </row>
    <row r="305" customFormat="false" ht="14.25" hidden="false" customHeight="false" outlineLevel="0" collapsed="false">
      <c r="A305" s="534"/>
      <c r="B305" s="534"/>
      <c r="C305" s="534"/>
      <c r="D305" s="534"/>
      <c r="E305" s="534"/>
      <c r="F305" s="530"/>
      <c r="G305" s="530"/>
      <c r="H305" s="530"/>
      <c r="I305" s="530"/>
      <c r="J305" s="530"/>
      <c r="K305" s="530"/>
      <c r="L305" s="530"/>
      <c r="M305" s="530"/>
      <c r="N305" s="567"/>
    </row>
    <row r="306" customFormat="false" ht="14.25" hidden="false" customHeight="false" outlineLevel="0" collapsed="false">
      <c r="A306" s="534"/>
      <c r="B306" s="534"/>
      <c r="C306" s="534"/>
      <c r="D306" s="534"/>
      <c r="E306" s="534"/>
      <c r="F306" s="530"/>
      <c r="G306" s="530"/>
      <c r="H306" s="530"/>
      <c r="I306" s="530"/>
      <c r="J306" s="530"/>
      <c r="K306" s="530"/>
      <c r="L306" s="530"/>
      <c r="M306" s="530"/>
      <c r="N306" s="567"/>
    </row>
    <row r="307" customFormat="false" ht="14.25" hidden="false" customHeight="false" outlineLevel="0" collapsed="false">
      <c r="A307" s="534"/>
      <c r="B307" s="534"/>
      <c r="C307" s="534"/>
      <c r="D307" s="534"/>
      <c r="E307" s="534"/>
      <c r="F307" s="530"/>
      <c r="G307" s="530"/>
      <c r="H307" s="530"/>
      <c r="I307" s="530"/>
      <c r="J307" s="530"/>
      <c r="K307" s="530"/>
      <c r="L307" s="530"/>
      <c r="M307" s="530"/>
      <c r="N307" s="567"/>
    </row>
    <row r="308" customFormat="false" ht="14.25" hidden="false" customHeight="false" outlineLevel="0" collapsed="false">
      <c r="A308" s="534"/>
      <c r="B308" s="534"/>
      <c r="C308" s="534"/>
      <c r="D308" s="534"/>
      <c r="E308" s="534"/>
      <c r="F308" s="530"/>
      <c r="G308" s="530"/>
      <c r="H308" s="530"/>
      <c r="I308" s="530"/>
      <c r="J308" s="530"/>
      <c r="K308" s="530"/>
      <c r="L308" s="530"/>
      <c r="M308" s="530"/>
      <c r="N308" s="567"/>
    </row>
    <row r="309" customFormat="false" ht="14.25" hidden="false" customHeight="false" outlineLevel="0" collapsed="false">
      <c r="A309" s="534"/>
      <c r="B309" s="534"/>
      <c r="C309" s="534"/>
      <c r="D309" s="534"/>
      <c r="E309" s="534"/>
      <c r="F309" s="530"/>
      <c r="G309" s="530"/>
      <c r="H309" s="530"/>
      <c r="I309" s="530"/>
      <c r="J309" s="530"/>
      <c r="K309" s="530"/>
      <c r="L309" s="530"/>
      <c r="M309" s="530"/>
      <c r="N309" s="567"/>
    </row>
    <row r="310" customFormat="false" ht="14.25" hidden="false" customHeight="false" outlineLevel="0" collapsed="false">
      <c r="A310" s="534"/>
      <c r="B310" s="534"/>
      <c r="C310" s="534"/>
      <c r="D310" s="534"/>
      <c r="E310" s="534"/>
      <c r="F310" s="530"/>
      <c r="G310" s="530"/>
      <c r="H310" s="530"/>
      <c r="I310" s="530"/>
      <c r="J310" s="530"/>
      <c r="K310" s="530"/>
      <c r="L310" s="530"/>
      <c r="M310" s="530"/>
      <c r="N310" s="567"/>
    </row>
    <row r="311" customFormat="false" ht="14.25" hidden="false" customHeight="false" outlineLevel="0" collapsed="false">
      <c r="A311" s="534"/>
      <c r="B311" s="534"/>
      <c r="C311" s="534"/>
      <c r="D311" s="534"/>
      <c r="E311" s="534"/>
      <c r="F311" s="530"/>
      <c r="G311" s="530"/>
      <c r="H311" s="530"/>
      <c r="I311" s="530"/>
      <c r="J311" s="530"/>
      <c r="K311" s="530"/>
      <c r="L311" s="530"/>
      <c r="M311" s="530"/>
      <c r="N311" s="567"/>
    </row>
    <row r="312" customFormat="false" ht="14.25" hidden="false" customHeight="false" outlineLevel="0" collapsed="false">
      <c r="A312" s="534"/>
      <c r="B312" s="534"/>
      <c r="C312" s="534"/>
      <c r="D312" s="534"/>
      <c r="E312" s="534"/>
      <c r="F312" s="530"/>
      <c r="G312" s="530"/>
      <c r="H312" s="530"/>
      <c r="I312" s="530"/>
      <c r="J312" s="530"/>
      <c r="K312" s="530"/>
      <c r="L312" s="530"/>
      <c r="M312" s="530"/>
      <c r="N312" s="567"/>
    </row>
    <row r="313" customFormat="false" ht="14.25" hidden="false" customHeight="false" outlineLevel="0" collapsed="false">
      <c r="A313" s="534"/>
      <c r="B313" s="534"/>
      <c r="C313" s="534"/>
      <c r="D313" s="534"/>
      <c r="E313" s="534"/>
      <c r="F313" s="530"/>
      <c r="G313" s="530"/>
      <c r="H313" s="530"/>
      <c r="I313" s="530"/>
      <c r="J313" s="530"/>
      <c r="K313" s="530"/>
      <c r="L313" s="530"/>
      <c r="M313" s="530"/>
      <c r="N313" s="567"/>
    </row>
    <row r="314" customFormat="false" ht="14.25" hidden="false" customHeight="false" outlineLevel="0" collapsed="false">
      <c r="A314" s="534"/>
      <c r="B314" s="534"/>
      <c r="C314" s="534"/>
      <c r="D314" s="534"/>
      <c r="E314" s="534"/>
      <c r="F314" s="530"/>
      <c r="G314" s="530"/>
      <c r="H314" s="530"/>
      <c r="I314" s="530"/>
      <c r="J314" s="530"/>
      <c r="K314" s="530"/>
      <c r="L314" s="530"/>
      <c r="M314" s="530"/>
      <c r="N314" s="567"/>
    </row>
    <row r="315" customFormat="false" ht="14.25" hidden="false" customHeight="false" outlineLevel="0" collapsed="false">
      <c r="A315" s="534"/>
      <c r="B315" s="534"/>
      <c r="C315" s="534"/>
      <c r="D315" s="534"/>
      <c r="E315" s="534"/>
      <c r="F315" s="530"/>
      <c r="G315" s="530"/>
      <c r="H315" s="530"/>
      <c r="I315" s="530"/>
      <c r="J315" s="530"/>
      <c r="K315" s="530"/>
      <c r="L315" s="530"/>
      <c r="M315" s="530"/>
      <c r="N315" s="567"/>
    </row>
    <row r="316" customFormat="false" ht="14.25" hidden="false" customHeight="false" outlineLevel="0" collapsed="false">
      <c r="A316" s="534"/>
      <c r="B316" s="534"/>
      <c r="C316" s="534"/>
      <c r="D316" s="534"/>
      <c r="E316" s="534"/>
      <c r="F316" s="530"/>
      <c r="G316" s="530"/>
      <c r="H316" s="530"/>
      <c r="I316" s="530"/>
      <c r="J316" s="530"/>
      <c r="K316" s="530"/>
      <c r="L316" s="530"/>
      <c r="M316" s="530"/>
      <c r="N316" s="567"/>
    </row>
    <row r="317" customFormat="false" ht="14.25" hidden="false" customHeight="false" outlineLevel="0" collapsed="false">
      <c r="A317" s="534"/>
      <c r="B317" s="534"/>
      <c r="C317" s="534"/>
      <c r="D317" s="534"/>
      <c r="E317" s="534"/>
      <c r="F317" s="530"/>
      <c r="G317" s="530"/>
      <c r="H317" s="530"/>
      <c r="I317" s="530"/>
      <c r="J317" s="530"/>
      <c r="K317" s="530"/>
      <c r="L317" s="530"/>
      <c r="M317" s="530"/>
      <c r="N317" s="567"/>
    </row>
    <row r="318" customFormat="false" ht="14.25" hidden="false" customHeight="false" outlineLevel="0" collapsed="false">
      <c r="A318" s="534"/>
      <c r="B318" s="534"/>
      <c r="C318" s="534"/>
      <c r="D318" s="534"/>
      <c r="E318" s="534"/>
      <c r="F318" s="530"/>
      <c r="G318" s="530"/>
      <c r="H318" s="530"/>
      <c r="I318" s="530"/>
      <c r="J318" s="530"/>
      <c r="K318" s="530"/>
      <c r="L318" s="530"/>
      <c r="M318" s="530"/>
      <c r="N318" s="567"/>
    </row>
    <row r="319" customFormat="false" ht="14.25" hidden="false" customHeight="false" outlineLevel="0" collapsed="false">
      <c r="A319" s="534"/>
      <c r="B319" s="534"/>
      <c r="C319" s="534"/>
      <c r="D319" s="534"/>
      <c r="E319" s="534"/>
      <c r="F319" s="530"/>
      <c r="G319" s="530"/>
      <c r="H319" s="530"/>
      <c r="I319" s="530"/>
      <c r="J319" s="530"/>
      <c r="K319" s="530"/>
      <c r="L319" s="530"/>
      <c r="M319" s="530"/>
      <c r="N319" s="567"/>
    </row>
    <row r="320" customFormat="false" ht="14.25" hidden="false" customHeight="false" outlineLevel="0" collapsed="false">
      <c r="A320" s="534"/>
      <c r="B320" s="534"/>
      <c r="C320" s="534"/>
      <c r="D320" s="534"/>
      <c r="E320" s="534"/>
      <c r="F320" s="530"/>
      <c r="G320" s="530"/>
      <c r="H320" s="530"/>
      <c r="I320" s="530"/>
      <c r="J320" s="530"/>
      <c r="K320" s="530"/>
      <c r="L320" s="530"/>
      <c r="M320" s="530"/>
      <c r="N320" s="567"/>
    </row>
    <row r="321" customFormat="false" ht="14.25" hidden="false" customHeight="false" outlineLevel="0" collapsed="false">
      <c r="A321" s="534"/>
      <c r="B321" s="534"/>
      <c r="C321" s="534"/>
      <c r="D321" s="534"/>
      <c r="E321" s="534"/>
      <c r="F321" s="530"/>
      <c r="G321" s="530"/>
      <c r="H321" s="530"/>
      <c r="I321" s="530"/>
      <c r="J321" s="530"/>
      <c r="K321" s="530"/>
      <c r="L321" s="530"/>
      <c r="M321" s="530"/>
      <c r="N321" s="567"/>
    </row>
    <row r="322" customFormat="false" ht="14.25" hidden="false" customHeight="false" outlineLevel="0" collapsed="false">
      <c r="A322" s="534"/>
      <c r="B322" s="534"/>
      <c r="C322" s="534"/>
      <c r="D322" s="534"/>
      <c r="E322" s="534"/>
      <c r="F322" s="530"/>
      <c r="G322" s="530"/>
      <c r="H322" s="530"/>
      <c r="I322" s="530"/>
      <c r="J322" s="530"/>
      <c r="K322" s="530"/>
      <c r="L322" s="530"/>
      <c r="M322" s="530"/>
      <c r="N322" s="567"/>
    </row>
    <row r="323" customFormat="false" ht="14.25" hidden="false" customHeight="false" outlineLevel="0" collapsed="false">
      <c r="A323" s="534"/>
      <c r="B323" s="534"/>
      <c r="C323" s="534"/>
      <c r="D323" s="534"/>
      <c r="E323" s="534"/>
      <c r="F323" s="530"/>
      <c r="G323" s="530"/>
      <c r="H323" s="530"/>
      <c r="I323" s="530"/>
      <c r="J323" s="530"/>
      <c r="K323" s="530"/>
      <c r="L323" s="530"/>
      <c r="M323" s="530"/>
      <c r="N323" s="567"/>
    </row>
    <row r="324" customFormat="false" ht="14.25" hidden="false" customHeight="false" outlineLevel="0" collapsed="false">
      <c r="A324" s="534"/>
      <c r="B324" s="534"/>
      <c r="C324" s="534"/>
      <c r="D324" s="534"/>
      <c r="E324" s="534"/>
      <c r="F324" s="530"/>
      <c r="G324" s="530"/>
      <c r="H324" s="530"/>
      <c r="I324" s="530"/>
      <c r="J324" s="530"/>
      <c r="K324" s="530"/>
      <c r="L324" s="530"/>
      <c r="M324" s="530"/>
      <c r="N324" s="567"/>
    </row>
    <row r="325" customFormat="false" ht="14.25" hidden="false" customHeight="false" outlineLevel="0" collapsed="false">
      <c r="A325" s="534"/>
      <c r="B325" s="534"/>
      <c r="C325" s="534"/>
      <c r="D325" s="534"/>
      <c r="E325" s="534"/>
      <c r="F325" s="530"/>
      <c r="G325" s="530"/>
      <c r="H325" s="530"/>
      <c r="I325" s="530"/>
      <c r="J325" s="530"/>
      <c r="K325" s="530"/>
      <c r="L325" s="530"/>
      <c r="M325" s="530"/>
      <c r="N325" s="567"/>
    </row>
    <row r="326" customFormat="false" ht="14.25" hidden="false" customHeight="false" outlineLevel="0" collapsed="false">
      <c r="A326" s="534"/>
      <c r="B326" s="534"/>
      <c r="C326" s="534"/>
      <c r="D326" s="534"/>
      <c r="E326" s="534"/>
      <c r="F326" s="530"/>
      <c r="G326" s="530"/>
      <c r="H326" s="530"/>
      <c r="I326" s="530"/>
      <c r="J326" s="530"/>
      <c r="K326" s="530"/>
      <c r="L326" s="530"/>
      <c r="M326" s="530"/>
      <c r="N326" s="567"/>
    </row>
    <row r="327" customFormat="false" ht="14.25" hidden="false" customHeight="false" outlineLevel="0" collapsed="false">
      <c r="A327" s="534"/>
      <c r="B327" s="534"/>
      <c r="C327" s="534"/>
      <c r="D327" s="534"/>
      <c r="E327" s="534"/>
      <c r="F327" s="530"/>
      <c r="G327" s="530"/>
      <c r="H327" s="530"/>
      <c r="I327" s="530"/>
      <c r="J327" s="530"/>
      <c r="K327" s="530"/>
      <c r="L327" s="530"/>
      <c r="M327" s="530"/>
      <c r="N327" s="567"/>
    </row>
    <row r="328" customFormat="false" ht="14.25" hidden="false" customHeight="false" outlineLevel="0" collapsed="false">
      <c r="A328" s="534"/>
      <c r="B328" s="534"/>
      <c r="C328" s="534"/>
      <c r="D328" s="534"/>
      <c r="E328" s="534"/>
      <c r="F328" s="530"/>
      <c r="G328" s="530"/>
      <c r="H328" s="530"/>
      <c r="I328" s="530"/>
      <c r="J328" s="530"/>
      <c r="K328" s="530"/>
      <c r="L328" s="530"/>
      <c r="M328" s="530"/>
      <c r="N328" s="567"/>
    </row>
    <row r="329" customFormat="false" ht="14.25" hidden="false" customHeight="false" outlineLevel="0" collapsed="false">
      <c r="A329" s="534"/>
      <c r="B329" s="534"/>
      <c r="C329" s="534"/>
      <c r="D329" s="534"/>
      <c r="E329" s="534"/>
      <c r="F329" s="530"/>
      <c r="G329" s="530"/>
      <c r="H329" s="530"/>
      <c r="I329" s="530"/>
      <c r="J329" s="530"/>
      <c r="K329" s="530"/>
      <c r="L329" s="530"/>
      <c r="M329" s="530"/>
      <c r="N329" s="567"/>
    </row>
    <row r="330" customFormat="false" ht="14.25" hidden="false" customHeight="false" outlineLevel="0" collapsed="false">
      <c r="A330" s="534"/>
      <c r="B330" s="534"/>
      <c r="C330" s="534"/>
      <c r="D330" s="534"/>
      <c r="E330" s="534"/>
      <c r="F330" s="530"/>
      <c r="G330" s="530"/>
      <c r="H330" s="530"/>
      <c r="I330" s="530"/>
      <c r="J330" s="530"/>
      <c r="K330" s="530"/>
      <c r="L330" s="530"/>
      <c r="M330" s="530"/>
      <c r="N330" s="567"/>
    </row>
    <row r="331" customFormat="false" ht="14.25" hidden="false" customHeight="false" outlineLevel="0" collapsed="false">
      <c r="A331" s="534"/>
      <c r="B331" s="534"/>
      <c r="C331" s="534"/>
      <c r="D331" s="534"/>
      <c r="E331" s="534"/>
      <c r="F331" s="530"/>
      <c r="G331" s="530"/>
      <c r="H331" s="530"/>
      <c r="I331" s="530"/>
      <c r="J331" s="530"/>
      <c r="K331" s="530"/>
      <c r="L331" s="530"/>
      <c r="M331" s="530"/>
      <c r="N331" s="567"/>
    </row>
    <row r="332" customFormat="false" ht="14.25" hidden="false" customHeight="false" outlineLevel="0" collapsed="false">
      <c r="A332" s="534"/>
      <c r="B332" s="534"/>
      <c r="C332" s="534"/>
      <c r="D332" s="534"/>
      <c r="E332" s="534"/>
      <c r="F332" s="530"/>
      <c r="G332" s="530"/>
      <c r="H332" s="530"/>
      <c r="I332" s="530"/>
      <c r="J332" s="530"/>
      <c r="K332" s="530"/>
      <c r="L332" s="530"/>
      <c r="M332" s="530"/>
      <c r="N332" s="567"/>
    </row>
    <row r="333" customFormat="false" ht="14.25" hidden="false" customHeight="false" outlineLevel="0" collapsed="false">
      <c r="A333" s="534"/>
      <c r="B333" s="534"/>
      <c r="C333" s="534"/>
      <c r="D333" s="534"/>
      <c r="E333" s="534"/>
      <c r="F333" s="530"/>
      <c r="G333" s="530"/>
      <c r="H333" s="530"/>
      <c r="I333" s="530"/>
      <c r="J333" s="530"/>
      <c r="K333" s="530"/>
      <c r="L333" s="530"/>
      <c r="M333" s="530"/>
      <c r="N333" s="567"/>
    </row>
    <row r="334" customFormat="false" ht="14.25" hidden="false" customHeight="false" outlineLevel="0" collapsed="false">
      <c r="A334" s="534"/>
      <c r="B334" s="534"/>
      <c r="C334" s="534"/>
      <c r="D334" s="534"/>
      <c r="E334" s="534"/>
      <c r="F334" s="530"/>
      <c r="G334" s="530"/>
      <c r="H334" s="530"/>
      <c r="I334" s="530"/>
      <c r="J334" s="530"/>
      <c r="K334" s="530"/>
      <c r="L334" s="530"/>
      <c r="M334" s="530"/>
      <c r="N334" s="567"/>
    </row>
    <row r="335" customFormat="false" ht="14.25" hidden="false" customHeight="false" outlineLevel="0" collapsed="false">
      <c r="A335" s="534"/>
      <c r="B335" s="534"/>
      <c r="C335" s="534"/>
      <c r="D335" s="534"/>
      <c r="E335" s="534"/>
      <c r="F335" s="530"/>
      <c r="G335" s="530"/>
      <c r="H335" s="530"/>
      <c r="I335" s="530"/>
      <c r="J335" s="530"/>
      <c r="K335" s="530"/>
      <c r="L335" s="530"/>
      <c r="M335" s="530"/>
      <c r="N335" s="567"/>
    </row>
    <row r="336" customFormat="false" ht="14.25" hidden="false" customHeight="false" outlineLevel="0" collapsed="false">
      <c r="A336" s="534"/>
      <c r="B336" s="534"/>
      <c r="C336" s="534"/>
      <c r="D336" s="534"/>
      <c r="E336" s="534"/>
      <c r="F336" s="530"/>
      <c r="G336" s="530"/>
      <c r="H336" s="530"/>
      <c r="I336" s="530"/>
      <c r="J336" s="530"/>
      <c r="K336" s="530"/>
      <c r="L336" s="530"/>
      <c r="M336" s="530"/>
      <c r="N336" s="567"/>
    </row>
    <row r="337" customFormat="false" ht="14.25" hidden="false" customHeight="false" outlineLevel="0" collapsed="false">
      <c r="A337" s="534"/>
      <c r="B337" s="534"/>
      <c r="C337" s="534"/>
      <c r="D337" s="534"/>
      <c r="E337" s="534"/>
      <c r="F337" s="530"/>
      <c r="G337" s="530"/>
      <c r="H337" s="530"/>
      <c r="I337" s="530"/>
      <c r="J337" s="530"/>
      <c r="K337" s="530"/>
      <c r="L337" s="530"/>
      <c r="M337" s="530"/>
      <c r="N337" s="567"/>
    </row>
    <row r="338" customFormat="false" ht="14.25" hidden="false" customHeight="false" outlineLevel="0" collapsed="false">
      <c r="A338" s="534"/>
      <c r="B338" s="534"/>
      <c r="C338" s="534"/>
      <c r="D338" s="534"/>
      <c r="E338" s="534"/>
      <c r="F338" s="530"/>
      <c r="G338" s="530"/>
      <c r="H338" s="530"/>
      <c r="I338" s="530"/>
      <c r="J338" s="530"/>
      <c r="K338" s="530"/>
      <c r="L338" s="530"/>
      <c r="M338" s="530"/>
      <c r="N338" s="567"/>
    </row>
    <row r="339" customFormat="false" ht="14.25" hidden="false" customHeight="false" outlineLevel="0" collapsed="false">
      <c r="A339" s="534"/>
      <c r="B339" s="534"/>
      <c r="C339" s="534"/>
      <c r="D339" s="534"/>
      <c r="E339" s="534"/>
      <c r="F339" s="530"/>
      <c r="G339" s="530"/>
      <c r="H339" s="530"/>
      <c r="I339" s="530"/>
      <c r="J339" s="530"/>
      <c r="K339" s="530"/>
      <c r="L339" s="530"/>
      <c r="M339" s="530"/>
      <c r="N339" s="567"/>
    </row>
    <row r="340" customFormat="false" ht="14.25" hidden="false" customHeight="false" outlineLevel="0" collapsed="false">
      <c r="A340" s="534"/>
      <c r="B340" s="534"/>
      <c r="C340" s="534"/>
      <c r="D340" s="534"/>
      <c r="E340" s="534"/>
      <c r="F340" s="530"/>
      <c r="G340" s="530"/>
      <c r="H340" s="530"/>
      <c r="I340" s="530"/>
      <c r="J340" s="530"/>
      <c r="K340" s="530"/>
      <c r="L340" s="530"/>
      <c r="M340" s="530"/>
      <c r="N340" s="567"/>
    </row>
    <row r="341" customFormat="false" ht="14.25" hidden="false" customHeight="false" outlineLevel="0" collapsed="false">
      <c r="A341" s="534"/>
      <c r="B341" s="534"/>
      <c r="C341" s="534"/>
      <c r="D341" s="534"/>
      <c r="E341" s="534"/>
      <c r="F341" s="530"/>
      <c r="G341" s="530"/>
      <c r="H341" s="530"/>
      <c r="I341" s="530"/>
      <c r="J341" s="530"/>
      <c r="K341" s="530"/>
      <c r="L341" s="530"/>
      <c r="M341" s="530"/>
      <c r="N341" s="567"/>
    </row>
    <row r="342" customFormat="false" ht="14.25" hidden="false" customHeight="false" outlineLevel="0" collapsed="false">
      <c r="A342" s="534"/>
      <c r="B342" s="534"/>
      <c r="C342" s="534"/>
      <c r="D342" s="534"/>
      <c r="E342" s="534"/>
      <c r="F342" s="530"/>
      <c r="G342" s="530"/>
      <c r="H342" s="530"/>
      <c r="I342" s="530"/>
      <c r="J342" s="530"/>
      <c r="K342" s="530"/>
      <c r="L342" s="530"/>
      <c r="M342" s="530"/>
      <c r="N342" s="567"/>
    </row>
    <row r="343" customFormat="false" ht="14.25" hidden="false" customHeight="false" outlineLevel="0" collapsed="false">
      <c r="A343" s="534"/>
      <c r="B343" s="534"/>
      <c r="C343" s="534"/>
      <c r="D343" s="534"/>
      <c r="E343" s="534"/>
      <c r="F343" s="530"/>
      <c r="G343" s="530"/>
      <c r="H343" s="530"/>
      <c r="I343" s="530"/>
      <c r="J343" s="530"/>
      <c r="K343" s="530"/>
      <c r="L343" s="530"/>
      <c r="M343" s="530"/>
      <c r="N343" s="567"/>
    </row>
    <row r="344" customFormat="false" ht="14.25" hidden="false" customHeight="false" outlineLevel="0" collapsed="false">
      <c r="A344" s="534"/>
      <c r="B344" s="534"/>
      <c r="C344" s="534"/>
      <c r="D344" s="534"/>
      <c r="E344" s="534"/>
      <c r="F344" s="530"/>
      <c r="G344" s="530"/>
      <c r="H344" s="530"/>
      <c r="I344" s="530"/>
      <c r="J344" s="530"/>
      <c r="K344" s="530"/>
      <c r="L344" s="530"/>
      <c r="M344" s="530"/>
      <c r="N344" s="567"/>
    </row>
    <row r="345" customFormat="false" ht="14.25" hidden="false" customHeight="false" outlineLevel="0" collapsed="false">
      <c r="A345" s="534"/>
      <c r="B345" s="534"/>
      <c r="C345" s="534"/>
      <c r="D345" s="534"/>
      <c r="E345" s="534"/>
      <c r="F345" s="530"/>
      <c r="G345" s="530"/>
      <c r="H345" s="530"/>
      <c r="I345" s="530"/>
      <c r="J345" s="530"/>
      <c r="K345" s="530"/>
      <c r="L345" s="530"/>
      <c r="M345" s="530"/>
      <c r="N345" s="567"/>
    </row>
    <row r="346" customFormat="false" ht="14.25" hidden="false" customHeight="false" outlineLevel="0" collapsed="false">
      <c r="A346" s="534"/>
      <c r="B346" s="534"/>
      <c r="C346" s="534"/>
      <c r="D346" s="534"/>
      <c r="E346" s="534"/>
      <c r="F346" s="530"/>
      <c r="G346" s="530"/>
      <c r="H346" s="530"/>
      <c r="I346" s="530"/>
      <c r="J346" s="530"/>
      <c r="K346" s="530"/>
      <c r="L346" s="530"/>
      <c r="M346" s="530"/>
      <c r="N346" s="567"/>
    </row>
    <row r="347" customFormat="false" ht="14.25" hidden="false" customHeight="false" outlineLevel="0" collapsed="false">
      <c r="A347" s="534"/>
      <c r="B347" s="534"/>
      <c r="C347" s="534"/>
      <c r="D347" s="534"/>
      <c r="E347" s="534"/>
      <c r="F347" s="530"/>
      <c r="G347" s="530"/>
      <c r="H347" s="530"/>
      <c r="I347" s="530"/>
      <c r="J347" s="530"/>
      <c r="K347" s="530"/>
      <c r="L347" s="530"/>
      <c r="M347" s="530"/>
      <c r="N347" s="567"/>
    </row>
    <row r="348" customFormat="false" ht="14.25" hidden="false" customHeight="false" outlineLevel="0" collapsed="false">
      <c r="A348" s="534"/>
      <c r="B348" s="534"/>
      <c r="C348" s="534"/>
      <c r="D348" s="534"/>
      <c r="E348" s="534"/>
      <c r="F348" s="530"/>
      <c r="G348" s="530"/>
      <c r="H348" s="530"/>
      <c r="I348" s="530"/>
      <c r="J348" s="530"/>
      <c r="K348" s="530"/>
      <c r="L348" s="530"/>
      <c r="M348" s="530"/>
      <c r="N348" s="567"/>
    </row>
    <row r="349" customFormat="false" ht="14.25" hidden="false" customHeight="false" outlineLevel="0" collapsed="false">
      <c r="A349" s="534"/>
      <c r="B349" s="534"/>
      <c r="C349" s="534"/>
      <c r="D349" s="534"/>
      <c r="E349" s="534"/>
      <c r="F349" s="530"/>
      <c r="G349" s="530"/>
      <c r="H349" s="530"/>
      <c r="I349" s="530"/>
      <c r="J349" s="530"/>
      <c r="K349" s="530"/>
      <c r="L349" s="530"/>
      <c r="M349" s="530"/>
      <c r="N349" s="567"/>
    </row>
    <row r="350" customFormat="false" ht="14.25" hidden="false" customHeight="false" outlineLevel="0" collapsed="false">
      <c r="A350" s="534"/>
      <c r="B350" s="534"/>
      <c r="C350" s="534"/>
      <c r="D350" s="534"/>
      <c r="E350" s="534"/>
      <c r="F350" s="530"/>
      <c r="G350" s="530"/>
      <c r="H350" s="530"/>
      <c r="I350" s="530"/>
      <c r="J350" s="530"/>
      <c r="K350" s="530"/>
      <c r="L350" s="530"/>
      <c r="M350" s="530"/>
      <c r="N350" s="567"/>
    </row>
    <row r="351" customFormat="false" ht="14.25" hidden="false" customHeight="false" outlineLevel="0" collapsed="false">
      <c r="A351" s="534"/>
      <c r="B351" s="534"/>
      <c r="C351" s="534"/>
      <c r="D351" s="534"/>
      <c r="E351" s="534"/>
      <c r="F351" s="530"/>
      <c r="G351" s="530"/>
      <c r="H351" s="530"/>
      <c r="I351" s="530"/>
      <c r="J351" s="530"/>
      <c r="K351" s="530"/>
      <c r="L351" s="530"/>
      <c r="M351" s="530"/>
      <c r="N351" s="567"/>
    </row>
    <row r="352" customFormat="false" ht="14.25" hidden="false" customHeight="false" outlineLevel="0" collapsed="false">
      <c r="A352" s="534"/>
      <c r="B352" s="534"/>
      <c r="C352" s="534"/>
      <c r="D352" s="534"/>
      <c r="E352" s="534"/>
      <c r="F352" s="530"/>
      <c r="G352" s="530"/>
      <c r="H352" s="530"/>
      <c r="I352" s="530"/>
      <c r="J352" s="530"/>
      <c r="K352" s="530"/>
      <c r="L352" s="530"/>
      <c r="M352" s="530"/>
      <c r="N352" s="567"/>
    </row>
    <row r="353" customFormat="false" ht="14.25" hidden="false" customHeight="false" outlineLevel="0" collapsed="false">
      <c r="A353" s="534"/>
      <c r="B353" s="534"/>
      <c r="C353" s="534"/>
      <c r="D353" s="534"/>
      <c r="E353" s="534"/>
      <c r="F353" s="530"/>
      <c r="G353" s="530"/>
      <c r="H353" s="530"/>
      <c r="I353" s="530"/>
      <c r="J353" s="530"/>
      <c r="K353" s="530"/>
      <c r="L353" s="530"/>
      <c r="M353" s="530"/>
      <c r="N353" s="567"/>
    </row>
    <row r="354" customFormat="false" ht="14.25" hidden="false" customHeight="false" outlineLevel="0" collapsed="false">
      <c r="A354" s="534"/>
      <c r="B354" s="534"/>
      <c r="C354" s="534"/>
      <c r="D354" s="534"/>
      <c r="E354" s="534"/>
      <c r="F354" s="530"/>
      <c r="G354" s="530"/>
      <c r="H354" s="530"/>
      <c r="I354" s="530"/>
      <c r="J354" s="530"/>
      <c r="K354" s="530"/>
      <c r="L354" s="530"/>
      <c r="M354" s="530"/>
      <c r="N354" s="567"/>
    </row>
    <row r="355" customFormat="false" ht="14.25" hidden="false" customHeight="false" outlineLevel="0" collapsed="false">
      <c r="A355" s="534"/>
      <c r="B355" s="534"/>
      <c r="C355" s="534"/>
      <c r="D355" s="534"/>
      <c r="E355" s="534"/>
      <c r="F355" s="530"/>
      <c r="G355" s="530"/>
      <c r="H355" s="530"/>
      <c r="I355" s="530"/>
      <c r="J355" s="530"/>
      <c r="K355" s="530"/>
      <c r="L355" s="530"/>
      <c r="M355" s="530"/>
      <c r="N355" s="567"/>
    </row>
    <row r="356" customFormat="false" ht="14.25" hidden="false" customHeight="false" outlineLevel="0" collapsed="false">
      <c r="A356" s="534"/>
      <c r="B356" s="534"/>
      <c r="C356" s="534"/>
      <c r="D356" s="534"/>
      <c r="E356" s="534"/>
      <c r="F356" s="530"/>
      <c r="G356" s="530"/>
      <c r="H356" s="530"/>
      <c r="I356" s="530"/>
      <c r="J356" s="530"/>
      <c r="K356" s="530"/>
      <c r="L356" s="530"/>
      <c r="M356" s="530"/>
      <c r="N356" s="567"/>
    </row>
    <row r="357" customFormat="false" ht="14.25" hidden="false" customHeight="false" outlineLevel="0" collapsed="false">
      <c r="A357" s="534"/>
      <c r="B357" s="534"/>
      <c r="C357" s="534"/>
      <c r="D357" s="534"/>
      <c r="E357" s="534"/>
      <c r="F357" s="530"/>
      <c r="G357" s="530"/>
      <c r="H357" s="530"/>
      <c r="I357" s="530"/>
      <c r="J357" s="530"/>
      <c r="K357" s="530"/>
      <c r="L357" s="530"/>
      <c r="M357" s="530"/>
      <c r="N357" s="567"/>
    </row>
    <row r="358" customFormat="false" ht="14.25" hidden="false" customHeight="false" outlineLevel="0" collapsed="false">
      <c r="A358" s="534"/>
      <c r="B358" s="534"/>
      <c r="C358" s="534"/>
      <c r="D358" s="534"/>
      <c r="E358" s="534"/>
      <c r="F358" s="530"/>
      <c r="G358" s="530"/>
      <c r="H358" s="530"/>
      <c r="I358" s="530"/>
      <c r="J358" s="530"/>
      <c r="K358" s="530"/>
      <c r="L358" s="530"/>
      <c r="M358" s="530"/>
      <c r="N358" s="567"/>
    </row>
    <row r="359" customFormat="false" ht="14.25" hidden="false" customHeight="false" outlineLevel="0" collapsed="false">
      <c r="A359" s="534"/>
      <c r="B359" s="534"/>
      <c r="C359" s="534"/>
      <c r="D359" s="534"/>
      <c r="E359" s="534"/>
      <c r="F359" s="530"/>
      <c r="G359" s="530"/>
      <c r="H359" s="530"/>
      <c r="I359" s="530"/>
      <c r="J359" s="530"/>
      <c r="K359" s="530"/>
      <c r="L359" s="530"/>
      <c r="M359" s="530"/>
      <c r="N359" s="567"/>
    </row>
    <row r="360" customFormat="false" ht="14.25" hidden="false" customHeight="false" outlineLevel="0" collapsed="false">
      <c r="A360" s="534"/>
      <c r="B360" s="534"/>
      <c r="C360" s="534"/>
      <c r="D360" s="534"/>
      <c r="E360" s="534"/>
      <c r="F360" s="530"/>
      <c r="G360" s="530"/>
      <c r="H360" s="530"/>
      <c r="I360" s="530"/>
      <c r="J360" s="530"/>
      <c r="K360" s="530"/>
      <c r="L360" s="530"/>
      <c r="M360" s="530"/>
      <c r="N360" s="567"/>
    </row>
    <row r="361" customFormat="false" ht="14.25" hidden="false" customHeight="false" outlineLevel="0" collapsed="false">
      <c r="A361" s="534"/>
      <c r="B361" s="534"/>
      <c r="C361" s="534"/>
      <c r="D361" s="534"/>
      <c r="E361" s="534"/>
      <c r="F361" s="530"/>
      <c r="G361" s="530"/>
      <c r="H361" s="530"/>
      <c r="I361" s="530"/>
      <c r="J361" s="530"/>
      <c r="K361" s="530"/>
      <c r="L361" s="530"/>
      <c r="M361" s="530"/>
      <c r="N361" s="567"/>
    </row>
    <row r="362" customFormat="false" ht="14.25" hidden="false" customHeight="false" outlineLevel="0" collapsed="false">
      <c r="A362" s="534"/>
      <c r="B362" s="534"/>
      <c r="C362" s="534"/>
      <c r="D362" s="534"/>
      <c r="E362" s="534"/>
      <c r="F362" s="530"/>
      <c r="G362" s="530"/>
      <c r="H362" s="530"/>
      <c r="I362" s="530"/>
      <c r="J362" s="530"/>
      <c r="K362" s="530"/>
      <c r="L362" s="530"/>
      <c r="M362" s="530"/>
      <c r="N362" s="567"/>
    </row>
    <row r="363" customFormat="false" ht="14.25" hidden="false" customHeight="false" outlineLevel="0" collapsed="false">
      <c r="A363" s="534"/>
      <c r="B363" s="534"/>
      <c r="C363" s="534"/>
      <c r="D363" s="534"/>
      <c r="E363" s="534"/>
      <c r="F363" s="530"/>
      <c r="G363" s="530"/>
      <c r="H363" s="530"/>
      <c r="I363" s="530"/>
      <c r="J363" s="530"/>
      <c r="K363" s="530"/>
      <c r="L363" s="530"/>
      <c r="M363" s="530"/>
      <c r="N363" s="567"/>
    </row>
    <row r="364" customFormat="false" ht="14.25" hidden="false" customHeight="false" outlineLevel="0" collapsed="false">
      <c r="A364" s="534"/>
      <c r="B364" s="534"/>
      <c r="C364" s="534"/>
      <c r="D364" s="534"/>
      <c r="E364" s="534"/>
      <c r="F364" s="530"/>
      <c r="G364" s="530"/>
      <c r="H364" s="530"/>
      <c r="I364" s="530"/>
      <c r="J364" s="530"/>
      <c r="K364" s="530"/>
      <c r="L364" s="530"/>
      <c r="M364" s="530"/>
      <c r="N364" s="567"/>
    </row>
    <row r="365" customFormat="false" ht="14.25" hidden="false" customHeight="false" outlineLevel="0" collapsed="false">
      <c r="A365" s="534"/>
      <c r="B365" s="534"/>
      <c r="C365" s="534"/>
      <c r="D365" s="534"/>
      <c r="E365" s="534"/>
      <c r="F365" s="530"/>
      <c r="G365" s="530"/>
      <c r="H365" s="530"/>
      <c r="I365" s="530"/>
      <c r="J365" s="530"/>
      <c r="K365" s="530"/>
      <c r="L365" s="530"/>
      <c r="M365" s="530"/>
      <c r="N365" s="567"/>
    </row>
    <row r="366" customFormat="false" ht="14.25" hidden="false" customHeight="false" outlineLevel="0" collapsed="false">
      <c r="A366" s="534"/>
      <c r="B366" s="534"/>
      <c r="C366" s="534"/>
      <c r="D366" s="534"/>
      <c r="E366" s="534"/>
      <c r="F366" s="530"/>
      <c r="G366" s="530"/>
      <c r="H366" s="530"/>
      <c r="I366" s="530"/>
      <c r="J366" s="530"/>
      <c r="K366" s="530"/>
      <c r="L366" s="530"/>
      <c r="M366" s="530"/>
      <c r="N366" s="567"/>
    </row>
    <row r="367" customFormat="false" ht="14.25" hidden="false" customHeight="false" outlineLevel="0" collapsed="false">
      <c r="A367" s="534"/>
      <c r="B367" s="534"/>
      <c r="C367" s="534"/>
      <c r="D367" s="534"/>
      <c r="E367" s="534"/>
      <c r="F367" s="530"/>
      <c r="G367" s="530"/>
      <c r="H367" s="530"/>
      <c r="I367" s="530"/>
      <c r="J367" s="530"/>
      <c r="K367" s="530"/>
      <c r="L367" s="530"/>
      <c r="M367" s="530"/>
      <c r="N367" s="567"/>
    </row>
    <row r="368" customFormat="false" ht="14.25" hidden="false" customHeight="false" outlineLevel="0" collapsed="false">
      <c r="A368" s="534"/>
      <c r="B368" s="534"/>
      <c r="C368" s="534"/>
      <c r="D368" s="534"/>
      <c r="E368" s="534"/>
      <c r="F368" s="530"/>
      <c r="G368" s="530"/>
      <c r="H368" s="530"/>
      <c r="I368" s="530"/>
      <c r="J368" s="530"/>
      <c r="K368" s="530"/>
      <c r="L368" s="530"/>
      <c r="M368" s="530"/>
      <c r="N368" s="567"/>
    </row>
    <row r="369" customFormat="false" ht="14.25" hidden="false" customHeight="false" outlineLevel="0" collapsed="false">
      <c r="A369" s="534"/>
      <c r="B369" s="534"/>
      <c r="C369" s="534"/>
      <c r="D369" s="534"/>
      <c r="E369" s="534"/>
      <c r="F369" s="530"/>
      <c r="G369" s="530"/>
      <c r="H369" s="530"/>
      <c r="I369" s="530"/>
      <c r="J369" s="530"/>
      <c r="K369" s="530"/>
      <c r="L369" s="530"/>
      <c r="M369" s="530"/>
      <c r="N369" s="567"/>
    </row>
    <row r="370" customFormat="false" ht="14.25" hidden="false" customHeight="false" outlineLevel="0" collapsed="false">
      <c r="A370" s="534"/>
      <c r="B370" s="534"/>
      <c r="C370" s="534"/>
      <c r="D370" s="534"/>
      <c r="E370" s="534"/>
      <c r="F370" s="530"/>
      <c r="G370" s="530"/>
      <c r="H370" s="530"/>
      <c r="I370" s="530"/>
      <c r="J370" s="530"/>
      <c r="K370" s="530"/>
      <c r="L370" s="530"/>
      <c r="M370" s="530"/>
      <c r="N370" s="567"/>
    </row>
    <row r="371" customFormat="false" ht="14.25" hidden="false" customHeight="false" outlineLevel="0" collapsed="false">
      <c r="A371" s="534"/>
      <c r="B371" s="534"/>
      <c r="C371" s="534"/>
      <c r="D371" s="534"/>
      <c r="E371" s="534"/>
      <c r="F371" s="530"/>
      <c r="G371" s="530"/>
      <c r="H371" s="530"/>
      <c r="I371" s="530"/>
      <c r="J371" s="530"/>
      <c r="K371" s="530"/>
      <c r="L371" s="530"/>
      <c r="M371" s="530"/>
      <c r="N371" s="567"/>
    </row>
    <row r="372" customFormat="false" ht="14.25" hidden="false" customHeight="false" outlineLevel="0" collapsed="false">
      <c r="A372" s="534"/>
      <c r="B372" s="534"/>
      <c r="C372" s="534"/>
      <c r="D372" s="534"/>
      <c r="E372" s="534"/>
      <c r="F372" s="530"/>
      <c r="G372" s="530"/>
      <c r="H372" s="530"/>
      <c r="I372" s="530"/>
      <c r="J372" s="530"/>
      <c r="K372" s="530"/>
      <c r="L372" s="530"/>
      <c r="M372" s="530"/>
      <c r="N372" s="567"/>
    </row>
    <row r="373" customFormat="false" ht="14.25" hidden="false" customHeight="false" outlineLevel="0" collapsed="false">
      <c r="A373" s="534"/>
      <c r="B373" s="534"/>
      <c r="C373" s="534"/>
      <c r="D373" s="534"/>
      <c r="E373" s="534"/>
      <c r="F373" s="530"/>
      <c r="G373" s="530"/>
      <c r="H373" s="530"/>
      <c r="I373" s="530"/>
      <c r="J373" s="530"/>
      <c r="K373" s="530"/>
      <c r="L373" s="530"/>
      <c r="M373" s="530"/>
      <c r="N373" s="567"/>
    </row>
    <row r="374" customFormat="false" ht="14.25" hidden="false" customHeight="false" outlineLevel="0" collapsed="false">
      <c r="A374" s="534"/>
      <c r="B374" s="534"/>
      <c r="C374" s="534"/>
      <c r="D374" s="534"/>
      <c r="E374" s="534"/>
      <c r="F374" s="530"/>
      <c r="G374" s="530"/>
      <c r="H374" s="530"/>
      <c r="I374" s="530"/>
      <c r="J374" s="530"/>
      <c r="K374" s="530"/>
      <c r="L374" s="530"/>
      <c r="M374" s="530"/>
      <c r="N374" s="567"/>
    </row>
    <row r="375" customFormat="false" ht="14.25" hidden="false" customHeight="false" outlineLevel="0" collapsed="false">
      <c r="A375" s="534"/>
      <c r="B375" s="534"/>
      <c r="C375" s="534"/>
      <c r="D375" s="534"/>
      <c r="E375" s="534"/>
      <c r="F375" s="530"/>
      <c r="G375" s="530"/>
      <c r="H375" s="530"/>
      <c r="I375" s="530"/>
      <c r="J375" s="530"/>
      <c r="K375" s="530"/>
      <c r="L375" s="530"/>
      <c r="M375" s="530"/>
      <c r="N375" s="567"/>
    </row>
    <row r="376" customFormat="false" ht="14.25" hidden="false" customHeight="false" outlineLevel="0" collapsed="false">
      <c r="A376" s="534"/>
      <c r="B376" s="534"/>
      <c r="C376" s="534"/>
      <c r="D376" s="534"/>
      <c r="E376" s="534"/>
      <c r="F376" s="530"/>
      <c r="G376" s="530"/>
      <c r="H376" s="530"/>
      <c r="I376" s="530"/>
      <c r="J376" s="530"/>
      <c r="K376" s="530"/>
      <c r="L376" s="530"/>
      <c r="M376" s="530"/>
      <c r="N376" s="567"/>
    </row>
    <row r="377" customFormat="false" ht="14.25" hidden="false" customHeight="false" outlineLevel="0" collapsed="false">
      <c r="A377" s="534"/>
      <c r="B377" s="534"/>
      <c r="C377" s="534"/>
      <c r="D377" s="534"/>
      <c r="E377" s="534"/>
      <c r="F377" s="530"/>
      <c r="G377" s="530"/>
      <c r="H377" s="530"/>
      <c r="I377" s="530"/>
      <c r="J377" s="530"/>
      <c r="K377" s="530"/>
      <c r="L377" s="530"/>
      <c r="M377" s="530"/>
      <c r="N377" s="567"/>
    </row>
    <row r="378" customFormat="false" ht="14.25" hidden="false" customHeight="false" outlineLevel="0" collapsed="false">
      <c r="A378" s="534"/>
      <c r="B378" s="534"/>
      <c r="C378" s="534"/>
      <c r="D378" s="534"/>
      <c r="E378" s="534"/>
      <c r="F378" s="530"/>
      <c r="G378" s="530"/>
      <c r="H378" s="530"/>
      <c r="I378" s="530"/>
      <c r="J378" s="530"/>
      <c r="K378" s="530"/>
      <c r="L378" s="530"/>
      <c r="M378" s="530"/>
      <c r="N378" s="567"/>
    </row>
    <row r="379" customFormat="false" ht="14.25" hidden="false" customHeight="false" outlineLevel="0" collapsed="false">
      <c r="A379" s="534"/>
      <c r="B379" s="534"/>
      <c r="C379" s="534"/>
      <c r="D379" s="534"/>
      <c r="E379" s="534"/>
      <c r="F379" s="530"/>
      <c r="G379" s="530"/>
      <c r="H379" s="530"/>
      <c r="I379" s="530"/>
      <c r="J379" s="530"/>
      <c r="K379" s="530"/>
      <c r="L379" s="530"/>
      <c r="M379" s="530"/>
      <c r="N379" s="567"/>
    </row>
    <row r="380" customFormat="false" ht="14.25" hidden="false" customHeight="false" outlineLevel="0" collapsed="false">
      <c r="A380" s="534"/>
      <c r="B380" s="534"/>
      <c r="C380" s="534"/>
      <c r="D380" s="534"/>
      <c r="E380" s="534"/>
      <c r="F380" s="530"/>
      <c r="G380" s="530"/>
      <c r="H380" s="530"/>
      <c r="I380" s="530"/>
      <c r="J380" s="530"/>
      <c r="K380" s="530"/>
      <c r="L380" s="530"/>
      <c r="M380" s="530"/>
      <c r="N380" s="567"/>
    </row>
    <row r="381" customFormat="false" ht="14.25" hidden="false" customHeight="false" outlineLevel="0" collapsed="false">
      <c r="A381" s="534"/>
      <c r="B381" s="534"/>
      <c r="C381" s="534"/>
      <c r="D381" s="534"/>
      <c r="E381" s="534"/>
      <c r="F381" s="530"/>
      <c r="G381" s="530"/>
      <c r="H381" s="530"/>
      <c r="I381" s="530"/>
      <c r="J381" s="530"/>
      <c r="K381" s="530"/>
      <c r="L381" s="530"/>
      <c r="M381" s="530"/>
      <c r="N381" s="567"/>
    </row>
    <row r="382" customFormat="false" ht="14.25" hidden="false" customHeight="false" outlineLevel="0" collapsed="false">
      <c r="A382" s="534"/>
      <c r="B382" s="534"/>
      <c r="C382" s="534"/>
      <c r="D382" s="534"/>
      <c r="E382" s="534"/>
      <c r="F382" s="530"/>
      <c r="G382" s="530"/>
      <c r="H382" s="530"/>
      <c r="I382" s="530"/>
      <c r="J382" s="530"/>
      <c r="K382" s="530"/>
      <c r="L382" s="530"/>
      <c r="M382" s="530"/>
      <c r="N382" s="567"/>
    </row>
    <row r="383" customFormat="false" ht="14.25" hidden="false" customHeight="false" outlineLevel="0" collapsed="false">
      <c r="A383" s="534"/>
      <c r="B383" s="534"/>
      <c r="C383" s="534"/>
      <c r="D383" s="534"/>
      <c r="E383" s="534"/>
      <c r="F383" s="530"/>
      <c r="G383" s="530"/>
      <c r="H383" s="530"/>
      <c r="I383" s="530"/>
      <c r="J383" s="530"/>
      <c r="K383" s="530"/>
      <c r="L383" s="530"/>
      <c r="M383" s="530"/>
      <c r="N383" s="567"/>
    </row>
    <row r="384" customFormat="false" ht="14.25" hidden="false" customHeight="false" outlineLevel="0" collapsed="false">
      <c r="A384" s="534"/>
      <c r="B384" s="534"/>
      <c r="C384" s="534"/>
      <c r="D384" s="534"/>
      <c r="E384" s="534"/>
      <c r="F384" s="530"/>
      <c r="G384" s="530"/>
      <c r="H384" s="530"/>
      <c r="I384" s="530"/>
      <c r="J384" s="530"/>
      <c r="K384" s="530"/>
      <c r="L384" s="530"/>
      <c r="M384" s="530"/>
      <c r="N384" s="567"/>
    </row>
    <row r="385" customFormat="false" ht="14.25" hidden="false" customHeight="false" outlineLevel="0" collapsed="false">
      <c r="A385" s="534"/>
      <c r="B385" s="534"/>
      <c r="C385" s="534"/>
      <c r="D385" s="534"/>
      <c r="E385" s="534"/>
      <c r="F385" s="530"/>
      <c r="G385" s="530"/>
      <c r="H385" s="530"/>
      <c r="I385" s="530"/>
      <c r="J385" s="530"/>
      <c r="K385" s="530"/>
      <c r="L385" s="530"/>
      <c r="M385" s="530"/>
      <c r="N385" s="567"/>
    </row>
    <row r="386" customFormat="false" ht="14.25" hidden="false" customHeight="false" outlineLevel="0" collapsed="false">
      <c r="A386" s="534"/>
      <c r="B386" s="534"/>
      <c r="C386" s="534"/>
      <c r="D386" s="534"/>
      <c r="E386" s="534"/>
      <c r="F386" s="530"/>
      <c r="G386" s="530"/>
      <c r="H386" s="530"/>
      <c r="I386" s="530"/>
      <c r="J386" s="530"/>
      <c r="K386" s="530"/>
      <c r="L386" s="530"/>
      <c r="M386" s="530"/>
      <c r="N386" s="567"/>
    </row>
    <row r="387" customFormat="false" ht="14.25" hidden="false" customHeight="false" outlineLevel="0" collapsed="false">
      <c r="A387" s="534"/>
      <c r="B387" s="534"/>
      <c r="C387" s="534"/>
      <c r="D387" s="534"/>
      <c r="E387" s="534"/>
      <c r="F387" s="530"/>
      <c r="G387" s="530"/>
      <c r="H387" s="530"/>
      <c r="I387" s="530"/>
      <c r="J387" s="530"/>
      <c r="K387" s="530"/>
      <c r="L387" s="530"/>
      <c r="M387" s="530"/>
      <c r="N387" s="567"/>
    </row>
    <row r="388" customFormat="false" ht="14.25" hidden="false" customHeight="false" outlineLevel="0" collapsed="false">
      <c r="A388" s="534"/>
      <c r="B388" s="534"/>
      <c r="C388" s="534"/>
      <c r="D388" s="534"/>
      <c r="E388" s="534"/>
      <c r="F388" s="530"/>
      <c r="G388" s="530"/>
      <c r="H388" s="530"/>
      <c r="I388" s="530"/>
      <c r="J388" s="530"/>
      <c r="K388" s="530"/>
      <c r="L388" s="530"/>
      <c r="M388" s="530"/>
      <c r="N388" s="567"/>
    </row>
    <row r="389" customFormat="false" ht="14.25" hidden="false" customHeight="false" outlineLevel="0" collapsed="false">
      <c r="A389" s="534"/>
      <c r="B389" s="534"/>
      <c r="C389" s="534"/>
      <c r="D389" s="534"/>
      <c r="E389" s="534"/>
      <c r="F389" s="530"/>
      <c r="G389" s="530"/>
      <c r="H389" s="530"/>
      <c r="I389" s="530"/>
      <c r="J389" s="530"/>
      <c r="K389" s="530"/>
      <c r="L389" s="530"/>
      <c r="M389" s="530"/>
      <c r="N389" s="567"/>
    </row>
    <row r="390" customFormat="false" ht="14.25" hidden="false" customHeight="false" outlineLevel="0" collapsed="false">
      <c r="A390" s="534"/>
      <c r="B390" s="534"/>
      <c r="C390" s="534"/>
      <c r="D390" s="534"/>
      <c r="E390" s="534"/>
      <c r="F390" s="530"/>
      <c r="G390" s="530"/>
      <c r="H390" s="530"/>
      <c r="I390" s="530"/>
      <c r="J390" s="530"/>
      <c r="K390" s="530"/>
      <c r="L390" s="530"/>
      <c r="M390" s="530"/>
      <c r="N390" s="567"/>
    </row>
    <row r="391" customFormat="false" ht="14.25" hidden="false" customHeight="false" outlineLevel="0" collapsed="false">
      <c r="A391" s="534"/>
      <c r="B391" s="534"/>
      <c r="C391" s="534"/>
      <c r="D391" s="534"/>
      <c r="E391" s="534"/>
      <c r="F391" s="530"/>
      <c r="G391" s="530"/>
      <c r="H391" s="530"/>
      <c r="I391" s="530"/>
      <c r="J391" s="530"/>
      <c r="K391" s="530"/>
      <c r="L391" s="530"/>
      <c r="M391" s="530"/>
      <c r="N391" s="567"/>
    </row>
    <row r="392" customFormat="false" ht="14.25" hidden="false" customHeight="false" outlineLevel="0" collapsed="false">
      <c r="A392" s="534"/>
      <c r="B392" s="534"/>
      <c r="C392" s="534"/>
      <c r="D392" s="534"/>
      <c r="E392" s="534"/>
      <c r="F392" s="530"/>
      <c r="G392" s="530"/>
      <c r="H392" s="530"/>
      <c r="I392" s="530"/>
      <c r="J392" s="530"/>
      <c r="K392" s="530"/>
      <c r="L392" s="530"/>
      <c r="M392" s="530"/>
      <c r="N392" s="567"/>
    </row>
    <row r="393" customFormat="false" ht="14.25" hidden="false" customHeight="false" outlineLevel="0" collapsed="false">
      <c r="A393" s="534"/>
      <c r="B393" s="534"/>
      <c r="C393" s="534"/>
      <c r="D393" s="534"/>
      <c r="E393" s="534"/>
      <c r="F393" s="530"/>
      <c r="G393" s="530"/>
      <c r="H393" s="530"/>
      <c r="I393" s="530"/>
      <c r="J393" s="530"/>
      <c r="K393" s="530"/>
      <c r="L393" s="530"/>
      <c r="M393" s="530"/>
      <c r="N393" s="567"/>
    </row>
    <row r="394" customFormat="false" ht="14.25" hidden="false" customHeight="false" outlineLevel="0" collapsed="false">
      <c r="A394" s="534"/>
      <c r="B394" s="534"/>
      <c r="C394" s="534"/>
      <c r="D394" s="534"/>
      <c r="E394" s="534"/>
      <c r="F394" s="530"/>
      <c r="G394" s="530"/>
      <c r="H394" s="530"/>
      <c r="I394" s="530"/>
      <c r="J394" s="530"/>
      <c r="K394" s="530"/>
      <c r="L394" s="530"/>
      <c r="M394" s="530"/>
      <c r="N394" s="567"/>
    </row>
    <row r="395" customFormat="false" ht="14.25" hidden="false" customHeight="false" outlineLevel="0" collapsed="false">
      <c r="A395" s="534"/>
      <c r="B395" s="534"/>
      <c r="C395" s="534"/>
      <c r="D395" s="534"/>
      <c r="E395" s="534"/>
      <c r="F395" s="530"/>
      <c r="G395" s="530"/>
      <c r="H395" s="530"/>
      <c r="I395" s="530"/>
      <c r="J395" s="530"/>
      <c r="K395" s="530"/>
      <c r="L395" s="530"/>
      <c r="M395" s="530"/>
      <c r="N395" s="567"/>
    </row>
    <row r="396" customFormat="false" ht="14.25" hidden="false" customHeight="false" outlineLevel="0" collapsed="false">
      <c r="A396" s="534"/>
      <c r="B396" s="534"/>
      <c r="C396" s="534"/>
      <c r="D396" s="534"/>
      <c r="E396" s="534"/>
      <c r="F396" s="530"/>
      <c r="G396" s="530"/>
      <c r="H396" s="530"/>
      <c r="I396" s="530"/>
      <c r="J396" s="530"/>
      <c r="K396" s="530"/>
      <c r="L396" s="530"/>
      <c r="M396" s="530"/>
      <c r="N396" s="567"/>
    </row>
    <row r="397" customFormat="false" ht="14.25" hidden="false" customHeight="false" outlineLevel="0" collapsed="false">
      <c r="A397" s="534"/>
      <c r="B397" s="534"/>
      <c r="C397" s="534"/>
      <c r="D397" s="534"/>
      <c r="E397" s="534"/>
      <c r="F397" s="530"/>
      <c r="G397" s="530"/>
      <c r="H397" s="530"/>
      <c r="I397" s="530"/>
      <c r="J397" s="530"/>
      <c r="K397" s="530"/>
      <c r="L397" s="530"/>
      <c r="M397" s="530"/>
      <c r="N397" s="567"/>
    </row>
    <row r="398" customFormat="false" ht="14.25" hidden="false" customHeight="false" outlineLevel="0" collapsed="false">
      <c r="A398" s="534"/>
      <c r="B398" s="534"/>
      <c r="C398" s="534"/>
      <c r="D398" s="534"/>
      <c r="E398" s="534"/>
      <c r="F398" s="530"/>
      <c r="G398" s="530"/>
      <c r="H398" s="530"/>
      <c r="I398" s="530"/>
      <c r="J398" s="530"/>
      <c r="K398" s="530"/>
      <c r="L398" s="530"/>
      <c r="M398" s="530"/>
      <c r="N398" s="567"/>
    </row>
    <row r="399" customFormat="false" ht="14.25" hidden="false" customHeight="false" outlineLevel="0" collapsed="false">
      <c r="A399" s="534"/>
      <c r="B399" s="534"/>
      <c r="C399" s="534"/>
      <c r="D399" s="534"/>
      <c r="E399" s="534"/>
      <c r="F399" s="530"/>
      <c r="G399" s="530"/>
      <c r="H399" s="530"/>
      <c r="I399" s="530"/>
      <c r="J399" s="530"/>
      <c r="K399" s="530"/>
      <c r="L399" s="530"/>
      <c r="M399" s="530"/>
      <c r="N399" s="567"/>
    </row>
    <row r="400" customFormat="false" ht="14.25" hidden="false" customHeight="false" outlineLevel="0" collapsed="false">
      <c r="A400" s="534"/>
      <c r="B400" s="534"/>
      <c r="C400" s="534"/>
      <c r="D400" s="534"/>
      <c r="E400" s="534"/>
      <c r="F400" s="530"/>
      <c r="G400" s="530"/>
      <c r="H400" s="530"/>
      <c r="I400" s="530"/>
      <c r="J400" s="530"/>
      <c r="K400" s="530"/>
      <c r="L400" s="530"/>
      <c r="M400" s="530"/>
      <c r="N400" s="567"/>
    </row>
    <row r="401" customFormat="false" ht="14.25" hidden="false" customHeight="false" outlineLevel="0" collapsed="false">
      <c r="A401" s="534"/>
      <c r="B401" s="534"/>
      <c r="C401" s="534"/>
      <c r="D401" s="534"/>
      <c r="E401" s="534"/>
      <c r="F401" s="530"/>
      <c r="G401" s="530"/>
      <c r="H401" s="530"/>
      <c r="I401" s="530"/>
      <c r="J401" s="530"/>
      <c r="K401" s="530"/>
      <c r="L401" s="530"/>
      <c r="M401" s="530"/>
      <c r="N401" s="567"/>
    </row>
    <row r="402" customFormat="false" ht="14.25" hidden="false" customHeight="false" outlineLevel="0" collapsed="false">
      <c r="A402" s="534"/>
      <c r="B402" s="534"/>
      <c r="C402" s="534"/>
      <c r="D402" s="534"/>
      <c r="E402" s="534"/>
      <c r="F402" s="530"/>
      <c r="G402" s="530"/>
      <c r="H402" s="530"/>
      <c r="I402" s="530"/>
      <c r="J402" s="530"/>
      <c r="K402" s="530"/>
      <c r="L402" s="530"/>
      <c r="M402" s="530"/>
      <c r="N402" s="567"/>
    </row>
    <row r="403" customFormat="false" ht="14.25" hidden="false" customHeight="false" outlineLevel="0" collapsed="false">
      <c r="A403" s="534"/>
      <c r="B403" s="534"/>
      <c r="C403" s="534"/>
      <c r="D403" s="534"/>
      <c r="E403" s="534"/>
      <c r="F403" s="530"/>
      <c r="G403" s="530"/>
      <c r="H403" s="530"/>
      <c r="I403" s="530"/>
      <c r="J403" s="530"/>
      <c r="K403" s="530"/>
      <c r="L403" s="530"/>
      <c r="M403" s="530"/>
      <c r="N403" s="567"/>
    </row>
    <row r="404" customFormat="false" ht="14.25" hidden="false" customHeight="false" outlineLevel="0" collapsed="false">
      <c r="A404" s="534"/>
      <c r="B404" s="534"/>
      <c r="C404" s="534"/>
      <c r="D404" s="534"/>
      <c r="E404" s="534"/>
      <c r="F404" s="530"/>
      <c r="G404" s="530"/>
      <c r="H404" s="530"/>
      <c r="I404" s="530"/>
      <c r="J404" s="530"/>
      <c r="K404" s="530"/>
      <c r="L404" s="530"/>
      <c r="M404" s="530"/>
      <c r="N404" s="567"/>
    </row>
    <row r="405" customFormat="false" ht="14.25" hidden="false" customHeight="false" outlineLevel="0" collapsed="false">
      <c r="A405" s="534"/>
      <c r="B405" s="534"/>
      <c r="C405" s="534"/>
      <c r="D405" s="534"/>
      <c r="E405" s="534"/>
      <c r="F405" s="530"/>
      <c r="G405" s="530"/>
      <c r="H405" s="530"/>
      <c r="I405" s="530"/>
      <c r="J405" s="530"/>
      <c r="K405" s="530"/>
      <c r="L405" s="530"/>
      <c r="M405" s="530"/>
      <c r="N405" s="567"/>
    </row>
    <row r="406" customFormat="false" ht="14.25" hidden="false" customHeight="false" outlineLevel="0" collapsed="false">
      <c r="A406" s="534"/>
      <c r="B406" s="534"/>
      <c r="C406" s="534"/>
      <c r="D406" s="534"/>
      <c r="E406" s="534"/>
      <c r="F406" s="530"/>
      <c r="G406" s="530"/>
      <c r="H406" s="530"/>
      <c r="I406" s="530"/>
      <c r="J406" s="530"/>
      <c r="K406" s="530"/>
      <c r="L406" s="530"/>
      <c r="M406" s="530"/>
      <c r="N406" s="567"/>
    </row>
    <row r="407" customFormat="false" ht="14.25" hidden="false" customHeight="false" outlineLevel="0" collapsed="false">
      <c r="A407" s="534"/>
      <c r="B407" s="534"/>
      <c r="C407" s="534"/>
      <c r="D407" s="534"/>
      <c r="E407" s="534"/>
      <c r="F407" s="530"/>
      <c r="G407" s="530"/>
      <c r="H407" s="530"/>
      <c r="I407" s="530"/>
      <c r="J407" s="530"/>
      <c r="K407" s="530"/>
      <c r="L407" s="530"/>
      <c r="M407" s="530"/>
      <c r="N407" s="567"/>
    </row>
    <row r="408" customFormat="false" ht="14.25" hidden="false" customHeight="false" outlineLevel="0" collapsed="false">
      <c r="A408" s="534"/>
      <c r="B408" s="534"/>
      <c r="C408" s="534"/>
      <c r="D408" s="534"/>
      <c r="E408" s="534"/>
      <c r="F408" s="530"/>
      <c r="G408" s="530"/>
      <c r="H408" s="530"/>
      <c r="I408" s="530"/>
      <c r="J408" s="530"/>
      <c r="K408" s="530"/>
      <c r="L408" s="530"/>
      <c r="M408" s="530"/>
      <c r="N408" s="567"/>
    </row>
    <row r="409" customFormat="false" ht="14.25" hidden="false" customHeight="false" outlineLevel="0" collapsed="false">
      <c r="A409" s="534"/>
      <c r="B409" s="534"/>
      <c r="C409" s="534"/>
      <c r="D409" s="534"/>
      <c r="E409" s="534"/>
      <c r="F409" s="530"/>
      <c r="G409" s="530"/>
      <c r="H409" s="530"/>
      <c r="I409" s="530"/>
      <c r="J409" s="530"/>
      <c r="K409" s="530"/>
      <c r="L409" s="530"/>
      <c r="M409" s="530"/>
      <c r="N409" s="567"/>
    </row>
    <row r="410" customFormat="false" ht="14.25" hidden="false" customHeight="false" outlineLevel="0" collapsed="false">
      <c r="A410" s="534"/>
      <c r="B410" s="534"/>
      <c r="C410" s="534"/>
      <c r="D410" s="534"/>
      <c r="E410" s="534"/>
      <c r="F410" s="530"/>
      <c r="G410" s="530"/>
      <c r="H410" s="530"/>
      <c r="I410" s="530"/>
      <c r="J410" s="530"/>
      <c r="K410" s="530"/>
      <c r="L410" s="530"/>
      <c r="M410" s="530"/>
      <c r="N410" s="567"/>
    </row>
    <row r="411" customFormat="false" ht="14.25" hidden="false" customHeight="false" outlineLevel="0" collapsed="false">
      <c r="A411" s="534"/>
      <c r="B411" s="534"/>
      <c r="C411" s="534"/>
      <c r="D411" s="534"/>
      <c r="E411" s="534"/>
      <c r="F411" s="530"/>
      <c r="G411" s="530"/>
      <c r="H411" s="530"/>
      <c r="I411" s="530"/>
      <c r="J411" s="530"/>
      <c r="K411" s="530"/>
      <c r="L411" s="530"/>
      <c r="M411" s="530"/>
      <c r="N411" s="567"/>
    </row>
    <row r="412" customFormat="false" ht="14.25" hidden="false" customHeight="false" outlineLevel="0" collapsed="false">
      <c r="A412" s="534"/>
      <c r="B412" s="534"/>
      <c r="C412" s="534"/>
      <c r="D412" s="534"/>
      <c r="E412" s="534"/>
      <c r="F412" s="530"/>
      <c r="G412" s="530"/>
      <c r="H412" s="530"/>
      <c r="I412" s="530"/>
      <c r="J412" s="530"/>
      <c r="K412" s="530"/>
      <c r="L412" s="530"/>
      <c r="M412" s="530"/>
      <c r="N412" s="567"/>
    </row>
    <row r="413" customFormat="false" ht="14.25" hidden="false" customHeight="false" outlineLevel="0" collapsed="false">
      <c r="A413" s="534"/>
      <c r="B413" s="534"/>
      <c r="C413" s="534"/>
      <c r="D413" s="534"/>
      <c r="E413" s="534"/>
      <c r="F413" s="530"/>
      <c r="G413" s="530"/>
      <c r="H413" s="530"/>
      <c r="I413" s="530"/>
      <c r="J413" s="530"/>
      <c r="K413" s="530"/>
      <c r="L413" s="530"/>
      <c r="M413" s="530"/>
      <c r="N413" s="567"/>
    </row>
    <row r="414" customFormat="false" ht="14.25" hidden="false" customHeight="false" outlineLevel="0" collapsed="false">
      <c r="A414" s="534"/>
      <c r="B414" s="534"/>
      <c r="C414" s="534"/>
      <c r="D414" s="534"/>
      <c r="E414" s="534"/>
      <c r="F414" s="530"/>
      <c r="G414" s="530"/>
      <c r="H414" s="530"/>
      <c r="I414" s="530"/>
      <c r="J414" s="530"/>
      <c r="K414" s="530"/>
      <c r="L414" s="530"/>
      <c r="M414" s="530"/>
      <c r="N414" s="567"/>
    </row>
    <row r="415" customFormat="false" ht="14.25" hidden="false" customHeight="false" outlineLevel="0" collapsed="false">
      <c r="A415" s="534"/>
      <c r="B415" s="534"/>
      <c r="C415" s="534"/>
      <c r="D415" s="534"/>
      <c r="E415" s="534"/>
      <c r="F415" s="530"/>
      <c r="G415" s="530"/>
      <c r="H415" s="530"/>
      <c r="I415" s="530"/>
      <c r="J415" s="530"/>
      <c r="K415" s="530"/>
      <c r="L415" s="530"/>
      <c r="M415" s="530"/>
      <c r="N415" s="567"/>
    </row>
    <row r="416" customFormat="false" ht="14.25" hidden="false" customHeight="false" outlineLevel="0" collapsed="false">
      <c r="A416" s="534"/>
      <c r="B416" s="534"/>
      <c r="C416" s="534"/>
      <c r="D416" s="534"/>
      <c r="E416" s="534"/>
      <c r="F416" s="530"/>
      <c r="G416" s="530"/>
      <c r="H416" s="530"/>
      <c r="I416" s="530"/>
      <c r="J416" s="530"/>
      <c r="K416" s="530"/>
      <c r="L416" s="530"/>
      <c r="M416" s="530"/>
      <c r="N416" s="567"/>
    </row>
    <row r="417" customFormat="false" ht="14.25" hidden="false" customHeight="false" outlineLevel="0" collapsed="false">
      <c r="A417" s="534"/>
      <c r="B417" s="534"/>
      <c r="C417" s="534"/>
      <c r="D417" s="534"/>
      <c r="E417" s="534"/>
      <c r="F417" s="530"/>
      <c r="G417" s="530"/>
      <c r="H417" s="530"/>
      <c r="I417" s="530"/>
      <c r="J417" s="530"/>
      <c r="K417" s="530"/>
      <c r="L417" s="530"/>
      <c r="M417" s="530"/>
      <c r="N417" s="567"/>
    </row>
    <row r="418" customFormat="false" ht="14.25" hidden="false" customHeight="false" outlineLevel="0" collapsed="false">
      <c r="A418" s="534"/>
      <c r="B418" s="534"/>
      <c r="C418" s="534"/>
      <c r="D418" s="534"/>
      <c r="E418" s="534"/>
      <c r="F418" s="530"/>
      <c r="G418" s="530"/>
      <c r="H418" s="530"/>
      <c r="I418" s="530"/>
      <c r="J418" s="530"/>
      <c r="K418" s="530"/>
      <c r="L418" s="530"/>
      <c r="M418" s="530"/>
      <c r="N418" s="567"/>
    </row>
    <row r="419" customFormat="false" ht="14.25" hidden="false" customHeight="false" outlineLevel="0" collapsed="false">
      <c r="A419" s="534"/>
      <c r="B419" s="534"/>
      <c r="C419" s="534"/>
      <c r="D419" s="534"/>
      <c r="E419" s="534"/>
      <c r="F419" s="530"/>
      <c r="G419" s="530"/>
      <c r="H419" s="530"/>
      <c r="I419" s="530"/>
      <c r="J419" s="530"/>
      <c r="K419" s="530"/>
      <c r="L419" s="530"/>
      <c r="M419" s="530"/>
      <c r="N419" s="567"/>
    </row>
    <row r="420" customFormat="false" ht="14.25" hidden="false" customHeight="false" outlineLevel="0" collapsed="false">
      <c r="A420" s="534"/>
      <c r="B420" s="534"/>
      <c r="C420" s="534"/>
      <c r="D420" s="534"/>
      <c r="E420" s="534"/>
      <c r="F420" s="530"/>
      <c r="G420" s="530"/>
      <c r="H420" s="530"/>
      <c r="I420" s="530"/>
      <c r="J420" s="530"/>
      <c r="K420" s="530"/>
      <c r="L420" s="530"/>
      <c r="M420" s="530"/>
      <c r="N420" s="567"/>
    </row>
    <row r="421" customFormat="false" ht="14.25" hidden="false" customHeight="false" outlineLevel="0" collapsed="false">
      <c r="A421" s="534"/>
      <c r="B421" s="534"/>
      <c r="C421" s="534"/>
      <c r="D421" s="534"/>
      <c r="E421" s="534"/>
      <c r="F421" s="530"/>
      <c r="G421" s="530"/>
      <c r="H421" s="530"/>
      <c r="I421" s="530"/>
      <c r="J421" s="530"/>
      <c r="K421" s="530"/>
      <c r="L421" s="530"/>
      <c r="M421" s="530"/>
      <c r="N421" s="567"/>
    </row>
    <row r="422" customFormat="false" ht="14.25" hidden="false" customHeight="false" outlineLevel="0" collapsed="false">
      <c r="A422" s="534"/>
      <c r="B422" s="534"/>
      <c r="C422" s="534"/>
      <c r="D422" s="534"/>
      <c r="E422" s="534"/>
      <c r="F422" s="530"/>
      <c r="G422" s="530"/>
      <c r="H422" s="530"/>
      <c r="I422" s="530"/>
      <c r="J422" s="530"/>
      <c r="K422" s="530"/>
      <c r="L422" s="530"/>
      <c r="M422" s="530"/>
      <c r="N422" s="567"/>
    </row>
    <row r="423" customFormat="false" ht="14.25" hidden="false" customHeight="false" outlineLevel="0" collapsed="false">
      <c r="A423" s="534"/>
      <c r="B423" s="534"/>
      <c r="C423" s="534"/>
      <c r="D423" s="534"/>
      <c r="E423" s="534"/>
      <c r="F423" s="530"/>
      <c r="G423" s="530"/>
      <c r="H423" s="530"/>
      <c r="I423" s="530"/>
      <c r="J423" s="530"/>
      <c r="K423" s="530"/>
      <c r="L423" s="530"/>
      <c r="M423" s="530"/>
      <c r="N423" s="567"/>
    </row>
    <row r="424" customFormat="false" ht="14.25" hidden="false" customHeight="false" outlineLevel="0" collapsed="false">
      <c r="A424" s="534"/>
      <c r="B424" s="534"/>
      <c r="C424" s="534"/>
      <c r="D424" s="534"/>
      <c r="E424" s="534"/>
      <c r="F424" s="530"/>
      <c r="G424" s="530"/>
      <c r="H424" s="530"/>
      <c r="I424" s="530"/>
      <c r="J424" s="530"/>
      <c r="K424" s="530"/>
      <c r="L424" s="530"/>
      <c r="M424" s="530"/>
      <c r="N424" s="567"/>
    </row>
    <row r="425" customFormat="false" ht="14.25" hidden="false" customHeight="false" outlineLevel="0" collapsed="false">
      <c r="A425" s="534"/>
      <c r="B425" s="534"/>
      <c r="C425" s="534"/>
      <c r="D425" s="534"/>
      <c r="E425" s="534"/>
      <c r="F425" s="530"/>
      <c r="G425" s="530"/>
      <c r="H425" s="530"/>
      <c r="I425" s="530"/>
      <c r="J425" s="530"/>
      <c r="K425" s="530"/>
      <c r="L425" s="530"/>
      <c r="M425" s="530"/>
      <c r="N425" s="567"/>
    </row>
    <row r="426" customFormat="false" ht="14.25" hidden="false" customHeight="false" outlineLevel="0" collapsed="false">
      <c r="A426" s="534"/>
      <c r="B426" s="534"/>
      <c r="C426" s="534"/>
      <c r="D426" s="534"/>
      <c r="E426" s="534"/>
      <c r="F426" s="530"/>
      <c r="G426" s="530"/>
      <c r="H426" s="530"/>
      <c r="I426" s="530"/>
      <c r="J426" s="530"/>
      <c r="K426" s="530"/>
      <c r="L426" s="530"/>
      <c r="M426" s="530"/>
      <c r="N426" s="567"/>
    </row>
    <row r="427" customFormat="false" ht="14.25" hidden="false" customHeight="false" outlineLevel="0" collapsed="false">
      <c r="A427" s="534"/>
      <c r="B427" s="534"/>
      <c r="C427" s="534"/>
      <c r="D427" s="534"/>
      <c r="E427" s="534"/>
      <c r="F427" s="530"/>
      <c r="G427" s="530"/>
      <c r="H427" s="530"/>
      <c r="I427" s="530"/>
      <c r="J427" s="530"/>
      <c r="K427" s="530"/>
      <c r="L427" s="530"/>
      <c r="M427" s="530"/>
      <c r="N427" s="567"/>
    </row>
    <row r="428" customFormat="false" ht="14.25" hidden="false" customHeight="false" outlineLevel="0" collapsed="false">
      <c r="A428" s="534"/>
      <c r="B428" s="534"/>
      <c r="C428" s="534"/>
      <c r="D428" s="534"/>
      <c r="E428" s="534"/>
      <c r="F428" s="530"/>
      <c r="G428" s="530"/>
      <c r="H428" s="530"/>
      <c r="I428" s="530"/>
      <c r="J428" s="530"/>
      <c r="K428" s="530"/>
      <c r="L428" s="530"/>
      <c r="M428" s="530"/>
      <c r="N428" s="567"/>
    </row>
    <row r="429" customFormat="false" ht="14.25" hidden="false" customHeight="false" outlineLevel="0" collapsed="false">
      <c r="A429" s="534"/>
      <c r="B429" s="534"/>
      <c r="C429" s="534"/>
      <c r="D429" s="534"/>
      <c r="E429" s="534"/>
      <c r="F429" s="530"/>
      <c r="G429" s="530"/>
      <c r="H429" s="530"/>
      <c r="I429" s="530"/>
      <c r="J429" s="530"/>
      <c r="K429" s="530"/>
      <c r="L429" s="530"/>
      <c r="M429" s="530"/>
      <c r="N429" s="567"/>
    </row>
    <row r="430" customFormat="false" ht="14.25" hidden="false" customHeight="false" outlineLevel="0" collapsed="false">
      <c r="A430" s="534"/>
      <c r="B430" s="534"/>
      <c r="C430" s="534"/>
      <c r="D430" s="534"/>
      <c r="E430" s="534"/>
      <c r="F430" s="530"/>
      <c r="G430" s="530"/>
      <c r="H430" s="530"/>
      <c r="I430" s="530"/>
      <c r="J430" s="530"/>
      <c r="K430" s="530"/>
      <c r="L430" s="530"/>
      <c r="M430" s="530"/>
      <c r="N430" s="567"/>
    </row>
    <row r="431" customFormat="false" ht="14.25" hidden="false" customHeight="false" outlineLevel="0" collapsed="false">
      <c r="A431" s="534"/>
      <c r="B431" s="534"/>
      <c r="C431" s="534"/>
      <c r="D431" s="534"/>
      <c r="E431" s="534"/>
      <c r="F431" s="530"/>
      <c r="G431" s="530"/>
      <c r="H431" s="530"/>
      <c r="I431" s="530"/>
      <c r="J431" s="530"/>
      <c r="K431" s="530"/>
      <c r="L431" s="530"/>
      <c r="M431" s="530"/>
      <c r="N431" s="567"/>
    </row>
    <row r="432" customFormat="false" ht="14.25" hidden="false" customHeight="false" outlineLevel="0" collapsed="false">
      <c r="A432" s="534"/>
      <c r="B432" s="534"/>
      <c r="C432" s="534"/>
      <c r="D432" s="534"/>
      <c r="E432" s="534"/>
      <c r="F432" s="530"/>
      <c r="G432" s="530"/>
      <c r="H432" s="530"/>
      <c r="I432" s="530"/>
      <c r="J432" s="530"/>
      <c r="K432" s="530"/>
      <c r="L432" s="530"/>
      <c r="M432" s="530"/>
      <c r="N432" s="567"/>
    </row>
    <row r="433" customFormat="false" ht="14.25" hidden="false" customHeight="false" outlineLevel="0" collapsed="false">
      <c r="A433" s="534"/>
      <c r="B433" s="534"/>
      <c r="C433" s="534"/>
      <c r="D433" s="534"/>
      <c r="E433" s="534"/>
      <c r="F433" s="530"/>
      <c r="G433" s="530"/>
      <c r="H433" s="530"/>
      <c r="I433" s="530"/>
      <c r="J433" s="530"/>
      <c r="K433" s="530"/>
      <c r="L433" s="530"/>
      <c r="M433" s="530"/>
      <c r="N433" s="567"/>
    </row>
    <row r="434" customFormat="false" ht="14.25" hidden="false" customHeight="false" outlineLevel="0" collapsed="false">
      <c r="A434" s="534"/>
      <c r="B434" s="534"/>
      <c r="C434" s="534"/>
      <c r="D434" s="534"/>
      <c r="E434" s="534"/>
      <c r="F434" s="530"/>
      <c r="G434" s="530"/>
      <c r="H434" s="530"/>
      <c r="I434" s="530"/>
      <c r="J434" s="530"/>
      <c r="K434" s="530"/>
      <c r="L434" s="530"/>
      <c r="M434" s="530"/>
      <c r="N434" s="567"/>
    </row>
    <row r="435" customFormat="false" ht="14.25" hidden="false" customHeight="false" outlineLevel="0" collapsed="false">
      <c r="A435" s="534"/>
      <c r="B435" s="534"/>
      <c r="C435" s="534"/>
      <c r="D435" s="534"/>
      <c r="E435" s="534"/>
      <c r="F435" s="530"/>
      <c r="G435" s="530"/>
      <c r="H435" s="530"/>
      <c r="I435" s="530"/>
      <c r="J435" s="530"/>
      <c r="K435" s="530"/>
      <c r="L435" s="530"/>
      <c r="M435" s="530"/>
      <c r="N435" s="567"/>
    </row>
    <row r="436" customFormat="false" ht="14.25" hidden="false" customHeight="false" outlineLevel="0" collapsed="false">
      <c r="A436" s="534"/>
      <c r="B436" s="534"/>
      <c r="C436" s="534"/>
      <c r="D436" s="534"/>
      <c r="E436" s="534"/>
      <c r="F436" s="530"/>
      <c r="G436" s="530"/>
      <c r="H436" s="530"/>
      <c r="I436" s="530"/>
      <c r="J436" s="530"/>
      <c r="K436" s="530"/>
      <c r="L436" s="530"/>
      <c r="M436" s="530"/>
      <c r="N436" s="567"/>
    </row>
    <row r="437" customFormat="false" ht="14.25" hidden="false" customHeight="false" outlineLevel="0" collapsed="false">
      <c r="A437" s="534"/>
      <c r="B437" s="534"/>
      <c r="C437" s="534"/>
      <c r="D437" s="534"/>
      <c r="E437" s="534"/>
      <c r="F437" s="530"/>
      <c r="G437" s="530"/>
      <c r="H437" s="530"/>
      <c r="I437" s="530"/>
      <c r="J437" s="530"/>
      <c r="K437" s="530"/>
      <c r="L437" s="530"/>
      <c r="M437" s="530"/>
      <c r="N437" s="567"/>
    </row>
    <row r="438" customFormat="false" ht="14.25" hidden="false" customHeight="false" outlineLevel="0" collapsed="false">
      <c r="A438" s="534"/>
      <c r="B438" s="534"/>
      <c r="C438" s="534"/>
      <c r="D438" s="534"/>
      <c r="E438" s="534"/>
      <c r="F438" s="530"/>
      <c r="G438" s="530"/>
      <c r="H438" s="530"/>
      <c r="I438" s="530"/>
      <c r="J438" s="530"/>
      <c r="K438" s="530"/>
      <c r="L438" s="530"/>
      <c r="M438" s="530"/>
      <c r="N438" s="567"/>
    </row>
    <row r="439" customFormat="false" ht="14.25" hidden="false" customHeight="false" outlineLevel="0" collapsed="false">
      <c r="A439" s="534"/>
      <c r="B439" s="534"/>
      <c r="C439" s="534"/>
      <c r="D439" s="534"/>
      <c r="E439" s="534"/>
      <c r="F439" s="530"/>
      <c r="G439" s="530"/>
      <c r="H439" s="530"/>
      <c r="I439" s="530"/>
      <c r="J439" s="530"/>
      <c r="K439" s="530"/>
      <c r="L439" s="530"/>
      <c r="M439" s="530"/>
      <c r="N439" s="567"/>
    </row>
    <row r="440" customFormat="false" ht="14.25" hidden="false" customHeight="false" outlineLevel="0" collapsed="false">
      <c r="A440" s="534"/>
      <c r="B440" s="534"/>
      <c r="C440" s="534"/>
      <c r="D440" s="534"/>
      <c r="E440" s="534"/>
      <c r="F440" s="530"/>
      <c r="G440" s="530"/>
      <c r="H440" s="530"/>
      <c r="I440" s="530"/>
      <c r="J440" s="530"/>
      <c r="K440" s="530"/>
      <c r="L440" s="530"/>
      <c r="M440" s="530"/>
      <c r="N440" s="567"/>
    </row>
    <row r="441" customFormat="false" ht="14.25" hidden="false" customHeight="false" outlineLevel="0" collapsed="false">
      <c r="A441" s="534"/>
      <c r="B441" s="534"/>
      <c r="C441" s="534"/>
      <c r="D441" s="534"/>
      <c r="E441" s="534"/>
      <c r="F441" s="530"/>
      <c r="G441" s="530"/>
      <c r="H441" s="530"/>
      <c r="I441" s="530"/>
      <c r="J441" s="530"/>
      <c r="K441" s="530"/>
      <c r="L441" s="530"/>
      <c r="M441" s="530"/>
      <c r="N441" s="567"/>
    </row>
    <row r="442" customFormat="false" ht="14.25" hidden="false" customHeight="false" outlineLevel="0" collapsed="false">
      <c r="A442" s="534"/>
      <c r="B442" s="534"/>
      <c r="C442" s="534"/>
      <c r="D442" s="534"/>
      <c r="E442" s="534"/>
      <c r="F442" s="530"/>
      <c r="G442" s="530"/>
      <c r="H442" s="530"/>
      <c r="I442" s="530"/>
      <c r="J442" s="530"/>
      <c r="K442" s="530"/>
      <c r="L442" s="530"/>
      <c r="M442" s="530"/>
      <c r="N442" s="567"/>
    </row>
    <row r="443" customFormat="false" ht="14.25" hidden="false" customHeight="false" outlineLevel="0" collapsed="false">
      <c r="A443" s="534"/>
      <c r="B443" s="534"/>
      <c r="C443" s="534"/>
      <c r="D443" s="534"/>
      <c r="E443" s="534"/>
      <c r="F443" s="530"/>
      <c r="G443" s="530"/>
      <c r="H443" s="530"/>
      <c r="I443" s="530"/>
      <c r="J443" s="530"/>
      <c r="K443" s="530"/>
      <c r="L443" s="530"/>
      <c r="M443" s="530"/>
      <c r="N443" s="567"/>
    </row>
    <row r="444" customFormat="false" ht="14.25" hidden="false" customHeight="false" outlineLevel="0" collapsed="false">
      <c r="A444" s="534"/>
      <c r="B444" s="534"/>
      <c r="C444" s="534"/>
      <c r="D444" s="534"/>
      <c r="E444" s="534"/>
      <c r="F444" s="530"/>
      <c r="G444" s="530"/>
      <c r="H444" s="530"/>
      <c r="I444" s="530"/>
      <c r="J444" s="530"/>
      <c r="K444" s="530"/>
      <c r="L444" s="530"/>
      <c r="M444" s="530"/>
      <c r="N444" s="567"/>
    </row>
    <row r="445" customFormat="false" ht="14.25" hidden="false" customHeight="false" outlineLevel="0" collapsed="false">
      <c r="A445" s="534"/>
      <c r="B445" s="534"/>
      <c r="C445" s="534"/>
      <c r="D445" s="534"/>
      <c r="E445" s="534"/>
      <c r="F445" s="530"/>
      <c r="G445" s="530"/>
      <c r="H445" s="530"/>
      <c r="I445" s="530"/>
      <c r="J445" s="530"/>
      <c r="K445" s="530"/>
      <c r="L445" s="530"/>
      <c r="M445" s="530"/>
      <c r="N445" s="567"/>
    </row>
    <row r="446" customFormat="false" ht="14.25" hidden="false" customHeight="false" outlineLevel="0" collapsed="false">
      <c r="A446" s="534"/>
      <c r="B446" s="534"/>
      <c r="C446" s="534"/>
      <c r="D446" s="534"/>
      <c r="E446" s="534"/>
      <c r="F446" s="530"/>
      <c r="G446" s="530"/>
      <c r="H446" s="530"/>
      <c r="I446" s="530"/>
      <c r="J446" s="530"/>
      <c r="K446" s="530"/>
      <c r="L446" s="530"/>
      <c r="M446" s="530"/>
      <c r="N446" s="567"/>
    </row>
    <row r="447" customFormat="false" ht="14.25" hidden="false" customHeight="false" outlineLevel="0" collapsed="false">
      <c r="A447" s="534"/>
      <c r="B447" s="534"/>
      <c r="C447" s="534"/>
      <c r="D447" s="534"/>
      <c r="E447" s="534"/>
      <c r="F447" s="530"/>
      <c r="G447" s="530"/>
      <c r="H447" s="530"/>
      <c r="I447" s="530"/>
      <c r="J447" s="530"/>
      <c r="K447" s="530"/>
      <c r="L447" s="530"/>
      <c r="M447" s="530"/>
      <c r="N447" s="567"/>
    </row>
    <row r="448" customFormat="false" ht="14.25" hidden="false" customHeight="false" outlineLevel="0" collapsed="false">
      <c r="A448" s="534"/>
      <c r="B448" s="534"/>
      <c r="C448" s="534"/>
      <c r="D448" s="534"/>
      <c r="E448" s="534"/>
      <c r="F448" s="530"/>
      <c r="G448" s="530"/>
      <c r="H448" s="530"/>
      <c r="I448" s="530"/>
      <c r="J448" s="530"/>
      <c r="K448" s="530"/>
      <c r="L448" s="530"/>
      <c r="M448" s="530"/>
      <c r="N448" s="567"/>
    </row>
    <row r="449" customFormat="false" ht="14.25" hidden="false" customHeight="false" outlineLevel="0" collapsed="false">
      <c r="A449" s="534"/>
      <c r="B449" s="534"/>
      <c r="C449" s="534"/>
      <c r="D449" s="534"/>
      <c r="E449" s="534"/>
      <c r="F449" s="530"/>
      <c r="G449" s="530"/>
      <c r="H449" s="530"/>
      <c r="I449" s="530"/>
      <c r="J449" s="530"/>
      <c r="K449" s="530"/>
      <c r="L449" s="530"/>
      <c r="M449" s="530"/>
      <c r="N449" s="567"/>
    </row>
    <row r="450" customFormat="false" ht="14.25" hidden="false" customHeight="false" outlineLevel="0" collapsed="false">
      <c r="A450" s="534"/>
      <c r="B450" s="534"/>
      <c r="C450" s="534"/>
      <c r="D450" s="534"/>
      <c r="E450" s="534"/>
      <c r="F450" s="530"/>
      <c r="G450" s="530"/>
      <c r="H450" s="530"/>
      <c r="I450" s="530"/>
      <c r="J450" s="530"/>
      <c r="K450" s="530"/>
      <c r="L450" s="530"/>
      <c r="M450" s="530"/>
      <c r="N450" s="567"/>
    </row>
    <row r="451" customFormat="false" ht="14.25" hidden="false" customHeight="false" outlineLevel="0" collapsed="false">
      <c r="A451" s="534"/>
      <c r="B451" s="534"/>
      <c r="C451" s="534"/>
      <c r="D451" s="534"/>
      <c r="E451" s="534"/>
      <c r="F451" s="530"/>
      <c r="G451" s="530"/>
      <c r="H451" s="530"/>
      <c r="I451" s="530"/>
      <c r="J451" s="530"/>
      <c r="K451" s="530"/>
      <c r="L451" s="530"/>
      <c r="M451" s="530"/>
      <c r="N451" s="567"/>
    </row>
    <row r="452" customFormat="false" ht="14.25" hidden="false" customHeight="false" outlineLevel="0" collapsed="false">
      <c r="A452" s="534"/>
      <c r="B452" s="534"/>
      <c r="C452" s="534"/>
      <c r="D452" s="534"/>
      <c r="E452" s="534"/>
      <c r="F452" s="530"/>
      <c r="G452" s="530"/>
      <c r="H452" s="530"/>
      <c r="I452" s="530"/>
      <c r="J452" s="530"/>
      <c r="K452" s="530"/>
      <c r="L452" s="530"/>
      <c r="M452" s="530"/>
      <c r="N452" s="567"/>
    </row>
    <row r="453" customFormat="false" ht="14.25" hidden="false" customHeight="false" outlineLevel="0" collapsed="false">
      <c r="A453" s="534"/>
      <c r="B453" s="534"/>
      <c r="C453" s="534"/>
      <c r="D453" s="534"/>
      <c r="E453" s="534"/>
      <c r="F453" s="530"/>
      <c r="G453" s="530"/>
      <c r="H453" s="530"/>
      <c r="I453" s="530"/>
      <c r="J453" s="530"/>
      <c r="K453" s="530"/>
      <c r="L453" s="530"/>
      <c r="M453" s="530"/>
      <c r="N453" s="567"/>
    </row>
    <row r="454" customFormat="false" ht="14.25" hidden="false" customHeight="false" outlineLevel="0" collapsed="false">
      <c r="A454" s="534"/>
      <c r="B454" s="534"/>
      <c r="C454" s="534"/>
      <c r="D454" s="534"/>
      <c r="E454" s="534"/>
      <c r="F454" s="530"/>
      <c r="G454" s="530"/>
      <c r="H454" s="530"/>
      <c r="I454" s="530"/>
      <c r="J454" s="530"/>
      <c r="K454" s="530"/>
      <c r="L454" s="530"/>
      <c r="M454" s="530"/>
      <c r="N454" s="567"/>
    </row>
    <row r="455" customFormat="false" ht="14.25" hidden="false" customHeight="false" outlineLevel="0" collapsed="false">
      <c r="A455" s="534"/>
      <c r="B455" s="534"/>
      <c r="C455" s="534"/>
      <c r="D455" s="534"/>
      <c r="E455" s="534"/>
      <c r="F455" s="530"/>
      <c r="G455" s="530"/>
      <c r="H455" s="530"/>
      <c r="I455" s="530"/>
      <c r="J455" s="530"/>
      <c r="K455" s="530"/>
      <c r="L455" s="530"/>
      <c r="M455" s="530"/>
      <c r="N455" s="567"/>
    </row>
    <row r="456" customFormat="false" ht="14.25" hidden="false" customHeight="false" outlineLevel="0" collapsed="false">
      <c r="A456" s="534"/>
      <c r="B456" s="534"/>
      <c r="C456" s="534"/>
      <c r="D456" s="534"/>
      <c r="E456" s="534"/>
      <c r="F456" s="530"/>
      <c r="G456" s="530"/>
      <c r="H456" s="530"/>
      <c r="I456" s="530"/>
      <c r="J456" s="530"/>
      <c r="K456" s="530"/>
      <c r="L456" s="530"/>
      <c r="M456" s="530"/>
      <c r="N456" s="567"/>
    </row>
    <row r="457" customFormat="false" ht="14.25" hidden="false" customHeight="false" outlineLevel="0" collapsed="false">
      <c r="A457" s="534"/>
      <c r="B457" s="534"/>
      <c r="C457" s="534"/>
      <c r="D457" s="534"/>
      <c r="E457" s="534"/>
      <c r="F457" s="530"/>
      <c r="G457" s="530"/>
      <c r="H457" s="530"/>
      <c r="I457" s="530"/>
      <c r="J457" s="530"/>
      <c r="K457" s="530"/>
      <c r="L457" s="530"/>
      <c r="M457" s="530"/>
      <c r="N457" s="567"/>
    </row>
    <row r="458" customFormat="false" ht="14.25" hidden="false" customHeight="false" outlineLevel="0" collapsed="false">
      <c r="A458" s="534"/>
      <c r="B458" s="534"/>
      <c r="C458" s="534"/>
      <c r="D458" s="534"/>
      <c r="E458" s="534"/>
      <c r="F458" s="530"/>
      <c r="G458" s="530"/>
      <c r="H458" s="530"/>
      <c r="I458" s="530"/>
      <c r="J458" s="530"/>
      <c r="K458" s="530"/>
      <c r="L458" s="530"/>
      <c r="M458" s="530"/>
      <c r="N458" s="567"/>
    </row>
    <row r="459" customFormat="false" ht="14.25" hidden="false" customHeight="false" outlineLevel="0" collapsed="false">
      <c r="A459" s="534"/>
      <c r="B459" s="534"/>
      <c r="C459" s="534"/>
      <c r="D459" s="534"/>
      <c r="E459" s="534"/>
      <c r="F459" s="530"/>
      <c r="G459" s="530"/>
      <c r="H459" s="530"/>
      <c r="I459" s="530"/>
      <c r="J459" s="530"/>
      <c r="K459" s="530"/>
      <c r="L459" s="530"/>
      <c r="M459" s="530"/>
      <c r="N459" s="567"/>
    </row>
    <row r="460" customFormat="false" ht="14.25" hidden="false" customHeight="false" outlineLevel="0" collapsed="false">
      <c r="A460" s="534"/>
      <c r="B460" s="534"/>
      <c r="C460" s="534"/>
      <c r="D460" s="534"/>
      <c r="E460" s="534"/>
      <c r="F460" s="530"/>
      <c r="G460" s="530"/>
      <c r="H460" s="530"/>
      <c r="I460" s="530"/>
      <c r="J460" s="530"/>
      <c r="K460" s="530"/>
      <c r="L460" s="530"/>
      <c r="M460" s="530"/>
      <c r="N460" s="567"/>
    </row>
    <row r="461" customFormat="false" ht="14.25" hidden="false" customHeight="false" outlineLevel="0" collapsed="false">
      <c r="A461" s="534"/>
      <c r="B461" s="534"/>
      <c r="C461" s="534"/>
      <c r="D461" s="534"/>
      <c r="E461" s="534"/>
      <c r="F461" s="530"/>
      <c r="G461" s="530"/>
      <c r="H461" s="530"/>
      <c r="I461" s="530"/>
      <c r="J461" s="530"/>
      <c r="K461" s="530"/>
      <c r="L461" s="530"/>
      <c r="M461" s="530"/>
      <c r="N461" s="567"/>
    </row>
    <row r="462" customFormat="false" ht="14.25" hidden="false" customHeight="false" outlineLevel="0" collapsed="false">
      <c r="A462" s="534"/>
      <c r="B462" s="534"/>
      <c r="C462" s="534"/>
      <c r="D462" s="534"/>
      <c r="E462" s="534"/>
      <c r="F462" s="530"/>
      <c r="G462" s="530"/>
      <c r="H462" s="530"/>
      <c r="I462" s="530"/>
      <c r="J462" s="530"/>
      <c r="K462" s="530"/>
      <c r="L462" s="530"/>
      <c r="M462" s="530"/>
      <c r="N462" s="567"/>
    </row>
    <row r="463" customFormat="false" ht="14.25" hidden="false" customHeight="false" outlineLevel="0" collapsed="false">
      <c r="A463" s="534"/>
      <c r="B463" s="534"/>
      <c r="C463" s="534"/>
      <c r="D463" s="534"/>
      <c r="E463" s="534"/>
      <c r="F463" s="530"/>
      <c r="G463" s="530"/>
      <c r="H463" s="530"/>
      <c r="I463" s="530"/>
      <c r="J463" s="530"/>
      <c r="K463" s="530"/>
      <c r="L463" s="530"/>
      <c r="M463" s="530"/>
      <c r="N463" s="567"/>
    </row>
    <row r="464" customFormat="false" ht="14.25" hidden="false" customHeight="false" outlineLevel="0" collapsed="false">
      <c r="A464" s="534"/>
      <c r="B464" s="534"/>
      <c r="C464" s="534"/>
      <c r="D464" s="534"/>
      <c r="E464" s="534"/>
      <c r="F464" s="530"/>
      <c r="G464" s="530"/>
      <c r="H464" s="530"/>
      <c r="I464" s="530"/>
      <c r="J464" s="530"/>
      <c r="K464" s="530"/>
      <c r="L464" s="530"/>
      <c r="M464" s="530"/>
      <c r="N464" s="567"/>
    </row>
    <row r="465" customFormat="false" ht="14.25" hidden="false" customHeight="false" outlineLevel="0" collapsed="false">
      <c r="A465" s="534"/>
      <c r="B465" s="534"/>
      <c r="C465" s="534"/>
      <c r="D465" s="534"/>
      <c r="E465" s="534"/>
      <c r="F465" s="530"/>
      <c r="G465" s="530"/>
      <c r="H465" s="530"/>
      <c r="I465" s="530"/>
      <c r="J465" s="530"/>
      <c r="K465" s="530"/>
      <c r="L465" s="530"/>
      <c r="M465" s="530"/>
      <c r="N465" s="567"/>
    </row>
    <row r="466" customFormat="false" ht="14.25" hidden="false" customHeight="false" outlineLevel="0" collapsed="false">
      <c r="A466" s="534"/>
      <c r="B466" s="534"/>
      <c r="C466" s="534"/>
      <c r="D466" s="534"/>
      <c r="E466" s="534"/>
      <c r="F466" s="530"/>
      <c r="G466" s="530"/>
      <c r="H466" s="530"/>
      <c r="I466" s="530"/>
      <c r="J466" s="530"/>
      <c r="K466" s="530"/>
      <c r="L466" s="530"/>
      <c r="M466" s="530"/>
      <c r="N466" s="567"/>
    </row>
    <row r="467" customFormat="false" ht="14.25" hidden="false" customHeight="false" outlineLevel="0" collapsed="false">
      <c r="A467" s="534"/>
      <c r="B467" s="534"/>
      <c r="C467" s="534"/>
      <c r="D467" s="534"/>
      <c r="E467" s="534"/>
      <c r="F467" s="530"/>
      <c r="G467" s="530"/>
      <c r="H467" s="530"/>
      <c r="I467" s="530"/>
      <c r="J467" s="530"/>
      <c r="K467" s="530"/>
      <c r="L467" s="530"/>
      <c r="M467" s="530"/>
      <c r="N467" s="567"/>
    </row>
    <row r="468" customFormat="false" ht="14.25" hidden="false" customHeight="false" outlineLevel="0" collapsed="false">
      <c r="A468" s="534"/>
      <c r="B468" s="534"/>
      <c r="C468" s="534"/>
      <c r="D468" s="534"/>
      <c r="E468" s="534"/>
      <c r="F468" s="530"/>
      <c r="G468" s="530"/>
      <c r="H468" s="530"/>
      <c r="I468" s="530"/>
      <c r="J468" s="530"/>
      <c r="K468" s="530"/>
      <c r="L468" s="530"/>
      <c r="M468" s="530"/>
      <c r="N468" s="567"/>
    </row>
    <row r="469" customFormat="false" ht="14.25" hidden="false" customHeight="false" outlineLevel="0" collapsed="false">
      <c r="A469" s="534"/>
      <c r="B469" s="534"/>
      <c r="C469" s="534"/>
      <c r="D469" s="534"/>
      <c r="E469" s="534"/>
      <c r="F469" s="530"/>
      <c r="G469" s="530"/>
      <c r="H469" s="530"/>
      <c r="I469" s="530"/>
      <c r="J469" s="530"/>
      <c r="K469" s="530"/>
      <c r="L469" s="530"/>
      <c r="M469" s="530"/>
      <c r="N469" s="567"/>
    </row>
    <row r="470" customFormat="false" ht="14.25" hidden="false" customHeight="false" outlineLevel="0" collapsed="false">
      <c r="A470" s="534"/>
      <c r="B470" s="534"/>
      <c r="C470" s="534"/>
      <c r="D470" s="534"/>
      <c r="E470" s="534"/>
      <c r="F470" s="530"/>
      <c r="G470" s="530"/>
      <c r="H470" s="530"/>
      <c r="I470" s="530"/>
      <c r="J470" s="530"/>
      <c r="K470" s="530"/>
      <c r="L470" s="530"/>
      <c r="M470" s="530"/>
      <c r="N470" s="567"/>
    </row>
    <row r="471" customFormat="false" ht="14.25" hidden="false" customHeight="false" outlineLevel="0" collapsed="false">
      <c r="A471" s="534"/>
      <c r="B471" s="534"/>
      <c r="C471" s="534"/>
      <c r="D471" s="534"/>
      <c r="E471" s="534"/>
      <c r="F471" s="530"/>
      <c r="G471" s="530"/>
      <c r="H471" s="530"/>
      <c r="I471" s="530"/>
      <c r="J471" s="530"/>
      <c r="K471" s="530"/>
      <c r="L471" s="530"/>
      <c r="M471" s="530"/>
      <c r="N471" s="567"/>
    </row>
    <row r="472" customFormat="false" ht="14.25" hidden="false" customHeight="false" outlineLevel="0" collapsed="false">
      <c r="A472" s="534"/>
      <c r="B472" s="534"/>
      <c r="C472" s="534"/>
      <c r="D472" s="534"/>
      <c r="E472" s="534"/>
      <c r="F472" s="530"/>
      <c r="G472" s="530"/>
      <c r="H472" s="530"/>
      <c r="I472" s="530"/>
      <c r="J472" s="530"/>
      <c r="K472" s="530"/>
      <c r="L472" s="530"/>
      <c r="M472" s="530"/>
      <c r="N472" s="567"/>
    </row>
    <row r="473" customFormat="false" ht="14.25" hidden="false" customHeight="false" outlineLevel="0" collapsed="false">
      <c r="A473" s="534"/>
      <c r="B473" s="534"/>
      <c r="C473" s="534"/>
      <c r="D473" s="534"/>
      <c r="E473" s="534"/>
      <c r="F473" s="530"/>
      <c r="G473" s="530"/>
      <c r="H473" s="530"/>
      <c r="I473" s="530"/>
      <c r="J473" s="530"/>
      <c r="K473" s="530"/>
      <c r="L473" s="530"/>
      <c r="M473" s="530"/>
      <c r="N473" s="567"/>
    </row>
    <row r="474" customFormat="false" ht="14.25" hidden="false" customHeight="false" outlineLevel="0" collapsed="false">
      <c r="A474" s="534"/>
      <c r="B474" s="534"/>
      <c r="C474" s="534"/>
      <c r="D474" s="534"/>
      <c r="E474" s="534"/>
      <c r="F474" s="530"/>
      <c r="G474" s="530"/>
      <c r="H474" s="530"/>
      <c r="I474" s="530"/>
      <c r="J474" s="530"/>
      <c r="K474" s="530"/>
      <c r="L474" s="530"/>
      <c r="M474" s="530"/>
      <c r="N474" s="567"/>
    </row>
    <row r="475" customFormat="false" ht="14.25" hidden="false" customHeight="false" outlineLevel="0" collapsed="false">
      <c r="A475" s="534"/>
      <c r="B475" s="534"/>
      <c r="C475" s="534"/>
      <c r="D475" s="534"/>
      <c r="E475" s="534"/>
      <c r="F475" s="530"/>
      <c r="G475" s="530"/>
      <c r="H475" s="530"/>
      <c r="I475" s="530"/>
      <c r="J475" s="530"/>
      <c r="K475" s="530"/>
      <c r="L475" s="530"/>
      <c r="M475" s="530"/>
      <c r="N475" s="567"/>
    </row>
    <row r="476" customFormat="false" ht="14.25" hidden="false" customHeight="false" outlineLevel="0" collapsed="false">
      <c r="A476" s="534"/>
      <c r="B476" s="534"/>
      <c r="C476" s="534"/>
      <c r="D476" s="534"/>
      <c r="E476" s="534"/>
      <c r="F476" s="530"/>
      <c r="G476" s="530"/>
      <c r="H476" s="530"/>
      <c r="I476" s="530"/>
      <c r="J476" s="530"/>
      <c r="K476" s="530"/>
      <c r="L476" s="530"/>
      <c r="M476" s="530"/>
      <c r="N476" s="567"/>
    </row>
    <row r="477" customFormat="false" ht="14.25" hidden="false" customHeight="false" outlineLevel="0" collapsed="false">
      <c r="A477" s="534"/>
      <c r="B477" s="534"/>
      <c r="C477" s="534"/>
      <c r="D477" s="534"/>
      <c r="E477" s="534"/>
      <c r="F477" s="530"/>
      <c r="G477" s="530"/>
      <c r="H477" s="530"/>
      <c r="I477" s="530"/>
      <c r="J477" s="530"/>
      <c r="K477" s="530"/>
      <c r="L477" s="530"/>
      <c r="M477" s="530"/>
      <c r="N477" s="567"/>
    </row>
    <row r="478" customFormat="false" ht="14.25" hidden="false" customHeight="false" outlineLevel="0" collapsed="false">
      <c r="A478" s="534"/>
      <c r="B478" s="534"/>
      <c r="C478" s="534"/>
      <c r="D478" s="534"/>
      <c r="E478" s="534"/>
      <c r="F478" s="530"/>
      <c r="G478" s="530"/>
      <c r="H478" s="530"/>
      <c r="I478" s="530"/>
      <c r="J478" s="530"/>
      <c r="K478" s="530"/>
      <c r="L478" s="530"/>
      <c r="M478" s="530"/>
      <c r="N478" s="567"/>
    </row>
    <row r="479" customFormat="false" ht="14.25" hidden="false" customHeight="false" outlineLevel="0" collapsed="false">
      <c r="A479" s="534"/>
      <c r="B479" s="534"/>
      <c r="C479" s="534"/>
      <c r="D479" s="534"/>
      <c r="E479" s="534"/>
      <c r="F479" s="530"/>
      <c r="G479" s="530"/>
      <c r="H479" s="530"/>
      <c r="I479" s="530"/>
      <c r="J479" s="530"/>
      <c r="K479" s="530"/>
      <c r="L479" s="530"/>
      <c r="M479" s="530"/>
      <c r="N479" s="567"/>
    </row>
    <row r="480" customFormat="false" ht="14.25" hidden="false" customHeight="false" outlineLevel="0" collapsed="false">
      <c r="A480" s="534"/>
      <c r="B480" s="534"/>
      <c r="C480" s="534"/>
      <c r="D480" s="534"/>
      <c r="E480" s="534"/>
      <c r="F480" s="530"/>
      <c r="G480" s="530"/>
      <c r="H480" s="530"/>
      <c r="I480" s="530"/>
      <c r="J480" s="530"/>
      <c r="K480" s="530"/>
      <c r="L480" s="530"/>
      <c r="M480" s="530"/>
      <c r="N480" s="567"/>
    </row>
    <row r="481" customFormat="false" ht="14.25" hidden="false" customHeight="false" outlineLevel="0" collapsed="false">
      <c r="A481" s="534"/>
      <c r="B481" s="534"/>
      <c r="C481" s="534"/>
      <c r="D481" s="534"/>
      <c r="E481" s="534"/>
      <c r="F481" s="530"/>
      <c r="G481" s="530"/>
      <c r="H481" s="530"/>
      <c r="I481" s="530"/>
      <c r="J481" s="530"/>
      <c r="K481" s="530"/>
      <c r="L481" s="530"/>
      <c r="M481" s="530"/>
      <c r="N481" s="567"/>
    </row>
    <row r="482" customFormat="false" ht="14.25" hidden="false" customHeight="false" outlineLevel="0" collapsed="false">
      <c r="A482" s="534"/>
      <c r="B482" s="534"/>
      <c r="C482" s="534"/>
      <c r="D482" s="534"/>
      <c r="E482" s="534"/>
      <c r="F482" s="530"/>
      <c r="G482" s="530"/>
      <c r="H482" s="530"/>
      <c r="I482" s="530"/>
      <c r="J482" s="530"/>
      <c r="K482" s="530"/>
      <c r="L482" s="530"/>
      <c r="M482" s="530"/>
      <c r="N482" s="567"/>
    </row>
    <row r="483" customFormat="false" ht="14.25" hidden="false" customHeight="false" outlineLevel="0" collapsed="false">
      <c r="A483" s="534"/>
      <c r="B483" s="534"/>
      <c r="C483" s="534"/>
      <c r="D483" s="534"/>
      <c r="E483" s="534"/>
      <c r="F483" s="530"/>
      <c r="G483" s="530"/>
      <c r="H483" s="530"/>
      <c r="I483" s="530"/>
      <c r="J483" s="530"/>
      <c r="K483" s="530"/>
      <c r="L483" s="530"/>
      <c r="M483" s="530"/>
      <c r="N483" s="567"/>
    </row>
    <row r="484" customFormat="false" ht="14.25" hidden="false" customHeight="false" outlineLevel="0" collapsed="false">
      <c r="A484" s="534"/>
      <c r="B484" s="534"/>
      <c r="C484" s="534"/>
      <c r="D484" s="534"/>
      <c r="E484" s="534"/>
      <c r="F484" s="530"/>
      <c r="G484" s="530"/>
      <c r="H484" s="530"/>
      <c r="I484" s="530"/>
      <c r="J484" s="530"/>
      <c r="K484" s="530"/>
      <c r="L484" s="530"/>
      <c r="M484" s="530"/>
      <c r="N484" s="567"/>
    </row>
    <row r="485" customFormat="false" ht="14.25" hidden="false" customHeight="false" outlineLevel="0" collapsed="false">
      <c r="A485" s="534"/>
      <c r="B485" s="534"/>
      <c r="C485" s="534"/>
      <c r="D485" s="534"/>
      <c r="E485" s="534"/>
      <c r="F485" s="530"/>
      <c r="G485" s="530"/>
      <c r="H485" s="530"/>
      <c r="I485" s="530"/>
      <c r="J485" s="530"/>
      <c r="K485" s="530"/>
      <c r="L485" s="530"/>
      <c r="M485" s="530"/>
      <c r="N485" s="567"/>
    </row>
    <row r="486" customFormat="false" ht="14.25" hidden="false" customHeight="false" outlineLevel="0" collapsed="false">
      <c r="A486" s="534"/>
      <c r="B486" s="534"/>
      <c r="C486" s="534"/>
      <c r="D486" s="534"/>
      <c r="E486" s="534"/>
      <c r="F486" s="530"/>
      <c r="G486" s="530"/>
      <c r="H486" s="530"/>
      <c r="I486" s="530"/>
      <c r="J486" s="530"/>
      <c r="K486" s="530"/>
      <c r="L486" s="530"/>
      <c r="M486" s="530"/>
      <c r="N486" s="567"/>
    </row>
    <row r="487" customFormat="false" ht="14.25" hidden="false" customHeight="false" outlineLevel="0" collapsed="false">
      <c r="A487" s="534"/>
      <c r="B487" s="534"/>
      <c r="C487" s="534"/>
      <c r="D487" s="534"/>
      <c r="E487" s="534"/>
      <c r="F487" s="530"/>
      <c r="G487" s="530"/>
      <c r="H487" s="530"/>
      <c r="I487" s="530"/>
      <c r="J487" s="530"/>
      <c r="K487" s="530"/>
      <c r="L487" s="530"/>
      <c r="M487" s="530"/>
      <c r="N487" s="567"/>
    </row>
    <row r="488" customFormat="false" ht="14.25" hidden="false" customHeight="false" outlineLevel="0" collapsed="false">
      <c r="A488" s="534"/>
      <c r="B488" s="534"/>
      <c r="C488" s="534"/>
      <c r="D488" s="534"/>
      <c r="E488" s="534"/>
      <c r="F488" s="530"/>
      <c r="G488" s="530"/>
      <c r="H488" s="530"/>
      <c r="I488" s="530"/>
      <c r="J488" s="530"/>
      <c r="K488" s="530"/>
      <c r="L488" s="530"/>
      <c r="M488" s="530"/>
      <c r="N488" s="567"/>
    </row>
    <row r="489" customFormat="false" ht="14.25" hidden="false" customHeight="false" outlineLevel="0" collapsed="false">
      <c r="A489" s="534"/>
      <c r="B489" s="534"/>
      <c r="C489" s="534"/>
      <c r="D489" s="534"/>
      <c r="E489" s="534"/>
      <c r="F489" s="530"/>
      <c r="G489" s="530"/>
      <c r="H489" s="530"/>
      <c r="I489" s="530"/>
      <c r="J489" s="530"/>
      <c r="K489" s="530"/>
      <c r="L489" s="530"/>
      <c r="M489" s="530"/>
      <c r="N489" s="567"/>
    </row>
    <row r="490" customFormat="false" ht="14.25" hidden="false" customHeight="false" outlineLevel="0" collapsed="false">
      <c r="A490" s="534"/>
      <c r="B490" s="534"/>
      <c r="C490" s="534"/>
      <c r="D490" s="534"/>
      <c r="E490" s="534"/>
      <c r="F490" s="530"/>
      <c r="G490" s="530"/>
      <c r="H490" s="530"/>
      <c r="I490" s="530"/>
      <c r="J490" s="530"/>
      <c r="K490" s="530"/>
      <c r="L490" s="530"/>
      <c r="M490" s="530"/>
      <c r="N490" s="567"/>
    </row>
    <row r="491" customFormat="false" ht="14.25" hidden="false" customHeight="false" outlineLevel="0" collapsed="false">
      <c r="A491" s="534"/>
      <c r="B491" s="534"/>
      <c r="C491" s="534"/>
      <c r="D491" s="534"/>
      <c r="E491" s="534"/>
      <c r="F491" s="530"/>
      <c r="G491" s="530"/>
      <c r="H491" s="530"/>
      <c r="I491" s="530"/>
      <c r="J491" s="530"/>
      <c r="K491" s="530"/>
      <c r="L491" s="530"/>
      <c r="M491" s="530"/>
      <c r="N491" s="567"/>
    </row>
    <row r="492" customFormat="false" ht="14.25" hidden="false" customHeight="false" outlineLevel="0" collapsed="false">
      <c r="A492" s="534"/>
      <c r="B492" s="534"/>
      <c r="C492" s="534"/>
      <c r="D492" s="534"/>
      <c r="E492" s="534"/>
      <c r="F492" s="530"/>
      <c r="G492" s="530"/>
      <c r="H492" s="530"/>
      <c r="I492" s="530"/>
      <c r="J492" s="530"/>
      <c r="K492" s="530"/>
      <c r="L492" s="530"/>
      <c r="M492" s="530"/>
      <c r="N492" s="567"/>
    </row>
    <row r="493" customFormat="false" ht="14.25" hidden="false" customHeight="false" outlineLevel="0" collapsed="false">
      <c r="A493" s="534"/>
      <c r="B493" s="534"/>
      <c r="C493" s="534"/>
      <c r="D493" s="534"/>
      <c r="E493" s="534"/>
      <c r="F493" s="530"/>
      <c r="G493" s="530"/>
      <c r="H493" s="530"/>
      <c r="I493" s="530"/>
      <c r="J493" s="530"/>
      <c r="K493" s="530"/>
      <c r="L493" s="530"/>
      <c r="M493" s="530"/>
      <c r="N493" s="567"/>
    </row>
    <row r="494" customFormat="false" ht="14.25" hidden="false" customHeight="false" outlineLevel="0" collapsed="false">
      <c r="A494" s="534"/>
      <c r="B494" s="534"/>
      <c r="C494" s="534"/>
      <c r="D494" s="534"/>
      <c r="E494" s="534"/>
      <c r="F494" s="530"/>
      <c r="G494" s="530"/>
      <c r="H494" s="530"/>
      <c r="I494" s="530"/>
      <c r="J494" s="530"/>
      <c r="K494" s="530"/>
      <c r="L494" s="530"/>
      <c r="M494" s="530"/>
      <c r="N494" s="567"/>
    </row>
    <row r="495" customFormat="false" ht="14.25" hidden="false" customHeight="false" outlineLevel="0" collapsed="false">
      <c r="A495" s="534"/>
      <c r="B495" s="534"/>
      <c r="C495" s="534"/>
      <c r="D495" s="534"/>
      <c r="E495" s="534"/>
      <c r="F495" s="530"/>
      <c r="G495" s="530"/>
      <c r="H495" s="530"/>
      <c r="I495" s="530"/>
      <c r="J495" s="530"/>
      <c r="K495" s="530"/>
      <c r="L495" s="530"/>
      <c r="M495" s="530"/>
      <c r="N495" s="567"/>
    </row>
    <row r="496" customFormat="false" ht="14.25" hidden="false" customHeight="false" outlineLevel="0" collapsed="false">
      <c r="A496" s="534"/>
      <c r="B496" s="534"/>
      <c r="C496" s="534"/>
      <c r="D496" s="534"/>
      <c r="E496" s="534"/>
      <c r="F496" s="530"/>
      <c r="G496" s="530"/>
      <c r="H496" s="530"/>
      <c r="I496" s="530"/>
      <c r="J496" s="530"/>
      <c r="K496" s="530"/>
      <c r="L496" s="530"/>
      <c r="M496" s="530"/>
      <c r="N496" s="567"/>
    </row>
    <row r="497" customFormat="false" ht="14.25" hidden="false" customHeight="false" outlineLevel="0" collapsed="false">
      <c r="A497" s="534"/>
      <c r="B497" s="534"/>
      <c r="C497" s="534"/>
      <c r="D497" s="534"/>
      <c r="E497" s="534"/>
      <c r="F497" s="530"/>
      <c r="G497" s="530"/>
      <c r="H497" s="530"/>
      <c r="I497" s="530"/>
      <c r="J497" s="530"/>
      <c r="K497" s="530"/>
      <c r="L497" s="530"/>
      <c r="M497" s="530"/>
      <c r="N497" s="567"/>
    </row>
    <row r="498" customFormat="false" ht="14.25" hidden="false" customHeight="false" outlineLevel="0" collapsed="false">
      <c r="A498" s="534"/>
      <c r="B498" s="534"/>
      <c r="C498" s="534"/>
      <c r="D498" s="534"/>
      <c r="E498" s="534"/>
      <c r="F498" s="530"/>
      <c r="G498" s="530"/>
      <c r="H498" s="530"/>
      <c r="I498" s="530"/>
      <c r="J498" s="530"/>
      <c r="K498" s="530"/>
      <c r="L498" s="530"/>
      <c r="M498" s="530"/>
      <c r="N498" s="567"/>
    </row>
    <row r="499" customFormat="false" ht="14.25" hidden="false" customHeight="false" outlineLevel="0" collapsed="false">
      <c r="A499" s="534"/>
      <c r="B499" s="534"/>
      <c r="C499" s="534"/>
      <c r="D499" s="534"/>
      <c r="E499" s="534"/>
      <c r="F499" s="530"/>
      <c r="G499" s="530"/>
      <c r="H499" s="530"/>
      <c r="I499" s="530"/>
      <c r="J499" s="530"/>
      <c r="K499" s="530"/>
      <c r="L499" s="530"/>
      <c r="M499" s="530"/>
      <c r="N499" s="567"/>
    </row>
    <row r="500" customFormat="false" ht="14.25" hidden="false" customHeight="false" outlineLevel="0" collapsed="false">
      <c r="A500" s="534"/>
      <c r="B500" s="534"/>
      <c r="C500" s="534"/>
      <c r="D500" s="534"/>
      <c r="E500" s="534"/>
      <c r="F500" s="530"/>
      <c r="G500" s="530"/>
      <c r="H500" s="530"/>
      <c r="I500" s="530"/>
      <c r="J500" s="530"/>
      <c r="K500" s="530"/>
      <c r="L500" s="530"/>
      <c r="M500" s="530"/>
      <c r="N500" s="567"/>
    </row>
    <row r="501" customFormat="false" ht="14.25" hidden="false" customHeight="false" outlineLevel="0" collapsed="false">
      <c r="A501" s="534"/>
      <c r="B501" s="534"/>
      <c r="C501" s="534"/>
      <c r="D501" s="534"/>
      <c r="E501" s="534"/>
      <c r="F501" s="530"/>
      <c r="G501" s="530"/>
      <c r="H501" s="530"/>
      <c r="I501" s="530"/>
      <c r="J501" s="530"/>
      <c r="K501" s="530"/>
      <c r="L501" s="530"/>
      <c r="M501" s="530"/>
      <c r="N501" s="567"/>
    </row>
    <row r="502" customFormat="false" ht="14.25" hidden="false" customHeight="false" outlineLevel="0" collapsed="false">
      <c r="A502" s="534"/>
      <c r="B502" s="534"/>
      <c r="C502" s="534"/>
      <c r="D502" s="534"/>
      <c r="E502" s="534"/>
      <c r="F502" s="530"/>
      <c r="G502" s="530"/>
      <c r="H502" s="530"/>
      <c r="I502" s="530"/>
      <c r="J502" s="530"/>
      <c r="K502" s="530"/>
      <c r="L502" s="530"/>
      <c r="M502" s="530"/>
      <c r="N502" s="555"/>
    </row>
    <row r="503" customFormat="false" ht="14.25" hidden="false" customHeight="false" outlineLevel="0" collapsed="false">
      <c r="A503" s="534"/>
      <c r="B503" s="534"/>
      <c r="C503" s="534"/>
      <c r="D503" s="534"/>
      <c r="E503" s="534"/>
      <c r="F503" s="530"/>
      <c r="G503" s="530"/>
      <c r="H503" s="530"/>
      <c r="I503" s="530"/>
      <c r="J503" s="530"/>
      <c r="K503" s="530"/>
      <c r="L503" s="530"/>
      <c r="M503" s="530"/>
      <c r="N503" s="555"/>
    </row>
    <row r="504" customFormat="false" ht="14.25" hidden="false" customHeight="false" outlineLevel="0" collapsed="false">
      <c r="A504" s="534"/>
      <c r="B504" s="534"/>
      <c r="C504" s="534"/>
      <c r="D504" s="534"/>
      <c r="E504" s="534"/>
      <c r="F504" s="530"/>
      <c r="G504" s="530"/>
      <c r="H504" s="530"/>
      <c r="I504" s="530"/>
      <c r="J504" s="530"/>
      <c r="K504" s="530"/>
      <c r="L504" s="530"/>
      <c r="M504" s="530"/>
      <c r="N504" s="555"/>
    </row>
    <row r="505" customFormat="false" ht="14.25" hidden="false" customHeight="false" outlineLevel="0" collapsed="false">
      <c r="A505" s="534"/>
      <c r="B505" s="534"/>
      <c r="C505" s="534"/>
      <c r="D505" s="534"/>
      <c r="E505" s="534"/>
      <c r="F505" s="530"/>
      <c r="G505" s="530"/>
      <c r="H505" s="530"/>
      <c r="I505" s="530"/>
      <c r="J505" s="530"/>
      <c r="K505" s="530"/>
      <c r="L505" s="530"/>
      <c r="M505" s="530"/>
      <c r="N505" s="555"/>
    </row>
    <row r="506" customFormat="false" ht="14.25" hidden="false" customHeight="false" outlineLevel="0" collapsed="false">
      <c r="A506" s="534"/>
      <c r="B506" s="534"/>
      <c r="C506" s="534"/>
      <c r="D506" s="534"/>
      <c r="E506" s="534"/>
      <c r="F506" s="530"/>
      <c r="G506" s="530"/>
      <c r="H506" s="530"/>
      <c r="I506" s="530"/>
      <c r="J506" s="530"/>
      <c r="K506" s="530"/>
      <c r="L506" s="530"/>
      <c r="M506" s="530"/>
      <c r="N506" s="555"/>
    </row>
    <row r="507" customFormat="false" ht="14.25" hidden="false" customHeight="false" outlineLevel="0" collapsed="false">
      <c r="A507" s="534"/>
      <c r="B507" s="534"/>
      <c r="C507" s="534"/>
      <c r="D507" s="534"/>
      <c r="E507" s="534"/>
      <c r="F507" s="530"/>
      <c r="G507" s="530"/>
      <c r="H507" s="530"/>
      <c r="I507" s="530"/>
      <c r="J507" s="530"/>
      <c r="K507" s="530"/>
      <c r="L507" s="530"/>
      <c r="M507" s="530"/>
      <c r="N507" s="555"/>
    </row>
    <row r="508" customFormat="false" ht="14.25" hidden="false" customHeight="false" outlineLevel="0" collapsed="false">
      <c r="A508" s="534"/>
      <c r="B508" s="534"/>
      <c r="C508" s="534"/>
      <c r="D508" s="534"/>
      <c r="E508" s="534"/>
      <c r="F508" s="530"/>
      <c r="G508" s="530"/>
      <c r="H508" s="530"/>
      <c r="I508" s="530"/>
      <c r="J508" s="530"/>
      <c r="K508" s="530"/>
      <c r="L508" s="530"/>
      <c r="M508" s="530"/>
      <c r="N508" s="555"/>
    </row>
    <row r="509" customFormat="false" ht="14.25" hidden="false" customHeight="false" outlineLevel="0" collapsed="false">
      <c r="A509" s="534"/>
      <c r="B509" s="534"/>
      <c r="C509" s="534"/>
      <c r="D509" s="534"/>
      <c r="E509" s="534"/>
      <c r="F509" s="530"/>
      <c r="G509" s="530"/>
      <c r="H509" s="530"/>
      <c r="I509" s="530"/>
      <c r="J509" s="530"/>
      <c r="K509" s="530"/>
      <c r="L509" s="530"/>
      <c r="M509" s="530"/>
      <c r="N509" s="555"/>
    </row>
    <row r="510" customFormat="false" ht="14.25" hidden="false" customHeight="false" outlineLevel="0" collapsed="false">
      <c r="A510" s="534"/>
      <c r="B510" s="534"/>
      <c r="C510" s="534"/>
      <c r="D510" s="534"/>
      <c r="E510" s="534"/>
      <c r="F510" s="530"/>
      <c r="G510" s="530"/>
      <c r="H510" s="530"/>
      <c r="I510" s="530"/>
      <c r="J510" s="530"/>
      <c r="K510" s="530"/>
      <c r="L510" s="530"/>
      <c r="M510" s="530"/>
      <c r="N510" s="555"/>
    </row>
    <row r="511" customFormat="false" ht="14.25" hidden="false" customHeight="false" outlineLevel="0" collapsed="false">
      <c r="A511" s="534"/>
      <c r="B511" s="534"/>
      <c r="C511" s="534"/>
      <c r="D511" s="534"/>
      <c r="E511" s="534"/>
      <c r="F511" s="530"/>
      <c r="G511" s="530"/>
      <c r="H511" s="530"/>
      <c r="I511" s="530"/>
      <c r="J511" s="530"/>
      <c r="K511" s="530"/>
      <c r="L511" s="530"/>
      <c r="M511" s="530"/>
      <c r="N511" s="555"/>
    </row>
    <row r="512" customFormat="false" ht="14.25" hidden="false" customHeight="false" outlineLevel="0" collapsed="false">
      <c r="A512" s="534"/>
      <c r="B512" s="534"/>
      <c r="C512" s="534"/>
      <c r="D512" s="534"/>
      <c r="E512" s="534"/>
      <c r="F512" s="530"/>
      <c r="G512" s="530"/>
      <c r="H512" s="530"/>
      <c r="I512" s="530"/>
      <c r="J512" s="530"/>
      <c r="K512" s="530"/>
      <c r="L512" s="530"/>
      <c r="M512" s="530"/>
      <c r="N512" s="555"/>
    </row>
    <row r="513" customFormat="false" ht="14.25" hidden="false" customHeight="false" outlineLevel="0" collapsed="false">
      <c r="A513" s="534"/>
      <c r="B513" s="534"/>
      <c r="C513" s="534"/>
      <c r="D513" s="534"/>
      <c r="E513" s="534"/>
      <c r="F513" s="530"/>
      <c r="G513" s="530"/>
      <c r="H513" s="530"/>
      <c r="I513" s="530"/>
      <c r="J513" s="530"/>
      <c r="K513" s="530"/>
      <c r="L513" s="530"/>
      <c r="M513" s="530"/>
      <c r="N513" s="555"/>
    </row>
    <row r="514" customFormat="false" ht="14.25" hidden="false" customHeight="false" outlineLevel="0" collapsed="false">
      <c r="A514" s="534"/>
      <c r="B514" s="534"/>
      <c r="C514" s="534"/>
      <c r="D514" s="534"/>
      <c r="E514" s="534"/>
      <c r="F514" s="530"/>
      <c r="G514" s="530"/>
      <c r="H514" s="530"/>
      <c r="I514" s="530"/>
      <c r="J514" s="530"/>
      <c r="K514" s="530"/>
      <c r="L514" s="530"/>
      <c r="M514" s="530"/>
      <c r="N514" s="555"/>
    </row>
    <row r="515" customFormat="false" ht="14.25" hidden="false" customHeight="false" outlineLevel="0" collapsed="false">
      <c r="A515" s="534"/>
      <c r="B515" s="534"/>
      <c r="C515" s="534"/>
      <c r="D515" s="534"/>
      <c r="E515" s="534"/>
      <c r="F515" s="530"/>
      <c r="G515" s="530"/>
      <c r="H515" s="530"/>
      <c r="I515" s="530"/>
      <c r="J515" s="530"/>
      <c r="K515" s="530"/>
      <c r="L515" s="530"/>
      <c r="M515" s="530"/>
      <c r="N515" s="555"/>
    </row>
    <row r="516" customFormat="false" ht="14.25" hidden="false" customHeight="false" outlineLevel="0" collapsed="false">
      <c r="A516" s="534"/>
      <c r="B516" s="534"/>
      <c r="C516" s="534"/>
      <c r="D516" s="534"/>
      <c r="E516" s="534"/>
      <c r="F516" s="530"/>
      <c r="G516" s="530"/>
      <c r="H516" s="530"/>
      <c r="I516" s="530"/>
      <c r="J516" s="530"/>
      <c r="K516" s="530"/>
      <c r="L516" s="530"/>
      <c r="M516" s="530"/>
      <c r="N516" s="555"/>
    </row>
    <row r="517" customFormat="false" ht="14.25" hidden="false" customHeight="false" outlineLevel="0" collapsed="false">
      <c r="A517" s="534"/>
      <c r="B517" s="534"/>
      <c r="C517" s="534"/>
      <c r="D517" s="534"/>
      <c r="E517" s="534"/>
      <c r="F517" s="530"/>
      <c r="G517" s="530"/>
      <c r="H517" s="530"/>
      <c r="I517" s="530"/>
      <c r="J517" s="530"/>
      <c r="K517" s="530"/>
      <c r="L517" s="530"/>
      <c r="M517" s="530"/>
      <c r="N517" s="555"/>
    </row>
    <row r="518" customFormat="false" ht="14.25" hidden="false" customHeight="false" outlineLevel="0" collapsed="false">
      <c r="A518" s="534"/>
      <c r="B518" s="534"/>
      <c r="C518" s="534"/>
      <c r="D518" s="534"/>
      <c r="E518" s="534"/>
      <c r="F518" s="530"/>
      <c r="G518" s="530"/>
      <c r="H518" s="530"/>
      <c r="I518" s="530"/>
      <c r="J518" s="530"/>
      <c r="K518" s="530"/>
      <c r="L518" s="530"/>
      <c r="M518" s="530"/>
      <c r="N518" s="555"/>
    </row>
    <row r="519" customFormat="false" ht="14.25" hidden="false" customHeight="false" outlineLevel="0" collapsed="false">
      <c r="A519" s="534"/>
      <c r="B519" s="534"/>
      <c r="C519" s="534"/>
      <c r="D519" s="534"/>
      <c r="E519" s="534"/>
      <c r="F519" s="530"/>
      <c r="G519" s="530"/>
      <c r="H519" s="530"/>
      <c r="I519" s="530"/>
      <c r="J519" s="530"/>
      <c r="K519" s="530"/>
      <c r="L519" s="530"/>
      <c r="M519" s="530"/>
      <c r="N519" s="555"/>
    </row>
    <row r="520" customFormat="false" ht="14.25" hidden="false" customHeight="false" outlineLevel="0" collapsed="false">
      <c r="A520" s="534"/>
      <c r="B520" s="534"/>
      <c r="C520" s="534"/>
      <c r="D520" s="534"/>
      <c r="E520" s="534"/>
      <c r="F520" s="530"/>
      <c r="G520" s="530"/>
      <c r="H520" s="530"/>
      <c r="I520" s="530"/>
      <c r="J520" s="530"/>
      <c r="K520" s="530"/>
      <c r="L520" s="530"/>
      <c r="M520" s="530"/>
      <c r="N520" s="555"/>
    </row>
    <row r="521" customFormat="false" ht="14.25" hidden="false" customHeight="false" outlineLevel="0" collapsed="false">
      <c r="A521" s="534"/>
      <c r="B521" s="534"/>
      <c r="C521" s="534"/>
      <c r="D521" s="534"/>
      <c r="E521" s="534"/>
      <c r="F521" s="530"/>
      <c r="G521" s="530"/>
      <c r="H521" s="530"/>
      <c r="I521" s="530"/>
      <c r="J521" s="530"/>
      <c r="K521" s="530"/>
      <c r="L521" s="530"/>
      <c r="M521" s="530"/>
      <c r="N521" s="555"/>
    </row>
    <row r="522" customFormat="false" ht="14.25" hidden="false" customHeight="false" outlineLevel="0" collapsed="false">
      <c r="A522" s="534"/>
      <c r="B522" s="534"/>
      <c r="C522" s="534"/>
      <c r="D522" s="534"/>
      <c r="E522" s="534"/>
      <c r="F522" s="530"/>
      <c r="G522" s="530"/>
      <c r="H522" s="530"/>
      <c r="I522" s="530"/>
      <c r="J522" s="530"/>
      <c r="K522" s="530"/>
      <c r="L522" s="530"/>
      <c r="M522" s="530"/>
      <c r="N522" s="555"/>
    </row>
    <row r="523" customFormat="false" ht="14.25" hidden="false" customHeight="false" outlineLevel="0" collapsed="false">
      <c r="A523" s="534"/>
      <c r="B523" s="534"/>
      <c r="C523" s="534"/>
      <c r="D523" s="534"/>
      <c r="E523" s="534"/>
      <c r="F523" s="530"/>
      <c r="G523" s="530"/>
      <c r="H523" s="530"/>
      <c r="I523" s="530"/>
      <c r="J523" s="530"/>
      <c r="K523" s="530"/>
      <c r="L523" s="530"/>
      <c r="M523" s="530"/>
      <c r="N523" s="555"/>
    </row>
    <row r="524" customFormat="false" ht="14.25" hidden="false" customHeight="false" outlineLevel="0" collapsed="false">
      <c r="A524" s="534"/>
      <c r="B524" s="534"/>
      <c r="C524" s="534"/>
      <c r="D524" s="534"/>
      <c r="E524" s="534"/>
      <c r="F524" s="530"/>
      <c r="G524" s="530"/>
      <c r="H524" s="530"/>
      <c r="I524" s="530"/>
      <c r="J524" s="530"/>
      <c r="K524" s="530"/>
      <c r="L524" s="530"/>
      <c r="M524" s="530"/>
      <c r="N524" s="555"/>
    </row>
    <row r="525" customFormat="false" ht="14.25" hidden="false" customHeight="false" outlineLevel="0" collapsed="false">
      <c r="A525" s="534"/>
      <c r="B525" s="534"/>
      <c r="C525" s="534"/>
      <c r="D525" s="534"/>
      <c r="E525" s="534"/>
      <c r="F525" s="530"/>
      <c r="G525" s="530"/>
      <c r="H525" s="530"/>
      <c r="I525" s="530"/>
      <c r="J525" s="530"/>
      <c r="K525" s="530"/>
      <c r="L525" s="530"/>
      <c r="M525" s="530"/>
      <c r="N525" s="555"/>
    </row>
    <row r="526" customFormat="false" ht="14.25" hidden="false" customHeight="false" outlineLevel="0" collapsed="false">
      <c r="A526" s="534"/>
      <c r="B526" s="534"/>
      <c r="C526" s="534"/>
      <c r="D526" s="534"/>
      <c r="E526" s="534"/>
      <c r="F526" s="530"/>
      <c r="G526" s="530"/>
      <c r="H526" s="530"/>
      <c r="I526" s="530"/>
      <c r="J526" s="530"/>
      <c r="K526" s="530"/>
      <c r="L526" s="530"/>
      <c r="M526" s="530"/>
      <c r="N526" s="555"/>
    </row>
    <row r="527" customFormat="false" ht="14.25" hidden="false" customHeight="false" outlineLevel="0" collapsed="false">
      <c r="A527" s="534"/>
      <c r="B527" s="534"/>
      <c r="C527" s="534"/>
      <c r="D527" s="534"/>
      <c r="E527" s="534"/>
      <c r="F527" s="530"/>
      <c r="G527" s="530"/>
      <c r="H527" s="530"/>
      <c r="I527" s="530"/>
      <c r="J527" s="530"/>
      <c r="K527" s="530"/>
      <c r="L527" s="530"/>
      <c r="M527" s="530"/>
      <c r="N527" s="555"/>
    </row>
    <row r="528" customFormat="false" ht="14.25" hidden="false" customHeight="false" outlineLevel="0" collapsed="false">
      <c r="A528" s="534"/>
      <c r="B528" s="534"/>
      <c r="C528" s="534"/>
      <c r="D528" s="534"/>
      <c r="E528" s="534"/>
      <c r="F528" s="530"/>
      <c r="G528" s="530"/>
      <c r="H528" s="530"/>
      <c r="I528" s="530"/>
      <c r="J528" s="530"/>
      <c r="K528" s="530"/>
      <c r="L528" s="530"/>
      <c r="M528" s="530"/>
      <c r="N528" s="555"/>
    </row>
    <row r="529" customFormat="false" ht="14.25" hidden="false" customHeight="false" outlineLevel="0" collapsed="false">
      <c r="A529" s="534"/>
      <c r="B529" s="534"/>
      <c r="C529" s="534"/>
      <c r="D529" s="534"/>
      <c r="E529" s="534"/>
      <c r="F529" s="530"/>
      <c r="G529" s="530"/>
      <c r="H529" s="530"/>
      <c r="I529" s="530"/>
      <c r="J529" s="530"/>
      <c r="K529" s="530"/>
      <c r="L529" s="530"/>
      <c r="M529" s="530"/>
      <c r="N529" s="555"/>
    </row>
    <row r="530" customFormat="false" ht="14.25" hidden="false" customHeight="false" outlineLevel="0" collapsed="false">
      <c r="A530" s="534"/>
      <c r="B530" s="534"/>
      <c r="C530" s="534"/>
      <c r="D530" s="534"/>
      <c r="E530" s="534"/>
      <c r="F530" s="530"/>
      <c r="G530" s="530"/>
      <c r="H530" s="530"/>
      <c r="I530" s="530"/>
      <c r="J530" s="530"/>
      <c r="K530" s="530"/>
      <c r="L530" s="530"/>
      <c r="M530" s="530"/>
      <c r="N530" s="555"/>
    </row>
    <row r="531" customFormat="false" ht="14.25" hidden="false" customHeight="false" outlineLevel="0" collapsed="false">
      <c r="A531" s="534"/>
      <c r="B531" s="534"/>
      <c r="C531" s="534"/>
      <c r="D531" s="534"/>
      <c r="E531" s="534"/>
      <c r="F531" s="530"/>
      <c r="G531" s="530"/>
      <c r="H531" s="530"/>
      <c r="I531" s="530"/>
      <c r="J531" s="530"/>
      <c r="K531" s="530"/>
      <c r="L531" s="530"/>
      <c r="M531" s="530"/>
      <c r="N531" s="555"/>
    </row>
    <row r="532" customFormat="false" ht="14.25" hidden="false" customHeight="false" outlineLevel="0" collapsed="false">
      <c r="A532" s="534"/>
      <c r="B532" s="534"/>
      <c r="C532" s="534"/>
      <c r="D532" s="534"/>
      <c r="E532" s="534"/>
      <c r="F532" s="530"/>
      <c r="G532" s="530"/>
      <c r="H532" s="530"/>
      <c r="I532" s="530"/>
      <c r="J532" s="530"/>
      <c r="K532" s="530"/>
      <c r="L532" s="530"/>
      <c r="M532" s="530"/>
      <c r="N532" s="555"/>
    </row>
    <row r="533" customFormat="false" ht="14.25" hidden="false" customHeight="false" outlineLevel="0" collapsed="false">
      <c r="A533" s="534"/>
      <c r="B533" s="534"/>
      <c r="C533" s="534"/>
      <c r="D533" s="534"/>
      <c r="E533" s="534"/>
      <c r="F533" s="530"/>
      <c r="G533" s="530"/>
      <c r="H533" s="530"/>
      <c r="I533" s="530"/>
      <c r="J533" s="530"/>
      <c r="K533" s="530"/>
      <c r="L533" s="530"/>
      <c r="M533" s="530"/>
      <c r="N533" s="555"/>
    </row>
    <row r="534" customFormat="false" ht="14.25" hidden="false" customHeight="false" outlineLevel="0" collapsed="false">
      <c r="A534" s="534"/>
      <c r="B534" s="534"/>
      <c r="C534" s="534"/>
      <c r="D534" s="534"/>
      <c r="E534" s="534"/>
      <c r="F534" s="530"/>
      <c r="G534" s="530"/>
      <c r="H534" s="530"/>
      <c r="I534" s="530"/>
      <c r="J534" s="530"/>
      <c r="K534" s="530"/>
      <c r="L534" s="530"/>
      <c r="M534" s="530"/>
      <c r="N534" s="555"/>
    </row>
    <row r="535" customFormat="false" ht="14.25" hidden="false" customHeight="false" outlineLevel="0" collapsed="false">
      <c r="A535" s="534"/>
      <c r="B535" s="534"/>
      <c r="C535" s="534"/>
      <c r="D535" s="534"/>
      <c r="E535" s="534"/>
      <c r="F535" s="530"/>
      <c r="G535" s="530"/>
      <c r="H535" s="530"/>
      <c r="I535" s="530"/>
      <c r="J535" s="530"/>
      <c r="K535" s="530"/>
      <c r="L535" s="530"/>
      <c r="M535" s="530"/>
      <c r="N535" s="555"/>
    </row>
    <row r="536" customFormat="false" ht="14.25" hidden="false" customHeight="false" outlineLevel="0" collapsed="false">
      <c r="A536" s="534"/>
      <c r="B536" s="534"/>
      <c r="C536" s="534"/>
      <c r="D536" s="534"/>
      <c r="E536" s="534"/>
      <c r="F536" s="530"/>
      <c r="G536" s="530"/>
      <c r="H536" s="530"/>
      <c r="I536" s="530"/>
      <c r="J536" s="530"/>
      <c r="K536" s="530"/>
      <c r="L536" s="530"/>
      <c r="M536" s="530"/>
      <c r="N536" s="555"/>
    </row>
    <row r="537" customFormat="false" ht="14.25" hidden="false" customHeight="false" outlineLevel="0" collapsed="false">
      <c r="A537" s="534"/>
      <c r="B537" s="534"/>
      <c r="C537" s="534"/>
      <c r="D537" s="534"/>
      <c r="E537" s="534"/>
      <c r="F537" s="530"/>
      <c r="G537" s="530"/>
      <c r="H537" s="530"/>
      <c r="I537" s="530"/>
      <c r="J537" s="530"/>
      <c r="K537" s="530"/>
      <c r="L537" s="530"/>
      <c r="M537" s="530"/>
      <c r="N537" s="555"/>
    </row>
    <row r="538" customFormat="false" ht="14.25" hidden="false" customHeight="false" outlineLevel="0" collapsed="false">
      <c r="A538" s="534"/>
      <c r="B538" s="534"/>
      <c r="C538" s="534"/>
      <c r="D538" s="534"/>
      <c r="E538" s="534"/>
      <c r="F538" s="530"/>
      <c r="G538" s="530"/>
      <c r="H538" s="530"/>
      <c r="I538" s="530"/>
      <c r="J538" s="530"/>
      <c r="K538" s="530"/>
      <c r="L538" s="530"/>
      <c r="M538" s="530"/>
      <c r="N538" s="555"/>
    </row>
    <row r="539" customFormat="false" ht="14.25" hidden="false" customHeight="false" outlineLevel="0" collapsed="false">
      <c r="A539" s="534"/>
      <c r="B539" s="534"/>
      <c r="C539" s="534"/>
      <c r="D539" s="534"/>
      <c r="E539" s="534"/>
      <c r="F539" s="530"/>
      <c r="G539" s="530"/>
      <c r="H539" s="530"/>
      <c r="I539" s="530"/>
      <c r="J539" s="530"/>
      <c r="K539" s="530"/>
      <c r="L539" s="530"/>
      <c r="M539" s="530"/>
      <c r="N539" s="555"/>
    </row>
    <row r="540" customFormat="false" ht="14.25" hidden="false" customHeight="false" outlineLevel="0" collapsed="false">
      <c r="A540" s="534"/>
      <c r="B540" s="534"/>
      <c r="C540" s="534"/>
      <c r="D540" s="534"/>
      <c r="E540" s="534"/>
      <c r="F540" s="530"/>
      <c r="G540" s="530"/>
      <c r="H540" s="530"/>
      <c r="I540" s="530"/>
      <c r="J540" s="530"/>
      <c r="K540" s="530"/>
      <c r="L540" s="530"/>
      <c r="M540" s="530"/>
      <c r="N540" s="555"/>
    </row>
    <row r="541" customFormat="false" ht="14.25" hidden="false" customHeight="false" outlineLevel="0" collapsed="false">
      <c r="A541" s="534"/>
      <c r="B541" s="534"/>
      <c r="C541" s="534"/>
      <c r="D541" s="534"/>
      <c r="E541" s="534"/>
      <c r="F541" s="530"/>
      <c r="G541" s="530"/>
      <c r="H541" s="530"/>
      <c r="I541" s="530"/>
      <c r="J541" s="530"/>
      <c r="K541" s="530"/>
      <c r="L541" s="530"/>
      <c r="M541" s="530"/>
      <c r="N541" s="555"/>
    </row>
    <row r="542" customFormat="false" ht="14.25" hidden="false" customHeight="false" outlineLevel="0" collapsed="false">
      <c r="A542" s="534"/>
      <c r="B542" s="534"/>
      <c r="C542" s="534"/>
      <c r="D542" s="534"/>
      <c r="E542" s="534"/>
      <c r="F542" s="530"/>
      <c r="G542" s="530"/>
      <c r="H542" s="530"/>
      <c r="I542" s="530"/>
      <c r="J542" s="530"/>
      <c r="K542" s="530"/>
      <c r="L542" s="530"/>
      <c r="M542" s="530"/>
      <c r="N542" s="555"/>
    </row>
    <row r="543" customFormat="false" ht="14.25" hidden="false" customHeight="false" outlineLevel="0" collapsed="false">
      <c r="A543" s="534"/>
      <c r="B543" s="534"/>
      <c r="C543" s="534"/>
      <c r="D543" s="534"/>
      <c r="E543" s="534"/>
      <c r="F543" s="530"/>
      <c r="G543" s="530"/>
      <c r="H543" s="530"/>
      <c r="I543" s="530"/>
      <c r="J543" s="530"/>
      <c r="K543" s="530"/>
      <c r="L543" s="530"/>
      <c r="M543" s="530"/>
      <c r="N543" s="555"/>
    </row>
    <row r="544" customFormat="false" ht="14.25" hidden="false" customHeight="false" outlineLevel="0" collapsed="false">
      <c r="A544" s="534"/>
      <c r="B544" s="534"/>
      <c r="C544" s="534"/>
      <c r="D544" s="534"/>
      <c r="E544" s="534"/>
      <c r="F544" s="530"/>
      <c r="G544" s="530"/>
      <c r="H544" s="530"/>
      <c r="I544" s="530"/>
      <c r="J544" s="530"/>
      <c r="K544" s="530"/>
      <c r="L544" s="530"/>
      <c r="M544" s="530"/>
      <c r="N544" s="555"/>
    </row>
    <row r="545" customFormat="false" ht="14.25" hidden="false" customHeight="false" outlineLevel="0" collapsed="false">
      <c r="A545" s="534"/>
      <c r="B545" s="534"/>
      <c r="C545" s="534"/>
      <c r="D545" s="534"/>
      <c r="E545" s="534"/>
      <c r="F545" s="530"/>
      <c r="G545" s="530"/>
      <c r="H545" s="530"/>
      <c r="I545" s="530"/>
      <c r="J545" s="530"/>
      <c r="K545" s="530"/>
      <c r="L545" s="530"/>
      <c r="M545" s="530"/>
      <c r="N545" s="555"/>
    </row>
    <row r="546" customFormat="false" ht="14.25" hidden="false" customHeight="false" outlineLevel="0" collapsed="false">
      <c r="A546" s="534"/>
      <c r="B546" s="534"/>
      <c r="C546" s="534"/>
      <c r="D546" s="534"/>
      <c r="E546" s="534"/>
      <c r="F546" s="530"/>
      <c r="G546" s="530"/>
      <c r="H546" s="530"/>
      <c r="I546" s="530"/>
      <c r="J546" s="530"/>
      <c r="K546" s="530"/>
      <c r="L546" s="530"/>
      <c r="M546" s="530"/>
      <c r="N546" s="555"/>
    </row>
    <row r="547" customFormat="false" ht="14.25" hidden="false" customHeight="false" outlineLevel="0" collapsed="false">
      <c r="A547" s="534"/>
      <c r="B547" s="534"/>
      <c r="C547" s="534"/>
      <c r="D547" s="534"/>
      <c r="E547" s="534"/>
      <c r="F547" s="530"/>
      <c r="G547" s="530"/>
      <c r="H547" s="530"/>
      <c r="I547" s="530"/>
      <c r="J547" s="530"/>
      <c r="K547" s="530"/>
      <c r="L547" s="530"/>
      <c r="M547" s="530"/>
      <c r="N547" s="555"/>
    </row>
    <row r="548" customFormat="false" ht="14.25" hidden="false" customHeight="false" outlineLevel="0" collapsed="false">
      <c r="A548" s="534"/>
      <c r="B548" s="534"/>
      <c r="C548" s="534"/>
      <c r="D548" s="534"/>
      <c r="E548" s="534"/>
      <c r="F548" s="530"/>
      <c r="G548" s="530"/>
      <c r="H548" s="530"/>
      <c r="I548" s="530"/>
      <c r="J548" s="530"/>
      <c r="K548" s="530"/>
      <c r="L548" s="530"/>
      <c r="M548" s="530"/>
      <c r="N548" s="555"/>
    </row>
    <row r="549" customFormat="false" ht="14.25" hidden="false" customHeight="false" outlineLevel="0" collapsed="false">
      <c r="A549" s="534"/>
      <c r="B549" s="534"/>
      <c r="C549" s="534"/>
      <c r="D549" s="534"/>
      <c r="E549" s="534"/>
      <c r="F549" s="530"/>
      <c r="G549" s="530"/>
      <c r="H549" s="530"/>
      <c r="I549" s="530"/>
      <c r="J549" s="530"/>
      <c r="K549" s="530"/>
      <c r="L549" s="530"/>
      <c r="M549" s="530"/>
      <c r="N549" s="555"/>
    </row>
    <row r="550" customFormat="false" ht="14.25" hidden="false" customHeight="false" outlineLevel="0" collapsed="false">
      <c r="A550" s="534"/>
      <c r="B550" s="534"/>
      <c r="C550" s="534"/>
      <c r="D550" s="534"/>
      <c r="E550" s="534"/>
      <c r="F550" s="530"/>
      <c r="G550" s="530"/>
      <c r="H550" s="530"/>
      <c r="I550" s="530"/>
      <c r="J550" s="530"/>
      <c r="K550" s="530"/>
      <c r="L550" s="530"/>
      <c r="M550" s="530"/>
      <c r="N550" s="555"/>
    </row>
    <row r="551" customFormat="false" ht="14.25" hidden="false" customHeight="false" outlineLevel="0" collapsed="false">
      <c r="A551" s="534"/>
      <c r="B551" s="534"/>
      <c r="C551" s="534"/>
      <c r="D551" s="534"/>
      <c r="E551" s="534"/>
      <c r="F551" s="530"/>
      <c r="G551" s="530"/>
      <c r="H551" s="530"/>
      <c r="I551" s="530"/>
      <c r="J551" s="530"/>
      <c r="K551" s="530"/>
      <c r="L551" s="530"/>
      <c r="M551" s="530"/>
      <c r="N551" s="555"/>
    </row>
    <row r="552" customFormat="false" ht="14.25" hidden="false" customHeight="false" outlineLevel="0" collapsed="false">
      <c r="A552" s="534"/>
      <c r="B552" s="534"/>
      <c r="C552" s="534"/>
      <c r="D552" s="534"/>
      <c r="E552" s="534"/>
      <c r="F552" s="530"/>
      <c r="G552" s="530"/>
      <c r="H552" s="530"/>
      <c r="I552" s="530"/>
      <c r="J552" s="530"/>
      <c r="K552" s="530"/>
      <c r="L552" s="530"/>
      <c r="M552" s="530"/>
      <c r="N552" s="555"/>
    </row>
    <row r="553" customFormat="false" ht="14.25" hidden="false" customHeight="false" outlineLevel="0" collapsed="false">
      <c r="A553" s="534"/>
      <c r="B553" s="534"/>
      <c r="C553" s="534"/>
      <c r="D553" s="534"/>
      <c r="E553" s="534"/>
      <c r="F553" s="530"/>
      <c r="G553" s="530"/>
      <c r="H553" s="530"/>
      <c r="I553" s="530"/>
      <c r="J553" s="530"/>
      <c r="K553" s="530"/>
      <c r="L553" s="530"/>
      <c r="M553" s="530"/>
      <c r="N553" s="555"/>
    </row>
    <row r="554" customFormat="false" ht="14.25" hidden="false" customHeight="false" outlineLevel="0" collapsed="false">
      <c r="A554" s="534"/>
      <c r="B554" s="534"/>
      <c r="C554" s="534"/>
      <c r="D554" s="534"/>
      <c r="E554" s="534"/>
      <c r="F554" s="530"/>
      <c r="G554" s="530"/>
      <c r="H554" s="530"/>
      <c r="I554" s="530"/>
      <c r="J554" s="530"/>
      <c r="K554" s="530"/>
      <c r="L554" s="530"/>
      <c r="M554" s="530"/>
      <c r="N554" s="555"/>
    </row>
    <row r="555" customFormat="false" ht="14.25" hidden="false" customHeight="false" outlineLevel="0" collapsed="false">
      <c r="A555" s="534"/>
      <c r="B555" s="534"/>
      <c r="C555" s="534"/>
      <c r="D555" s="534"/>
      <c r="E555" s="534"/>
      <c r="F555" s="530"/>
      <c r="G555" s="530"/>
      <c r="H555" s="530"/>
      <c r="I555" s="530"/>
      <c r="J555" s="530"/>
      <c r="K555" s="530"/>
      <c r="L555" s="530"/>
      <c r="M555" s="530"/>
      <c r="N555" s="555"/>
    </row>
    <row r="556" customFormat="false" ht="14.25" hidden="false" customHeight="false" outlineLevel="0" collapsed="false">
      <c r="A556" s="534"/>
      <c r="B556" s="534"/>
      <c r="C556" s="534"/>
      <c r="D556" s="534"/>
      <c r="E556" s="534"/>
      <c r="F556" s="530"/>
      <c r="G556" s="530"/>
      <c r="H556" s="530"/>
      <c r="I556" s="530"/>
      <c r="J556" s="530"/>
      <c r="K556" s="530"/>
      <c r="L556" s="530"/>
      <c r="M556" s="530"/>
      <c r="N556" s="555"/>
    </row>
    <row r="557" customFormat="false" ht="14.25" hidden="false" customHeight="false" outlineLevel="0" collapsed="false">
      <c r="A557" s="534"/>
      <c r="B557" s="534"/>
      <c r="C557" s="534"/>
      <c r="D557" s="534"/>
      <c r="E557" s="534"/>
      <c r="F557" s="530"/>
      <c r="G557" s="530"/>
      <c r="H557" s="530"/>
      <c r="I557" s="530"/>
      <c r="J557" s="530"/>
      <c r="K557" s="530"/>
      <c r="L557" s="530"/>
      <c r="M557" s="530"/>
      <c r="N557" s="555"/>
    </row>
    <row r="558" customFormat="false" ht="14.25" hidden="false" customHeight="false" outlineLevel="0" collapsed="false">
      <c r="A558" s="534"/>
      <c r="B558" s="534"/>
      <c r="C558" s="534"/>
      <c r="D558" s="534"/>
      <c r="E558" s="534"/>
      <c r="F558" s="530"/>
      <c r="G558" s="530"/>
      <c r="H558" s="530"/>
      <c r="I558" s="530"/>
      <c r="J558" s="530"/>
      <c r="K558" s="530"/>
      <c r="L558" s="530"/>
      <c r="M558" s="530"/>
      <c r="N558" s="555"/>
    </row>
    <row r="559" customFormat="false" ht="14.25" hidden="false" customHeight="false" outlineLevel="0" collapsed="false">
      <c r="A559" s="534"/>
      <c r="B559" s="534"/>
      <c r="C559" s="534"/>
      <c r="D559" s="534"/>
      <c r="E559" s="534"/>
      <c r="F559" s="530"/>
      <c r="G559" s="530"/>
      <c r="H559" s="530"/>
      <c r="I559" s="530"/>
      <c r="J559" s="530"/>
      <c r="K559" s="530"/>
      <c r="L559" s="530"/>
      <c r="M559" s="530"/>
      <c r="N559" s="555"/>
    </row>
    <row r="560" customFormat="false" ht="14.25" hidden="false" customHeight="false" outlineLevel="0" collapsed="false">
      <c r="A560" s="534"/>
      <c r="B560" s="534"/>
      <c r="C560" s="534"/>
      <c r="D560" s="534"/>
      <c r="E560" s="534"/>
      <c r="F560" s="530"/>
      <c r="G560" s="530"/>
      <c r="H560" s="530"/>
      <c r="I560" s="530"/>
      <c r="J560" s="530"/>
      <c r="K560" s="530"/>
      <c r="L560" s="530"/>
      <c r="M560" s="530"/>
      <c r="N560" s="555"/>
    </row>
    <row r="561" customFormat="false" ht="14.25" hidden="false" customHeight="false" outlineLevel="0" collapsed="false">
      <c r="A561" s="534"/>
      <c r="B561" s="534"/>
      <c r="C561" s="534"/>
      <c r="D561" s="534"/>
      <c r="E561" s="534"/>
      <c r="F561" s="530"/>
      <c r="G561" s="530"/>
      <c r="H561" s="530"/>
      <c r="I561" s="530"/>
      <c r="J561" s="530"/>
      <c r="K561" s="530"/>
      <c r="L561" s="530"/>
      <c r="M561" s="530"/>
      <c r="N561" s="555"/>
    </row>
    <row r="562" customFormat="false" ht="14.25" hidden="false" customHeight="false" outlineLevel="0" collapsed="false">
      <c r="A562" s="534"/>
      <c r="B562" s="534"/>
      <c r="C562" s="534"/>
      <c r="D562" s="534"/>
      <c r="E562" s="534"/>
      <c r="F562" s="530"/>
      <c r="G562" s="530"/>
      <c r="H562" s="530"/>
      <c r="I562" s="530"/>
      <c r="J562" s="530"/>
      <c r="K562" s="530"/>
      <c r="L562" s="530"/>
      <c r="M562" s="530"/>
      <c r="N562" s="555"/>
    </row>
    <row r="563" customFormat="false" ht="14.25" hidden="false" customHeight="false" outlineLevel="0" collapsed="false">
      <c r="A563" s="534"/>
      <c r="B563" s="534"/>
      <c r="C563" s="534"/>
      <c r="D563" s="534"/>
      <c r="E563" s="534"/>
      <c r="F563" s="530"/>
      <c r="G563" s="530"/>
      <c r="H563" s="530"/>
      <c r="I563" s="530"/>
      <c r="J563" s="530"/>
      <c r="K563" s="530"/>
      <c r="L563" s="530"/>
      <c r="M563" s="530"/>
      <c r="N563" s="555"/>
    </row>
    <row r="564" customFormat="false" ht="14.25" hidden="false" customHeight="false" outlineLevel="0" collapsed="false">
      <c r="A564" s="534"/>
      <c r="B564" s="534"/>
      <c r="C564" s="534"/>
      <c r="D564" s="534"/>
      <c r="E564" s="534"/>
      <c r="F564" s="530"/>
      <c r="G564" s="530"/>
      <c r="H564" s="530"/>
      <c r="I564" s="530"/>
      <c r="J564" s="530"/>
      <c r="K564" s="530"/>
      <c r="L564" s="530"/>
      <c r="M564" s="530"/>
      <c r="N564" s="555"/>
    </row>
    <row r="565" customFormat="false" ht="14.25" hidden="false" customHeight="false" outlineLevel="0" collapsed="false">
      <c r="A565" s="534"/>
      <c r="B565" s="534"/>
      <c r="C565" s="534"/>
      <c r="D565" s="534"/>
      <c r="E565" s="534"/>
      <c r="F565" s="530"/>
      <c r="G565" s="530"/>
      <c r="H565" s="530"/>
      <c r="I565" s="530"/>
      <c r="J565" s="530"/>
      <c r="K565" s="530"/>
      <c r="L565" s="530"/>
      <c r="M565" s="530"/>
      <c r="N565" s="555"/>
    </row>
    <row r="566" customFormat="false" ht="14.25" hidden="false" customHeight="false" outlineLevel="0" collapsed="false">
      <c r="A566" s="534"/>
      <c r="B566" s="534"/>
      <c r="C566" s="534"/>
      <c r="D566" s="534"/>
      <c r="E566" s="534"/>
      <c r="F566" s="530"/>
      <c r="G566" s="530"/>
      <c r="H566" s="530"/>
      <c r="I566" s="530"/>
      <c r="J566" s="530"/>
      <c r="K566" s="530"/>
      <c r="L566" s="530"/>
      <c r="M566" s="530"/>
      <c r="N566" s="555"/>
    </row>
    <row r="567" customFormat="false" ht="14.25" hidden="false" customHeight="false" outlineLevel="0" collapsed="false">
      <c r="A567" s="534"/>
      <c r="B567" s="534"/>
      <c r="C567" s="534"/>
      <c r="D567" s="534"/>
      <c r="E567" s="534"/>
      <c r="F567" s="530"/>
      <c r="G567" s="530"/>
      <c r="H567" s="530"/>
      <c r="I567" s="530"/>
      <c r="J567" s="530"/>
      <c r="K567" s="530"/>
      <c r="L567" s="530"/>
      <c r="M567" s="530"/>
      <c r="N567" s="555"/>
    </row>
    <row r="568" customFormat="false" ht="14.25" hidden="false" customHeight="false" outlineLevel="0" collapsed="false">
      <c r="A568" s="534"/>
      <c r="B568" s="534"/>
      <c r="C568" s="534"/>
      <c r="D568" s="534"/>
      <c r="E568" s="534"/>
      <c r="F568" s="530"/>
      <c r="G568" s="530"/>
      <c r="H568" s="530"/>
      <c r="I568" s="530"/>
      <c r="J568" s="530"/>
      <c r="K568" s="530"/>
      <c r="L568" s="530"/>
      <c r="M568" s="530"/>
      <c r="N568" s="555"/>
    </row>
    <row r="569" customFormat="false" ht="14.25" hidden="false" customHeight="false" outlineLevel="0" collapsed="false">
      <c r="A569" s="534"/>
      <c r="B569" s="534"/>
      <c r="C569" s="534"/>
      <c r="D569" s="534"/>
      <c r="E569" s="534"/>
      <c r="F569" s="530"/>
      <c r="G569" s="530"/>
      <c r="H569" s="530"/>
      <c r="I569" s="530"/>
      <c r="J569" s="530"/>
      <c r="K569" s="530"/>
      <c r="L569" s="530"/>
      <c r="M569" s="530"/>
      <c r="N569" s="555"/>
    </row>
    <row r="570" customFormat="false" ht="14.25" hidden="false" customHeight="false" outlineLevel="0" collapsed="false">
      <c r="A570" s="534"/>
      <c r="B570" s="534"/>
      <c r="C570" s="534"/>
      <c r="D570" s="534"/>
      <c r="E570" s="534"/>
      <c r="F570" s="530"/>
      <c r="G570" s="530"/>
      <c r="H570" s="530"/>
      <c r="I570" s="530"/>
      <c r="J570" s="530"/>
      <c r="K570" s="530"/>
      <c r="L570" s="530"/>
      <c r="M570" s="530"/>
      <c r="N570" s="555"/>
    </row>
    <row r="571" customFormat="false" ht="14.25" hidden="false" customHeight="false" outlineLevel="0" collapsed="false">
      <c r="A571" s="534"/>
      <c r="B571" s="534"/>
      <c r="C571" s="534"/>
      <c r="D571" s="534"/>
      <c r="E571" s="534"/>
      <c r="F571" s="530"/>
      <c r="G571" s="530"/>
      <c r="H571" s="530"/>
      <c r="I571" s="530"/>
      <c r="J571" s="530"/>
      <c r="K571" s="530"/>
      <c r="L571" s="530"/>
      <c r="M571" s="530"/>
      <c r="N571" s="555"/>
    </row>
    <row r="572" customFormat="false" ht="14.25" hidden="false" customHeight="false" outlineLevel="0" collapsed="false">
      <c r="A572" s="534"/>
      <c r="B572" s="534"/>
      <c r="C572" s="534"/>
      <c r="D572" s="534"/>
      <c r="E572" s="534"/>
      <c r="F572" s="530"/>
      <c r="G572" s="530"/>
      <c r="H572" s="530"/>
      <c r="I572" s="530"/>
      <c r="J572" s="530"/>
      <c r="K572" s="530"/>
      <c r="L572" s="530"/>
      <c r="M572" s="530"/>
      <c r="N572" s="555"/>
    </row>
    <row r="573" customFormat="false" ht="14.25" hidden="false" customHeight="false" outlineLevel="0" collapsed="false">
      <c r="A573" s="534"/>
      <c r="B573" s="534"/>
      <c r="C573" s="534"/>
      <c r="D573" s="534"/>
      <c r="E573" s="534"/>
      <c r="F573" s="530"/>
      <c r="G573" s="530"/>
      <c r="H573" s="530"/>
      <c r="I573" s="530"/>
      <c r="J573" s="530"/>
      <c r="K573" s="530"/>
      <c r="L573" s="530"/>
      <c r="M573" s="530"/>
      <c r="N573" s="555"/>
    </row>
    <row r="574" customFormat="false" ht="14.25" hidden="false" customHeight="false" outlineLevel="0" collapsed="false">
      <c r="A574" s="534"/>
      <c r="B574" s="534"/>
      <c r="C574" s="534"/>
      <c r="D574" s="534"/>
      <c r="E574" s="534"/>
      <c r="F574" s="530"/>
      <c r="G574" s="530"/>
      <c r="H574" s="530"/>
      <c r="I574" s="530"/>
      <c r="J574" s="530"/>
      <c r="K574" s="530"/>
      <c r="L574" s="530"/>
      <c r="M574" s="530"/>
      <c r="N574" s="555"/>
    </row>
    <row r="575" customFormat="false" ht="14.25" hidden="false" customHeight="false" outlineLevel="0" collapsed="false">
      <c r="A575" s="534"/>
      <c r="B575" s="534"/>
      <c r="C575" s="534"/>
      <c r="D575" s="534"/>
      <c r="E575" s="534"/>
      <c r="F575" s="530"/>
      <c r="G575" s="530"/>
      <c r="H575" s="530"/>
      <c r="I575" s="530"/>
      <c r="J575" s="530"/>
      <c r="K575" s="530"/>
      <c r="L575" s="530"/>
      <c r="M575" s="530"/>
      <c r="N575" s="555"/>
    </row>
    <row r="576" customFormat="false" ht="14.25" hidden="false" customHeight="false" outlineLevel="0" collapsed="false">
      <c r="A576" s="534"/>
      <c r="B576" s="534"/>
      <c r="C576" s="534"/>
      <c r="D576" s="534"/>
      <c r="E576" s="534"/>
      <c r="F576" s="530"/>
      <c r="G576" s="530"/>
      <c r="H576" s="530"/>
      <c r="I576" s="530"/>
      <c r="J576" s="530"/>
      <c r="K576" s="530"/>
      <c r="L576" s="530"/>
      <c r="M576" s="530"/>
      <c r="N576" s="555"/>
    </row>
    <row r="577" customFormat="false" ht="14.25" hidden="false" customHeight="false" outlineLevel="0" collapsed="false">
      <c r="A577" s="534"/>
      <c r="B577" s="534"/>
      <c r="C577" s="534"/>
      <c r="D577" s="534"/>
      <c r="E577" s="534"/>
      <c r="F577" s="530"/>
      <c r="G577" s="530"/>
      <c r="H577" s="530"/>
      <c r="I577" s="530"/>
      <c r="J577" s="530"/>
      <c r="K577" s="530"/>
      <c r="L577" s="530"/>
      <c r="M577" s="530"/>
      <c r="N577" s="555"/>
    </row>
    <row r="578" customFormat="false" ht="14.25" hidden="false" customHeight="false" outlineLevel="0" collapsed="false">
      <c r="A578" s="534"/>
      <c r="B578" s="534"/>
      <c r="C578" s="534"/>
      <c r="D578" s="534"/>
      <c r="E578" s="534"/>
      <c r="F578" s="530"/>
      <c r="G578" s="530"/>
      <c r="H578" s="530"/>
      <c r="I578" s="530"/>
      <c r="J578" s="530"/>
      <c r="K578" s="530"/>
      <c r="L578" s="530"/>
      <c r="M578" s="530"/>
      <c r="N578" s="555"/>
    </row>
    <row r="579" customFormat="false" ht="14.25" hidden="false" customHeight="false" outlineLevel="0" collapsed="false">
      <c r="A579" s="534"/>
      <c r="B579" s="534"/>
      <c r="C579" s="534"/>
      <c r="D579" s="534"/>
      <c r="E579" s="534"/>
      <c r="F579" s="530"/>
      <c r="G579" s="530"/>
      <c r="H579" s="530"/>
      <c r="I579" s="530"/>
      <c r="J579" s="530"/>
      <c r="K579" s="530"/>
      <c r="L579" s="530"/>
      <c r="M579" s="530"/>
      <c r="N579" s="555"/>
    </row>
    <row r="580" customFormat="false" ht="14.25" hidden="false" customHeight="false" outlineLevel="0" collapsed="false">
      <c r="A580" s="534"/>
      <c r="B580" s="534"/>
      <c r="C580" s="534"/>
      <c r="D580" s="534"/>
      <c r="E580" s="534"/>
      <c r="F580" s="530"/>
      <c r="G580" s="530"/>
      <c r="H580" s="530"/>
      <c r="I580" s="530"/>
      <c r="J580" s="530"/>
      <c r="K580" s="530"/>
      <c r="L580" s="530"/>
      <c r="M580" s="530"/>
      <c r="N580" s="555"/>
    </row>
    <row r="581" customFormat="false" ht="14.25" hidden="false" customHeight="false" outlineLevel="0" collapsed="false">
      <c r="A581" s="534"/>
      <c r="B581" s="534"/>
      <c r="C581" s="534"/>
      <c r="D581" s="534"/>
      <c r="E581" s="534"/>
      <c r="F581" s="530"/>
      <c r="G581" s="530"/>
      <c r="H581" s="530"/>
      <c r="I581" s="530"/>
      <c r="J581" s="530"/>
      <c r="K581" s="530"/>
      <c r="L581" s="530"/>
      <c r="M581" s="530"/>
      <c r="N581" s="555"/>
    </row>
    <row r="582" customFormat="false" ht="14.25" hidden="false" customHeight="false" outlineLevel="0" collapsed="false">
      <c r="A582" s="534"/>
      <c r="B582" s="534"/>
      <c r="C582" s="534"/>
      <c r="D582" s="534"/>
      <c r="E582" s="534"/>
      <c r="F582" s="530"/>
      <c r="G582" s="530"/>
      <c r="H582" s="530"/>
      <c r="I582" s="530"/>
      <c r="J582" s="530"/>
      <c r="K582" s="530"/>
      <c r="L582" s="530"/>
      <c r="M582" s="530"/>
      <c r="N582" s="555"/>
    </row>
    <row r="583" customFormat="false" ht="14.25" hidden="false" customHeight="false" outlineLevel="0" collapsed="false">
      <c r="A583" s="534"/>
      <c r="B583" s="534"/>
      <c r="C583" s="534"/>
      <c r="D583" s="534"/>
      <c r="E583" s="534"/>
      <c r="F583" s="530"/>
      <c r="G583" s="530"/>
      <c r="H583" s="530"/>
      <c r="I583" s="530"/>
      <c r="J583" s="530"/>
      <c r="K583" s="530"/>
      <c r="L583" s="530"/>
      <c r="M583" s="530"/>
      <c r="N583" s="555"/>
    </row>
    <row r="584" customFormat="false" ht="14.25" hidden="false" customHeight="false" outlineLevel="0" collapsed="false">
      <c r="A584" s="534"/>
      <c r="B584" s="534"/>
      <c r="C584" s="534"/>
      <c r="D584" s="534"/>
      <c r="E584" s="534"/>
      <c r="F584" s="530"/>
      <c r="G584" s="530"/>
      <c r="H584" s="530"/>
      <c r="I584" s="530"/>
      <c r="J584" s="530"/>
      <c r="K584" s="530"/>
      <c r="L584" s="530"/>
      <c r="M584" s="530"/>
      <c r="N584" s="555"/>
    </row>
    <row r="585" customFormat="false" ht="14.25" hidden="false" customHeight="false" outlineLevel="0" collapsed="false">
      <c r="A585" s="534"/>
      <c r="B585" s="534"/>
      <c r="C585" s="534"/>
      <c r="D585" s="534"/>
      <c r="E585" s="534"/>
      <c r="F585" s="530"/>
      <c r="G585" s="530"/>
      <c r="H585" s="530"/>
      <c r="I585" s="530"/>
      <c r="J585" s="530"/>
      <c r="K585" s="530"/>
      <c r="L585" s="530"/>
      <c r="M585" s="530"/>
      <c r="N585" s="555"/>
    </row>
    <row r="586" customFormat="false" ht="14.25" hidden="false" customHeight="false" outlineLevel="0" collapsed="false">
      <c r="A586" s="534"/>
      <c r="B586" s="534"/>
      <c r="C586" s="534"/>
      <c r="D586" s="534"/>
      <c r="E586" s="534"/>
      <c r="F586" s="530"/>
      <c r="G586" s="530"/>
      <c r="H586" s="530"/>
      <c r="I586" s="530"/>
      <c r="J586" s="530"/>
      <c r="K586" s="530"/>
      <c r="L586" s="530"/>
      <c r="M586" s="530"/>
      <c r="N586" s="555"/>
    </row>
    <row r="587" customFormat="false" ht="14.25" hidden="false" customHeight="false" outlineLevel="0" collapsed="false">
      <c r="A587" s="534"/>
      <c r="B587" s="534"/>
      <c r="C587" s="534"/>
      <c r="D587" s="534"/>
      <c r="E587" s="534"/>
      <c r="F587" s="530"/>
      <c r="G587" s="530"/>
      <c r="H587" s="530"/>
      <c r="I587" s="530"/>
      <c r="J587" s="530"/>
      <c r="K587" s="530"/>
      <c r="L587" s="530"/>
      <c r="M587" s="530"/>
      <c r="N587" s="555"/>
    </row>
    <row r="588" customFormat="false" ht="14.25" hidden="false" customHeight="false" outlineLevel="0" collapsed="false">
      <c r="A588" s="534"/>
      <c r="B588" s="534"/>
      <c r="C588" s="534"/>
      <c r="D588" s="534"/>
      <c r="E588" s="534"/>
      <c r="F588" s="530"/>
      <c r="G588" s="530"/>
      <c r="H588" s="530"/>
      <c r="I588" s="530"/>
      <c r="J588" s="530"/>
      <c r="K588" s="530"/>
      <c r="L588" s="530"/>
      <c r="M588" s="530"/>
      <c r="N588" s="555"/>
    </row>
    <row r="589" customFormat="false" ht="14.25" hidden="false" customHeight="false" outlineLevel="0" collapsed="false">
      <c r="A589" s="534"/>
      <c r="B589" s="534"/>
      <c r="C589" s="534"/>
      <c r="D589" s="534"/>
      <c r="E589" s="534"/>
      <c r="F589" s="530"/>
      <c r="G589" s="530"/>
      <c r="H589" s="530"/>
      <c r="I589" s="530"/>
      <c r="J589" s="530"/>
      <c r="K589" s="530"/>
      <c r="L589" s="530"/>
      <c r="M589" s="530"/>
      <c r="N589" s="555"/>
    </row>
    <row r="590" customFormat="false" ht="14.25" hidden="false" customHeight="false" outlineLevel="0" collapsed="false">
      <c r="A590" s="534"/>
      <c r="B590" s="534"/>
      <c r="C590" s="534"/>
      <c r="D590" s="534"/>
      <c r="E590" s="534"/>
      <c r="F590" s="530"/>
      <c r="G590" s="530"/>
      <c r="H590" s="530"/>
      <c r="I590" s="530"/>
      <c r="J590" s="530"/>
      <c r="K590" s="530"/>
      <c r="L590" s="530"/>
      <c r="M590" s="530"/>
      <c r="N590" s="555"/>
    </row>
    <row r="591" customFormat="false" ht="14.25" hidden="false" customHeight="false" outlineLevel="0" collapsed="false">
      <c r="A591" s="534"/>
      <c r="B591" s="534"/>
      <c r="C591" s="534"/>
      <c r="D591" s="534"/>
      <c r="E591" s="534"/>
      <c r="F591" s="530"/>
      <c r="G591" s="530"/>
      <c r="H591" s="530"/>
      <c r="I591" s="530"/>
      <c r="J591" s="530"/>
      <c r="K591" s="530"/>
      <c r="L591" s="530"/>
      <c r="M591" s="530"/>
      <c r="N591" s="555"/>
    </row>
    <row r="592" customFormat="false" ht="14.25" hidden="false" customHeight="false" outlineLevel="0" collapsed="false">
      <c r="A592" s="534"/>
      <c r="B592" s="534"/>
      <c r="C592" s="534"/>
      <c r="D592" s="534"/>
      <c r="E592" s="534"/>
      <c r="F592" s="530"/>
      <c r="G592" s="530"/>
      <c r="H592" s="530"/>
      <c r="I592" s="530"/>
      <c r="J592" s="530"/>
      <c r="K592" s="530"/>
      <c r="L592" s="530"/>
      <c r="M592" s="530"/>
      <c r="N592" s="555"/>
    </row>
    <row r="593" customFormat="false" ht="14.25" hidden="false" customHeight="false" outlineLevel="0" collapsed="false">
      <c r="A593" s="534"/>
      <c r="B593" s="534"/>
      <c r="C593" s="534"/>
      <c r="D593" s="534"/>
      <c r="E593" s="534"/>
      <c r="F593" s="530"/>
      <c r="G593" s="530"/>
      <c r="H593" s="530"/>
      <c r="I593" s="530"/>
      <c r="J593" s="530"/>
      <c r="K593" s="530"/>
      <c r="L593" s="530"/>
      <c r="M593" s="530"/>
      <c r="N593" s="555"/>
    </row>
    <row r="594" customFormat="false" ht="14.25" hidden="false" customHeight="false" outlineLevel="0" collapsed="false">
      <c r="A594" s="534"/>
      <c r="B594" s="534"/>
      <c r="C594" s="534"/>
      <c r="D594" s="534"/>
      <c r="E594" s="534"/>
      <c r="F594" s="530"/>
      <c r="G594" s="530"/>
      <c r="H594" s="530"/>
      <c r="I594" s="530"/>
      <c r="J594" s="530"/>
      <c r="K594" s="530"/>
      <c r="L594" s="530"/>
      <c r="M594" s="530"/>
      <c r="N594" s="555"/>
    </row>
    <row r="595" customFormat="false" ht="14.25" hidden="false" customHeight="false" outlineLevel="0" collapsed="false">
      <c r="A595" s="534"/>
      <c r="B595" s="534"/>
      <c r="C595" s="534"/>
      <c r="D595" s="534"/>
      <c r="E595" s="534"/>
      <c r="F595" s="530"/>
      <c r="G595" s="530"/>
      <c r="H595" s="530"/>
      <c r="I595" s="530"/>
      <c r="J595" s="530"/>
      <c r="K595" s="530"/>
      <c r="L595" s="530"/>
      <c r="M595" s="530"/>
      <c r="N595" s="555"/>
    </row>
    <row r="596" customFormat="false" ht="14.25" hidden="false" customHeight="false" outlineLevel="0" collapsed="false">
      <c r="A596" s="534"/>
      <c r="B596" s="534"/>
      <c r="C596" s="534"/>
      <c r="D596" s="534"/>
      <c r="E596" s="534"/>
      <c r="F596" s="530"/>
      <c r="G596" s="530"/>
      <c r="H596" s="530"/>
      <c r="I596" s="530"/>
      <c r="J596" s="530"/>
      <c r="K596" s="530"/>
      <c r="L596" s="530"/>
      <c r="M596" s="530"/>
      <c r="N596" s="555"/>
    </row>
    <row r="597" customFormat="false" ht="14.25" hidden="false" customHeight="false" outlineLevel="0" collapsed="false">
      <c r="A597" s="534"/>
      <c r="B597" s="534"/>
      <c r="C597" s="534"/>
      <c r="D597" s="534"/>
      <c r="E597" s="534"/>
      <c r="F597" s="530"/>
      <c r="G597" s="530"/>
      <c r="H597" s="530"/>
      <c r="I597" s="530"/>
      <c r="J597" s="530"/>
      <c r="K597" s="530"/>
      <c r="L597" s="530"/>
      <c r="M597" s="530"/>
      <c r="N597" s="555"/>
    </row>
    <row r="598" customFormat="false" ht="14.25" hidden="false" customHeight="false" outlineLevel="0" collapsed="false">
      <c r="A598" s="534"/>
      <c r="B598" s="534"/>
      <c r="C598" s="534"/>
      <c r="D598" s="534"/>
      <c r="E598" s="534"/>
      <c r="F598" s="530"/>
      <c r="G598" s="530"/>
      <c r="H598" s="530"/>
      <c r="I598" s="530"/>
      <c r="J598" s="530"/>
      <c r="K598" s="530"/>
      <c r="L598" s="530"/>
      <c r="M598" s="530"/>
      <c r="N598" s="555"/>
    </row>
    <row r="599" customFormat="false" ht="14.25" hidden="false" customHeight="false" outlineLevel="0" collapsed="false">
      <c r="A599" s="534"/>
      <c r="B599" s="534"/>
      <c r="C599" s="534"/>
      <c r="D599" s="534"/>
      <c r="E599" s="534"/>
      <c r="F599" s="530"/>
      <c r="G599" s="530"/>
      <c r="H599" s="530"/>
      <c r="I599" s="530"/>
      <c r="J599" s="530"/>
      <c r="K599" s="530"/>
      <c r="L599" s="530"/>
      <c r="M599" s="530"/>
      <c r="N599" s="555"/>
    </row>
    <row r="600" customFormat="false" ht="14.25" hidden="false" customHeight="false" outlineLevel="0" collapsed="false">
      <c r="A600" s="534"/>
      <c r="B600" s="534"/>
      <c r="C600" s="534"/>
      <c r="D600" s="534"/>
      <c r="E600" s="534"/>
      <c r="F600" s="530"/>
      <c r="G600" s="530"/>
      <c r="H600" s="530"/>
      <c r="I600" s="530"/>
      <c r="J600" s="530"/>
      <c r="K600" s="530"/>
      <c r="L600" s="530"/>
      <c r="M600" s="530"/>
      <c r="N600" s="555"/>
    </row>
    <row r="601" customFormat="false" ht="14.25" hidden="false" customHeight="false" outlineLevel="0" collapsed="false">
      <c r="A601" s="534"/>
      <c r="B601" s="534"/>
      <c r="C601" s="534"/>
      <c r="D601" s="534"/>
      <c r="E601" s="534"/>
      <c r="F601" s="530"/>
      <c r="G601" s="530"/>
      <c r="H601" s="530"/>
      <c r="I601" s="530"/>
      <c r="J601" s="530"/>
      <c r="K601" s="530"/>
      <c r="L601" s="530"/>
      <c r="M601" s="530"/>
      <c r="N601" s="555"/>
    </row>
    <row r="602" customFormat="false" ht="14.25" hidden="false" customHeight="false" outlineLevel="0" collapsed="false">
      <c r="A602" s="534"/>
      <c r="B602" s="534"/>
      <c r="C602" s="534"/>
      <c r="D602" s="534"/>
      <c r="E602" s="534"/>
      <c r="F602" s="530"/>
      <c r="G602" s="530"/>
      <c r="H602" s="530"/>
      <c r="I602" s="530"/>
      <c r="J602" s="530"/>
      <c r="K602" s="530"/>
      <c r="L602" s="530"/>
      <c r="M602" s="530"/>
      <c r="N602" s="555"/>
    </row>
    <row r="603" customFormat="false" ht="14.25" hidden="false" customHeight="false" outlineLevel="0" collapsed="false">
      <c r="A603" s="534"/>
      <c r="B603" s="534"/>
      <c r="C603" s="534"/>
      <c r="D603" s="534"/>
      <c r="E603" s="534"/>
      <c r="F603" s="530"/>
      <c r="G603" s="530"/>
      <c r="H603" s="530"/>
      <c r="I603" s="530"/>
      <c r="J603" s="530"/>
      <c r="K603" s="530"/>
      <c r="L603" s="530"/>
      <c r="M603" s="530"/>
      <c r="N603" s="555"/>
    </row>
    <row r="604" customFormat="false" ht="14.25" hidden="false" customHeight="false" outlineLevel="0" collapsed="false">
      <c r="A604" s="534"/>
      <c r="B604" s="534"/>
      <c r="C604" s="534"/>
      <c r="D604" s="534"/>
      <c r="E604" s="534"/>
      <c r="F604" s="530"/>
      <c r="G604" s="530"/>
      <c r="H604" s="530"/>
      <c r="I604" s="530"/>
      <c r="J604" s="530"/>
      <c r="K604" s="530"/>
      <c r="L604" s="530"/>
      <c r="M604" s="530"/>
      <c r="N604" s="555"/>
    </row>
    <row r="605" customFormat="false" ht="14.25" hidden="false" customHeight="false" outlineLevel="0" collapsed="false">
      <c r="A605" s="534"/>
      <c r="B605" s="534"/>
      <c r="C605" s="534"/>
      <c r="D605" s="534"/>
      <c r="E605" s="534"/>
      <c r="F605" s="530"/>
      <c r="G605" s="530"/>
      <c r="H605" s="530"/>
      <c r="I605" s="530"/>
      <c r="J605" s="530"/>
      <c r="K605" s="530"/>
      <c r="L605" s="530"/>
      <c r="M605" s="530"/>
      <c r="N605" s="555"/>
    </row>
    <row r="606" customFormat="false" ht="14.25" hidden="false" customHeight="false" outlineLevel="0" collapsed="false">
      <c r="A606" s="534"/>
      <c r="B606" s="534"/>
      <c r="C606" s="534"/>
      <c r="D606" s="534"/>
      <c r="E606" s="534"/>
      <c r="F606" s="530"/>
      <c r="G606" s="530"/>
      <c r="H606" s="530"/>
      <c r="I606" s="530"/>
      <c r="J606" s="530"/>
      <c r="K606" s="530"/>
      <c r="L606" s="530"/>
      <c r="M606" s="530"/>
      <c r="N606" s="555"/>
    </row>
    <row r="607" customFormat="false" ht="14.25" hidden="false" customHeight="false" outlineLevel="0" collapsed="false">
      <c r="A607" s="534"/>
      <c r="B607" s="534"/>
      <c r="C607" s="534"/>
      <c r="D607" s="534"/>
      <c r="E607" s="534"/>
      <c r="F607" s="530"/>
      <c r="G607" s="530"/>
      <c r="H607" s="530"/>
      <c r="I607" s="530"/>
      <c r="J607" s="530"/>
      <c r="K607" s="530"/>
      <c r="L607" s="530"/>
      <c r="M607" s="530"/>
      <c r="N607" s="555"/>
    </row>
    <row r="608" customFormat="false" ht="14.25" hidden="false" customHeight="false" outlineLevel="0" collapsed="false">
      <c r="A608" s="534"/>
      <c r="B608" s="534"/>
      <c r="C608" s="534"/>
      <c r="D608" s="534"/>
      <c r="E608" s="534"/>
      <c r="F608" s="530"/>
      <c r="G608" s="530"/>
      <c r="H608" s="530"/>
      <c r="I608" s="530"/>
      <c r="J608" s="530"/>
      <c r="K608" s="530"/>
      <c r="L608" s="530"/>
      <c r="M608" s="530"/>
      <c r="N608" s="555"/>
    </row>
    <row r="609" customFormat="false" ht="14.25" hidden="false" customHeight="false" outlineLevel="0" collapsed="false">
      <c r="A609" s="534"/>
      <c r="B609" s="534"/>
      <c r="C609" s="534"/>
      <c r="D609" s="534"/>
      <c r="E609" s="534"/>
      <c r="F609" s="530"/>
      <c r="G609" s="530"/>
      <c r="H609" s="530"/>
      <c r="I609" s="530"/>
      <c r="J609" s="530"/>
      <c r="K609" s="530"/>
      <c r="L609" s="530"/>
      <c r="M609" s="530"/>
      <c r="N609" s="555"/>
    </row>
    <row r="610" customFormat="false" ht="14.25" hidden="false" customHeight="false" outlineLevel="0" collapsed="false">
      <c r="A610" s="534"/>
      <c r="B610" s="534"/>
      <c r="C610" s="534"/>
      <c r="D610" s="534"/>
      <c r="E610" s="534"/>
      <c r="F610" s="530"/>
      <c r="G610" s="530"/>
      <c r="H610" s="530"/>
      <c r="I610" s="530"/>
      <c r="J610" s="530"/>
      <c r="K610" s="530"/>
      <c r="L610" s="530"/>
      <c r="M610" s="530"/>
      <c r="N610" s="555"/>
    </row>
    <row r="611" customFormat="false" ht="14.25" hidden="false" customHeight="false" outlineLevel="0" collapsed="false">
      <c r="A611" s="534"/>
      <c r="B611" s="534"/>
      <c r="C611" s="534"/>
      <c r="D611" s="534"/>
      <c r="E611" s="534"/>
      <c r="F611" s="530"/>
      <c r="G611" s="530"/>
      <c r="H611" s="530"/>
      <c r="I611" s="530"/>
      <c r="J611" s="530"/>
      <c r="K611" s="530"/>
      <c r="L611" s="530"/>
      <c r="M611" s="530"/>
      <c r="N611" s="555"/>
    </row>
    <row r="612" customFormat="false" ht="14.25" hidden="false" customHeight="false" outlineLevel="0" collapsed="false">
      <c r="A612" s="534"/>
      <c r="B612" s="534"/>
      <c r="C612" s="534"/>
      <c r="D612" s="534"/>
      <c r="E612" s="534"/>
      <c r="F612" s="530"/>
      <c r="G612" s="530"/>
      <c r="H612" s="530"/>
      <c r="I612" s="530"/>
      <c r="J612" s="530"/>
      <c r="K612" s="530"/>
      <c r="L612" s="530"/>
      <c r="M612" s="530"/>
      <c r="N612" s="555"/>
    </row>
    <row r="613" customFormat="false" ht="14.25" hidden="false" customHeight="false" outlineLevel="0" collapsed="false">
      <c r="A613" s="534"/>
      <c r="B613" s="534"/>
      <c r="C613" s="534"/>
      <c r="D613" s="534"/>
      <c r="E613" s="534"/>
      <c r="F613" s="530"/>
      <c r="G613" s="530"/>
      <c r="H613" s="530"/>
      <c r="I613" s="530"/>
      <c r="J613" s="530"/>
      <c r="K613" s="530"/>
      <c r="L613" s="530"/>
      <c r="M613" s="530"/>
      <c r="N613" s="555"/>
    </row>
    <row r="614" customFormat="false" ht="14.25" hidden="false" customHeight="false" outlineLevel="0" collapsed="false">
      <c r="A614" s="534"/>
      <c r="B614" s="534"/>
      <c r="C614" s="534"/>
      <c r="D614" s="534"/>
      <c r="E614" s="534"/>
      <c r="F614" s="530"/>
      <c r="G614" s="530"/>
      <c r="H614" s="530"/>
      <c r="I614" s="530"/>
      <c r="J614" s="530"/>
      <c r="K614" s="530"/>
      <c r="L614" s="530"/>
      <c r="M614" s="530"/>
      <c r="N614" s="555"/>
    </row>
    <row r="615" customFormat="false" ht="14.25" hidden="false" customHeight="false" outlineLevel="0" collapsed="false">
      <c r="A615" s="534"/>
      <c r="B615" s="534"/>
      <c r="C615" s="534"/>
      <c r="D615" s="534"/>
      <c r="E615" s="534"/>
      <c r="F615" s="530"/>
      <c r="G615" s="530"/>
      <c r="H615" s="530"/>
      <c r="I615" s="530"/>
      <c r="J615" s="530"/>
      <c r="K615" s="530"/>
      <c r="L615" s="530"/>
      <c r="M615" s="530"/>
      <c r="N615" s="555"/>
    </row>
    <row r="616" customFormat="false" ht="14.25" hidden="false" customHeight="false" outlineLevel="0" collapsed="false">
      <c r="A616" s="534"/>
      <c r="B616" s="534"/>
      <c r="C616" s="534"/>
      <c r="D616" s="534"/>
      <c r="E616" s="534"/>
      <c r="F616" s="530"/>
      <c r="G616" s="530"/>
      <c r="H616" s="530"/>
      <c r="I616" s="530"/>
      <c r="J616" s="530"/>
      <c r="K616" s="530"/>
      <c r="L616" s="530"/>
      <c r="M616" s="530"/>
      <c r="N616" s="555"/>
    </row>
    <row r="617" customFormat="false" ht="14.25" hidden="false" customHeight="false" outlineLevel="0" collapsed="false">
      <c r="A617" s="534"/>
      <c r="B617" s="534"/>
      <c r="C617" s="534"/>
      <c r="D617" s="534"/>
      <c r="E617" s="534"/>
      <c r="F617" s="530"/>
      <c r="G617" s="530"/>
      <c r="H617" s="530"/>
      <c r="I617" s="530"/>
      <c r="J617" s="530"/>
      <c r="K617" s="530"/>
      <c r="L617" s="530"/>
      <c r="M617" s="530"/>
      <c r="N617" s="555"/>
    </row>
    <row r="618" customFormat="false" ht="14.25" hidden="false" customHeight="false" outlineLevel="0" collapsed="false">
      <c r="A618" s="534"/>
      <c r="B618" s="534"/>
      <c r="C618" s="534"/>
      <c r="D618" s="534"/>
      <c r="E618" s="534"/>
      <c r="F618" s="530"/>
      <c r="G618" s="530"/>
      <c r="H618" s="530"/>
      <c r="I618" s="530"/>
      <c r="J618" s="530"/>
      <c r="K618" s="530"/>
      <c r="L618" s="530"/>
      <c r="M618" s="530"/>
      <c r="N618" s="555"/>
    </row>
    <row r="619" customFormat="false" ht="14.25" hidden="false" customHeight="false" outlineLevel="0" collapsed="false">
      <c r="A619" s="534"/>
      <c r="B619" s="534"/>
      <c r="C619" s="534"/>
      <c r="D619" s="534"/>
      <c r="E619" s="534"/>
      <c r="F619" s="530"/>
      <c r="G619" s="530"/>
      <c r="H619" s="530"/>
      <c r="I619" s="530"/>
      <c r="J619" s="530"/>
      <c r="K619" s="530"/>
      <c r="L619" s="530"/>
      <c r="M619" s="530"/>
      <c r="N619" s="555"/>
    </row>
    <row r="620" customFormat="false" ht="14.25" hidden="false" customHeight="false" outlineLevel="0" collapsed="false">
      <c r="A620" s="534"/>
      <c r="B620" s="534"/>
      <c r="C620" s="534"/>
      <c r="D620" s="534"/>
      <c r="E620" s="534"/>
      <c r="F620" s="530"/>
      <c r="G620" s="530"/>
      <c r="H620" s="530"/>
      <c r="I620" s="530"/>
      <c r="J620" s="530"/>
      <c r="K620" s="530"/>
      <c r="L620" s="530"/>
      <c r="M620" s="530"/>
      <c r="N620" s="555"/>
    </row>
    <row r="621" customFormat="false" ht="14.25" hidden="false" customHeight="false" outlineLevel="0" collapsed="false">
      <c r="A621" s="534"/>
      <c r="B621" s="534"/>
      <c r="C621" s="534"/>
      <c r="D621" s="534"/>
      <c r="E621" s="534"/>
      <c r="F621" s="530"/>
      <c r="G621" s="530"/>
      <c r="H621" s="530"/>
      <c r="I621" s="530"/>
      <c r="J621" s="530"/>
      <c r="K621" s="530"/>
      <c r="L621" s="530"/>
      <c r="M621" s="530"/>
      <c r="N621" s="555"/>
    </row>
    <row r="622" customFormat="false" ht="14.25" hidden="false" customHeight="false" outlineLevel="0" collapsed="false">
      <c r="A622" s="534"/>
      <c r="B622" s="534"/>
      <c r="C622" s="534"/>
      <c r="D622" s="534"/>
      <c r="E622" s="534"/>
      <c r="F622" s="530"/>
      <c r="G622" s="530"/>
      <c r="H622" s="530"/>
      <c r="I622" s="530"/>
      <c r="J622" s="530"/>
      <c r="K622" s="530"/>
      <c r="L622" s="530"/>
      <c r="M622" s="530"/>
      <c r="N622" s="555"/>
    </row>
    <row r="623" customFormat="false" ht="14.25" hidden="false" customHeight="false" outlineLevel="0" collapsed="false">
      <c r="A623" s="534"/>
      <c r="B623" s="534"/>
      <c r="C623" s="534"/>
      <c r="D623" s="534"/>
      <c r="E623" s="534"/>
      <c r="F623" s="530"/>
      <c r="G623" s="530"/>
      <c r="H623" s="530"/>
      <c r="I623" s="530"/>
      <c r="J623" s="530"/>
      <c r="K623" s="530"/>
      <c r="L623" s="530"/>
      <c r="M623" s="530"/>
      <c r="N623" s="555"/>
    </row>
    <row r="624" customFormat="false" ht="14.25" hidden="false" customHeight="false" outlineLevel="0" collapsed="false">
      <c r="A624" s="534"/>
      <c r="B624" s="534"/>
      <c r="C624" s="534"/>
      <c r="D624" s="534"/>
      <c r="E624" s="534"/>
      <c r="F624" s="530"/>
      <c r="G624" s="530"/>
      <c r="H624" s="530"/>
      <c r="I624" s="530"/>
      <c r="J624" s="530"/>
      <c r="K624" s="530"/>
      <c r="L624" s="530"/>
      <c r="M624" s="530"/>
      <c r="N624" s="555"/>
    </row>
    <row r="625" customFormat="false" ht="14.25" hidden="false" customHeight="false" outlineLevel="0" collapsed="false">
      <c r="A625" s="534"/>
      <c r="B625" s="534"/>
      <c r="C625" s="534"/>
      <c r="D625" s="534"/>
      <c r="E625" s="534"/>
      <c r="F625" s="530"/>
      <c r="G625" s="530"/>
      <c r="H625" s="530"/>
      <c r="I625" s="530"/>
      <c r="J625" s="530"/>
      <c r="K625" s="530"/>
      <c r="L625" s="530"/>
      <c r="M625" s="530"/>
      <c r="N625" s="555"/>
    </row>
    <row r="626" customFormat="false" ht="14.25" hidden="false" customHeight="false" outlineLevel="0" collapsed="false">
      <c r="A626" s="534"/>
      <c r="B626" s="534"/>
      <c r="C626" s="534"/>
      <c r="D626" s="534"/>
      <c r="E626" s="534"/>
      <c r="F626" s="530"/>
      <c r="G626" s="530"/>
      <c r="H626" s="530"/>
      <c r="I626" s="530"/>
      <c r="J626" s="530"/>
      <c r="K626" s="530"/>
      <c r="L626" s="530"/>
      <c r="M626" s="530"/>
      <c r="N626" s="555"/>
    </row>
    <row r="627" customFormat="false" ht="14.25" hidden="false" customHeight="false" outlineLevel="0" collapsed="false">
      <c r="A627" s="534"/>
      <c r="B627" s="534"/>
      <c r="C627" s="534"/>
      <c r="D627" s="534"/>
      <c r="E627" s="534"/>
      <c r="F627" s="530"/>
      <c r="G627" s="530"/>
      <c r="H627" s="530"/>
      <c r="I627" s="530"/>
      <c r="J627" s="530"/>
      <c r="K627" s="530"/>
      <c r="L627" s="530"/>
      <c r="M627" s="530"/>
      <c r="N627" s="555"/>
    </row>
    <row r="628" customFormat="false" ht="14.25" hidden="false" customHeight="false" outlineLevel="0" collapsed="false">
      <c r="A628" s="534"/>
      <c r="B628" s="534"/>
      <c r="C628" s="534"/>
      <c r="D628" s="534"/>
      <c r="E628" s="534"/>
      <c r="F628" s="530"/>
      <c r="G628" s="530"/>
      <c r="H628" s="530"/>
      <c r="I628" s="530"/>
      <c r="J628" s="530"/>
      <c r="K628" s="530"/>
      <c r="L628" s="530"/>
      <c r="M628" s="530"/>
      <c r="N628" s="555"/>
    </row>
    <row r="629" customFormat="false" ht="14.25" hidden="false" customHeight="false" outlineLevel="0" collapsed="false">
      <c r="A629" s="534"/>
      <c r="B629" s="534"/>
      <c r="C629" s="534"/>
      <c r="D629" s="534"/>
      <c r="E629" s="534"/>
      <c r="F629" s="530"/>
      <c r="G629" s="530"/>
      <c r="H629" s="530"/>
      <c r="I629" s="530"/>
      <c r="J629" s="530"/>
      <c r="K629" s="530"/>
      <c r="L629" s="530"/>
      <c r="M629" s="530"/>
      <c r="N629" s="555"/>
    </row>
    <row r="630" customFormat="false" ht="14.25" hidden="false" customHeight="false" outlineLevel="0" collapsed="false">
      <c r="A630" s="534"/>
      <c r="B630" s="534"/>
      <c r="C630" s="534"/>
      <c r="D630" s="534"/>
      <c r="E630" s="534"/>
      <c r="F630" s="530"/>
      <c r="G630" s="530"/>
      <c r="H630" s="530"/>
      <c r="I630" s="530"/>
      <c r="J630" s="530"/>
      <c r="K630" s="530"/>
      <c r="L630" s="530"/>
      <c r="M630" s="530"/>
      <c r="N630" s="555"/>
    </row>
    <row r="631" customFormat="false" ht="14.25" hidden="false" customHeight="false" outlineLevel="0" collapsed="false">
      <c r="A631" s="534"/>
      <c r="B631" s="534"/>
      <c r="C631" s="534"/>
      <c r="D631" s="534"/>
      <c r="E631" s="534"/>
      <c r="F631" s="530"/>
      <c r="G631" s="530"/>
      <c r="H631" s="530"/>
      <c r="I631" s="530"/>
      <c r="J631" s="530"/>
      <c r="K631" s="530"/>
      <c r="L631" s="530"/>
      <c r="M631" s="530"/>
      <c r="N631" s="555"/>
    </row>
    <row r="632" customFormat="false" ht="14.25" hidden="false" customHeight="false" outlineLevel="0" collapsed="false">
      <c r="A632" s="534"/>
      <c r="B632" s="534"/>
      <c r="C632" s="534"/>
      <c r="D632" s="534"/>
      <c r="E632" s="534"/>
      <c r="F632" s="530"/>
      <c r="G632" s="530"/>
      <c r="H632" s="530"/>
      <c r="I632" s="530"/>
      <c r="J632" s="530"/>
      <c r="K632" s="530"/>
      <c r="L632" s="530"/>
      <c r="M632" s="530"/>
      <c r="N632" s="555"/>
    </row>
    <row r="633" customFormat="false" ht="14.25" hidden="false" customHeight="false" outlineLevel="0" collapsed="false">
      <c r="A633" s="534"/>
      <c r="B633" s="534"/>
      <c r="C633" s="534"/>
      <c r="D633" s="534"/>
      <c r="E633" s="534"/>
      <c r="F633" s="530"/>
      <c r="G633" s="530"/>
      <c r="H633" s="530"/>
      <c r="I633" s="530"/>
      <c r="J633" s="530"/>
      <c r="K633" s="530"/>
      <c r="L633" s="530"/>
      <c r="M633" s="530"/>
      <c r="N633" s="555"/>
    </row>
    <row r="634" customFormat="false" ht="14.25" hidden="false" customHeight="false" outlineLevel="0" collapsed="false">
      <c r="A634" s="534"/>
      <c r="B634" s="534"/>
      <c r="C634" s="534"/>
      <c r="D634" s="534"/>
      <c r="E634" s="534"/>
      <c r="F634" s="530"/>
      <c r="G634" s="530"/>
      <c r="H634" s="530"/>
      <c r="I634" s="530"/>
      <c r="J634" s="530"/>
      <c r="K634" s="530"/>
      <c r="L634" s="530"/>
      <c r="M634" s="530"/>
      <c r="N634" s="555"/>
    </row>
    <row r="635" customFormat="false" ht="14.25" hidden="false" customHeight="false" outlineLevel="0" collapsed="false">
      <c r="A635" s="534"/>
      <c r="B635" s="534"/>
      <c r="C635" s="534"/>
      <c r="D635" s="534"/>
      <c r="E635" s="534"/>
      <c r="F635" s="530"/>
      <c r="G635" s="530"/>
      <c r="H635" s="530"/>
      <c r="I635" s="530"/>
      <c r="J635" s="530"/>
      <c r="K635" s="530"/>
      <c r="L635" s="530"/>
      <c r="M635" s="530"/>
      <c r="N635" s="555"/>
    </row>
    <row r="636" customFormat="false" ht="14.25" hidden="false" customHeight="false" outlineLevel="0" collapsed="false">
      <c r="A636" s="534"/>
      <c r="B636" s="534"/>
      <c r="C636" s="534"/>
      <c r="D636" s="534"/>
      <c r="E636" s="534"/>
      <c r="F636" s="530"/>
      <c r="G636" s="530"/>
      <c r="H636" s="530"/>
      <c r="I636" s="530"/>
      <c r="J636" s="530"/>
      <c r="K636" s="530"/>
      <c r="L636" s="530"/>
      <c r="M636" s="530"/>
      <c r="N636" s="555"/>
    </row>
    <row r="637" customFormat="false" ht="14.25" hidden="false" customHeight="false" outlineLevel="0" collapsed="false">
      <c r="A637" s="534"/>
      <c r="B637" s="534"/>
      <c r="C637" s="534"/>
      <c r="D637" s="534"/>
      <c r="E637" s="534"/>
      <c r="F637" s="530"/>
      <c r="G637" s="530"/>
      <c r="H637" s="530"/>
      <c r="I637" s="530"/>
      <c r="J637" s="530"/>
      <c r="K637" s="530"/>
      <c r="L637" s="530"/>
      <c r="M637" s="530"/>
      <c r="N637" s="555"/>
    </row>
    <row r="638" customFormat="false" ht="14.25" hidden="false" customHeight="false" outlineLevel="0" collapsed="false">
      <c r="A638" s="534"/>
      <c r="B638" s="534"/>
      <c r="C638" s="534"/>
      <c r="D638" s="534"/>
      <c r="E638" s="534"/>
      <c r="F638" s="530"/>
      <c r="G638" s="530"/>
      <c r="H638" s="530"/>
      <c r="I638" s="530"/>
      <c r="J638" s="530"/>
      <c r="K638" s="530"/>
      <c r="L638" s="530"/>
      <c r="M638" s="530"/>
      <c r="N638" s="555"/>
    </row>
    <row r="639" customFormat="false" ht="14.25" hidden="false" customHeight="false" outlineLevel="0" collapsed="false">
      <c r="A639" s="534"/>
      <c r="B639" s="534"/>
      <c r="C639" s="534"/>
      <c r="D639" s="534"/>
      <c r="E639" s="534"/>
      <c r="F639" s="530"/>
      <c r="G639" s="530"/>
      <c r="H639" s="530"/>
      <c r="I639" s="530"/>
      <c r="J639" s="530"/>
      <c r="K639" s="530"/>
      <c r="L639" s="530"/>
      <c r="M639" s="530"/>
      <c r="N639" s="555"/>
    </row>
    <row r="640" customFormat="false" ht="14.25" hidden="false" customHeight="false" outlineLevel="0" collapsed="false">
      <c r="A640" s="534"/>
      <c r="B640" s="534"/>
      <c r="C640" s="534"/>
      <c r="D640" s="534"/>
      <c r="E640" s="534"/>
      <c r="F640" s="530"/>
      <c r="G640" s="530"/>
      <c r="H640" s="530"/>
      <c r="I640" s="530"/>
      <c r="J640" s="530"/>
      <c r="K640" s="530"/>
      <c r="L640" s="530"/>
      <c r="M640" s="530"/>
      <c r="N640" s="555"/>
    </row>
    <row r="641" customFormat="false" ht="14.25" hidden="false" customHeight="false" outlineLevel="0" collapsed="false">
      <c r="A641" s="534"/>
      <c r="B641" s="534"/>
      <c r="C641" s="534"/>
      <c r="D641" s="534"/>
      <c r="E641" s="534"/>
      <c r="F641" s="530"/>
      <c r="G641" s="530"/>
      <c r="H641" s="530"/>
      <c r="I641" s="530"/>
      <c r="J641" s="530"/>
      <c r="K641" s="530"/>
      <c r="L641" s="530"/>
      <c r="M641" s="530"/>
      <c r="N641" s="555"/>
    </row>
    <row r="642" customFormat="false" ht="14.25" hidden="false" customHeight="false" outlineLevel="0" collapsed="false">
      <c r="A642" s="534"/>
      <c r="B642" s="534"/>
      <c r="C642" s="534"/>
      <c r="D642" s="534"/>
      <c r="E642" s="534"/>
      <c r="F642" s="530"/>
      <c r="G642" s="530"/>
      <c r="H642" s="530"/>
      <c r="I642" s="530"/>
      <c r="J642" s="530"/>
      <c r="K642" s="530"/>
      <c r="L642" s="530"/>
      <c r="M642" s="530"/>
      <c r="N642" s="555"/>
    </row>
    <row r="643" customFormat="false" ht="14.25" hidden="false" customHeight="false" outlineLevel="0" collapsed="false">
      <c r="A643" s="534"/>
      <c r="B643" s="534"/>
      <c r="C643" s="534"/>
      <c r="D643" s="534"/>
      <c r="E643" s="534"/>
      <c r="F643" s="530"/>
      <c r="G643" s="530"/>
      <c r="H643" s="530"/>
      <c r="I643" s="530"/>
      <c r="J643" s="530"/>
      <c r="K643" s="530"/>
      <c r="L643" s="530"/>
      <c r="M643" s="530"/>
      <c r="N643" s="555"/>
    </row>
    <row r="644" customFormat="false" ht="14.25" hidden="false" customHeight="false" outlineLevel="0" collapsed="false">
      <c r="A644" s="534"/>
      <c r="B644" s="534"/>
      <c r="C644" s="534"/>
      <c r="D644" s="534"/>
      <c r="E644" s="534"/>
      <c r="F644" s="530"/>
      <c r="G644" s="530"/>
      <c r="H644" s="530"/>
      <c r="I644" s="530"/>
      <c r="J644" s="530"/>
      <c r="K644" s="530"/>
      <c r="L644" s="530"/>
      <c r="M644" s="530"/>
      <c r="N644" s="555"/>
    </row>
    <row r="645" customFormat="false" ht="14.25" hidden="false" customHeight="false" outlineLevel="0" collapsed="false">
      <c r="A645" s="534"/>
      <c r="B645" s="534"/>
      <c r="C645" s="534"/>
      <c r="D645" s="534"/>
      <c r="E645" s="534"/>
      <c r="F645" s="530"/>
      <c r="G645" s="530"/>
      <c r="H645" s="530"/>
      <c r="I645" s="530"/>
      <c r="J645" s="530"/>
      <c r="K645" s="530"/>
      <c r="L645" s="530"/>
      <c r="M645" s="530"/>
      <c r="N645" s="555"/>
    </row>
    <row r="646" customFormat="false" ht="14.25" hidden="false" customHeight="false" outlineLevel="0" collapsed="false">
      <c r="A646" s="534"/>
      <c r="B646" s="534"/>
      <c r="C646" s="534"/>
      <c r="D646" s="534"/>
      <c r="E646" s="534"/>
      <c r="F646" s="530"/>
      <c r="G646" s="530"/>
      <c r="H646" s="530"/>
      <c r="I646" s="530"/>
      <c r="J646" s="530"/>
      <c r="K646" s="530"/>
      <c r="L646" s="530"/>
      <c r="M646" s="530"/>
      <c r="N646" s="555"/>
    </row>
    <row r="647" customFormat="false" ht="14.25" hidden="false" customHeight="false" outlineLevel="0" collapsed="false">
      <c r="A647" s="534"/>
      <c r="B647" s="534"/>
      <c r="C647" s="534"/>
      <c r="D647" s="534"/>
      <c r="E647" s="534"/>
      <c r="F647" s="530"/>
      <c r="G647" s="530"/>
      <c r="H647" s="530"/>
      <c r="I647" s="530"/>
      <c r="J647" s="530"/>
      <c r="K647" s="530"/>
      <c r="L647" s="530"/>
      <c r="M647" s="530"/>
      <c r="N647" s="555"/>
    </row>
    <row r="648" customFormat="false" ht="14.25" hidden="false" customHeight="false" outlineLevel="0" collapsed="false">
      <c r="A648" s="534"/>
      <c r="B648" s="534"/>
      <c r="C648" s="534"/>
      <c r="D648" s="534"/>
      <c r="E648" s="534"/>
      <c r="F648" s="530"/>
      <c r="G648" s="530"/>
      <c r="H648" s="530"/>
      <c r="I648" s="530"/>
      <c r="J648" s="530"/>
      <c r="K648" s="530"/>
      <c r="L648" s="530"/>
      <c r="M648" s="530"/>
      <c r="N648" s="555"/>
    </row>
    <row r="649" customFormat="false" ht="14.25" hidden="false" customHeight="false" outlineLevel="0" collapsed="false">
      <c r="A649" s="534"/>
      <c r="B649" s="534"/>
      <c r="C649" s="534"/>
      <c r="D649" s="534"/>
      <c r="E649" s="534"/>
      <c r="F649" s="530"/>
      <c r="G649" s="530"/>
      <c r="H649" s="530"/>
      <c r="I649" s="530"/>
      <c r="J649" s="530"/>
      <c r="K649" s="530"/>
      <c r="L649" s="530"/>
      <c r="M649" s="530"/>
      <c r="N649" s="555"/>
    </row>
    <row r="650" customFormat="false" ht="14.25" hidden="false" customHeight="false" outlineLevel="0" collapsed="false">
      <c r="A650" s="534"/>
      <c r="B650" s="534"/>
      <c r="C650" s="534"/>
      <c r="D650" s="534"/>
      <c r="E650" s="534"/>
      <c r="F650" s="530"/>
      <c r="G650" s="530"/>
      <c r="H650" s="530"/>
      <c r="I650" s="530"/>
      <c r="J650" s="530"/>
      <c r="K650" s="530"/>
      <c r="L650" s="530"/>
      <c r="M650" s="530"/>
      <c r="N650" s="555"/>
    </row>
    <row r="651" customFormat="false" ht="14.25" hidden="false" customHeight="false" outlineLevel="0" collapsed="false">
      <c r="A651" s="534"/>
      <c r="B651" s="534"/>
      <c r="C651" s="534"/>
      <c r="D651" s="534"/>
      <c r="E651" s="534"/>
      <c r="F651" s="530"/>
      <c r="G651" s="530"/>
      <c r="H651" s="530"/>
      <c r="I651" s="530"/>
      <c r="J651" s="530"/>
      <c r="K651" s="530"/>
      <c r="L651" s="530"/>
      <c r="M651" s="530"/>
      <c r="N651" s="555"/>
    </row>
    <row r="652" customFormat="false" ht="14.25" hidden="false" customHeight="false" outlineLevel="0" collapsed="false">
      <c r="A652" s="534"/>
      <c r="B652" s="534"/>
      <c r="C652" s="534"/>
      <c r="D652" s="534"/>
      <c r="E652" s="534"/>
      <c r="F652" s="530"/>
      <c r="G652" s="530"/>
      <c r="H652" s="530"/>
      <c r="I652" s="530"/>
      <c r="J652" s="530"/>
      <c r="K652" s="530"/>
      <c r="L652" s="530"/>
      <c r="M652" s="530"/>
      <c r="N652" s="555"/>
    </row>
    <row r="653" customFormat="false" ht="14.25" hidden="false" customHeight="false" outlineLevel="0" collapsed="false">
      <c r="A653" s="534"/>
      <c r="B653" s="534"/>
      <c r="C653" s="534"/>
      <c r="D653" s="534"/>
      <c r="E653" s="534"/>
      <c r="F653" s="530"/>
      <c r="G653" s="530"/>
      <c r="H653" s="530"/>
      <c r="I653" s="530"/>
      <c r="J653" s="530"/>
      <c r="K653" s="530"/>
      <c r="L653" s="530"/>
      <c r="M653" s="530"/>
      <c r="N653" s="555"/>
    </row>
    <row r="654" customFormat="false" ht="14.25" hidden="false" customHeight="false" outlineLevel="0" collapsed="false">
      <c r="A654" s="534"/>
      <c r="B654" s="534"/>
      <c r="C654" s="534"/>
      <c r="D654" s="534"/>
      <c r="E654" s="534"/>
      <c r="F654" s="530"/>
      <c r="G654" s="530"/>
      <c r="H654" s="530"/>
      <c r="I654" s="530"/>
      <c r="J654" s="530"/>
      <c r="K654" s="530"/>
      <c r="L654" s="530"/>
      <c r="M654" s="530"/>
      <c r="N654" s="555"/>
    </row>
    <row r="655" customFormat="false" ht="14.25" hidden="false" customHeight="false" outlineLevel="0" collapsed="false">
      <c r="A655" s="534"/>
      <c r="B655" s="534"/>
      <c r="C655" s="534"/>
      <c r="D655" s="534"/>
      <c r="E655" s="534"/>
      <c r="F655" s="530"/>
      <c r="G655" s="530"/>
      <c r="H655" s="530"/>
      <c r="I655" s="530"/>
      <c r="J655" s="530"/>
      <c r="K655" s="530"/>
      <c r="L655" s="530"/>
      <c r="M655" s="530"/>
      <c r="N655" s="555"/>
    </row>
    <row r="656" customFormat="false" ht="14.25" hidden="false" customHeight="false" outlineLevel="0" collapsed="false">
      <c r="A656" s="534"/>
      <c r="B656" s="534"/>
      <c r="C656" s="534"/>
      <c r="D656" s="534"/>
      <c r="E656" s="534"/>
      <c r="F656" s="530"/>
      <c r="G656" s="530"/>
      <c r="H656" s="530"/>
      <c r="I656" s="530"/>
      <c r="J656" s="530"/>
      <c r="K656" s="530"/>
      <c r="L656" s="530"/>
      <c r="M656" s="530"/>
      <c r="N656" s="555"/>
    </row>
    <row r="657" customFormat="false" ht="14.25" hidden="false" customHeight="false" outlineLevel="0" collapsed="false">
      <c r="A657" s="534"/>
      <c r="B657" s="534"/>
      <c r="C657" s="534"/>
      <c r="D657" s="534"/>
      <c r="E657" s="534"/>
      <c r="F657" s="530"/>
      <c r="G657" s="530"/>
      <c r="H657" s="530"/>
      <c r="I657" s="530"/>
      <c r="J657" s="530"/>
      <c r="K657" s="530"/>
      <c r="L657" s="530"/>
      <c r="M657" s="530"/>
      <c r="N657" s="555"/>
    </row>
    <row r="658" customFormat="false" ht="14.25" hidden="false" customHeight="false" outlineLevel="0" collapsed="false">
      <c r="A658" s="534"/>
      <c r="B658" s="534"/>
      <c r="C658" s="534"/>
      <c r="D658" s="534"/>
      <c r="E658" s="534"/>
      <c r="F658" s="530"/>
      <c r="G658" s="530"/>
      <c r="H658" s="530"/>
      <c r="I658" s="530"/>
      <c r="J658" s="530"/>
      <c r="K658" s="530"/>
      <c r="L658" s="530"/>
      <c r="M658" s="530"/>
      <c r="N658" s="555"/>
    </row>
    <row r="659" customFormat="false" ht="14.25" hidden="false" customHeight="false" outlineLevel="0" collapsed="false">
      <c r="A659" s="534"/>
      <c r="B659" s="534"/>
      <c r="C659" s="534"/>
      <c r="D659" s="534"/>
      <c r="E659" s="534"/>
      <c r="F659" s="530"/>
      <c r="G659" s="530"/>
      <c r="H659" s="530"/>
      <c r="I659" s="530"/>
      <c r="J659" s="530"/>
      <c r="K659" s="530"/>
      <c r="L659" s="530"/>
      <c r="M659" s="530"/>
      <c r="N659" s="555"/>
    </row>
    <row r="660" customFormat="false" ht="14.25" hidden="false" customHeight="false" outlineLevel="0" collapsed="false">
      <c r="A660" s="534"/>
      <c r="B660" s="534"/>
      <c r="C660" s="534"/>
      <c r="D660" s="534"/>
      <c r="E660" s="534"/>
      <c r="F660" s="530"/>
      <c r="G660" s="530"/>
      <c r="H660" s="530"/>
      <c r="I660" s="530"/>
      <c r="J660" s="530"/>
      <c r="K660" s="530"/>
      <c r="L660" s="530"/>
      <c r="M660" s="530"/>
      <c r="N660" s="555"/>
    </row>
    <row r="661" customFormat="false" ht="14.25" hidden="false" customHeight="false" outlineLevel="0" collapsed="false">
      <c r="A661" s="534"/>
      <c r="B661" s="534"/>
      <c r="C661" s="534"/>
      <c r="D661" s="534"/>
      <c r="E661" s="534"/>
      <c r="F661" s="530"/>
      <c r="G661" s="530"/>
      <c r="H661" s="530"/>
      <c r="I661" s="530"/>
      <c r="J661" s="530"/>
      <c r="K661" s="530"/>
      <c r="L661" s="530"/>
      <c r="M661" s="530"/>
      <c r="N661" s="555"/>
    </row>
    <row r="662" customFormat="false" ht="14.25" hidden="false" customHeight="false" outlineLevel="0" collapsed="false">
      <c r="A662" s="534"/>
      <c r="B662" s="534"/>
      <c r="C662" s="534"/>
      <c r="D662" s="534"/>
      <c r="E662" s="534"/>
      <c r="F662" s="530"/>
      <c r="G662" s="530"/>
      <c r="H662" s="530"/>
      <c r="I662" s="530"/>
      <c r="J662" s="530"/>
      <c r="K662" s="530"/>
      <c r="L662" s="530"/>
      <c r="M662" s="530"/>
      <c r="N662" s="555"/>
    </row>
    <row r="663" customFormat="false" ht="14.25" hidden="false" customHeight="false" outlineLevel="0" collapsed="false">
      <c r="A663" s="534"/>
      <c r="B663" s="534"/>
      <c r="C663" s="534"/>
      <c r="D663" s="534"/>
      <c r="E663" s="534"/>
      <c r="F663" s="530"/>
      <c r="G663" s="530"/>
      <c r="H663" s="530"/>
      <c r="I663" s="530"/>
      <c r="J663" s="530"/>
      <c r="K663" s="530"/>
      <c r="L663" s="530"/>
      <c r="M663" s="530"/>
      <c r="N663" s="555"/>
    </row>
    <row r="664" customFormat="false" ht="14.25" hidden="false" customHeight="false" outlineLevel="0" collapsed="false">
      <c r="A664" s="534"/>
      <c r="B664" s="534"/>
      <c r="C664" s="534"/>
      <c r="D664" s="534"/>
      <c r="E664" s="534"/>
      <c r="F664" s="530"/>
      <c r="G664" s="530"/>
      <c r="H664" s="530"/>
      <c r="I664" s="530"/>
      <c r="J664" s="530"/>
      <c r="K664" s="530"/>
      <c r="L664" s="530"/>
      <c r="M664" s="530"/>
      <c r="N664" s="555"/>
    </row>
    <row r="665" customFormat="false" ht="14.25" hidden="false" customHeight="false" outlineLevel="0" collapsed="false">
      <c r="A665" s="534"/>
      <c r="B665" s="534"/>
      <c r="C665" s="534"/>
      <c r="D665" s="534"/>
      <c r="E665" s="534"/>
      <c r="F665" s="530"/>
      <c r="G665" s="530"/>
      <c r="H665" s="530"/>
      <c r="I665" s="530"/>
      <c r="J665" s="530"/>
      <c r="K665" s="530"/>
      <c r="L665" s="530"/>
      <c r="M665" s="530"/>
      <c r="N665" s="555"/>
    </row>
    <row r="666" customFormat="false" ht="14.25" hidden="false" customHeight="false" outlineLevel="0" collapsed="false">
      <c r="A666" s="534"/>
      <c r="B666" s="534"/>
      <c r="C666" s="534"/>
      <c r="D666" s="534"/>
      <c r="E666" s="534"/>
      <c r="F666" s="530"/>
      <c r="G666" s="530"/>
      <c r="H666" s="530"/>
      <c r="I666" s="530"/>
      <c r="J666" s="530"/>
      <c r="K666" s="530"/>
      <c r="L666" s="530"/>
      <c r="M666" s="530"/>
      <c r="N666" s="555"/>
    </row>
    <row r="667" customFormat="false" ht="14.25" hidden="false" customHeight="false" outlineLevel="0" collapsed="false">
      <c r="A667" s="534"/>
      <c r="B667" s="534"/>
      <c r="C667" s="534"/>
      <c r="D667" s="534"/>
      <c r="E667" s="534"/>
      <c r="F667" s="530"/>
      <c r="G667" s="530"/>
      <c r="H667" s="530"/>
      <c r="I667" s="530"/>
      <c r="J667" s="530"/>
      <c r="K667" s="530"/>
      <c r="L667" s="530"/>
      <c r="M667" s="530"/>
      <c r="N667" s="555"/>
    </row>
    <row r="668" customFormat="false" ht="14.25" hidden="false" customHeight="false" outlineLevel="0" collapsed="false">
      <c r="A668" s="534"/>
      <c r="B668" s="534"/>
      <c r="C668" s="534"/>
      <c r="D668" s="534"/>
      <c r="E668" s="534"/>
      <c r="F668" s="530"/>
      <c r="G668" s="530"/>
      <c r="H668" s="530"/>
      <c r="I668" s="530"/>
      <c r="J668" s="530"/>
      <c r="K668" s="530"/>
      <c r="L668" s="530"/>
      <c r="M668" s="530"/>
      <c r="N668" s="555"/>
    </row>
    <row r="669" customFormat="false" ht="14.25" hidden="false" customHeight="false" outlineLevel="0" collapsed="false">
      <c r="A669" s="534"/>
      <c r="B669" s="534"/>
      <c r="C669" s="534"/>
      <c r="D669" s="534"/>
      <c r="E669" s="534"/>
      <c r="F669" s="530"/>
      <c r="G669" s="530"/>
      <c r="H669" s="530"/>
      <c r="I669" s="530"/>
      <c r="J669" s="530"/>
      <c r="K669" s="530"/>
      <c r="L669" s="530"/>
      <c r="M669" s="530"/>
      <c r="N669" s="555"/>
    </row>
    <row r="670" customFormat="false" ht="14.25" hidden="false" customHeight="false" outlineLevel="0" collapsed="false">
      <c r="A670" s="534"/>
      <c r="B670" s="534"/>
      <c r="C670" s="534"/>
      <c r="D670" s="534"/>
      <c r="E670" s="534"/>
      <c r="F670" s="530"/>
      <c r="G670" s="530"/>
      <c r="H670" s="530"/>
      <c r="I670" s="530"/>
      <c r="J670" s="530"/>
      <c r="K670" s="530"/>
      <c r="L670" s="530"/>
      <c r="M670" s="530"/>
      <c r="N670" s="555"/>
    </row>
    <row r="671" customFormat="false" ht="14.25" hidden="false" customHeight="false" outlineLevel="0" collapsed="false">
      <c r="A671" s="534"/>
      <c r="B671" s="534"/>
      <c r="C671" s="534"/>
      <c r="D671" s="534"/>
      <c r="E671" s="534"/>
      <c r="F671" s="530"/>
      <c r="G671" s="530"/>
      <c r="H671" s="530"/>
      <c r="I671" s="530"/>
      <c r="J671" s="530"/>
      <c r="K671" s="530"/>
      <c r="L671" s="530"/>
      <c r="M671" s="530"/>
      <c r="N671" s="555"/>
    </row>
    <row r="672" customFormat="false" ht="14.25" hidden="false" customHeight="false" outlineLevel="0" collapsed="false">
      <c r="A672" s="534"/>
      <c r="B672" s="534"/>
      <c r="C672" s="534"/>
      <c r="D672" s="534"/>
      <c r="E672" s="534"/>
      <c r="F672" s="530"/>
      <c r="G672" s="530"/>
      <c r="H672" s="530"/>
      <c r="I672" s="530"/>
      <c r="J672" s="530"/>
      <c r="K672" s="530"/>
      <c r="L672" s="530"/>
      <c r="M672" s="530"/>
      <c r="N672" s="555"/>
    </row>
    <row r="673" customFormat="false" ht="14.25" hidden="false" customHeight="false" outlineLevel="0" collapsed="false">
      <c r="A673" s="534"/>
      <c r="B673" s="534"/>
      <c r="C673" s="534"/>
      <c r="D673" s="534"/>
      <c r="E673" s="534"/>
      <c r="F673" s="530"/>
      <c r="G673" s="530"/>
      <c r="H673" s="530"/>
      <c r="I673" s="530"/>
      <c r="J673" s="530"/>
      <c r="K673" s="530"/>
      <c r="L673" s="530"/>
      <c r="M673" s="530"/>
      <c r="N673" s="555"/>
    </row>
    <row r="674" customFormat="false" ht="14.25" hidden="false" customHeight="false" outlineLevel="0" collapsed="false">
      <c r="A674" s="534"/>
      <c r="B674" s="534"/>
      <c r="C674" s="534"/>
      <c r="D674" s="534"/>
      <c r="E674" s="534"/>
      <c r="F674" s="530"/>
      <c r="G674" s="530"/>
      <c r="H674" s="530"/>
      <c r="I674" s="530"/>
      <c r="J674" s="530"/>
      <c r="K674" s="530"/>
      <c r="L674" s="530"/>
      <c r="M674" s="530"/>
      <c r="N674" s="555"/>
    </row>
    <row r="675" customFormat="false" ht="14.25" hidden="false" customHeight="false" outlineLevel="0" collapsed="false">
      <c r="A675" s="534"/>
      <c r="B675" s="534"/>
      <c r="C675" s="534"/>
      <c r="D675" s="534"/>
      <c r="E675" s="534"/>
      <c r="F675" s="530"/>
      <c r="G675" s="530"/>
      <c r="H675" s="530"/>
      <c r="I675" s="530"/>
      <c r="J675" s="530"/>
      <c r="K675" s="530"/>
      <c r="L675" s="530"/>
      <c r="M675" s="530"/>
      <c r="N675" s="555"/>
    </row>
    <row r="676" customFormat="false" ht="14.25" hidden="false" customHeight="false" outlineLevel="0" collapsed="false">
      <c r="A676" s="534"/>
      <c r="B676" s="534"/>
      <c r="C676" s="534"/>
      <c r="D676" s="534"/>
      <c r="E676" s="534"/>
      <c r="F676" s="530"/>
      <c r="G676" s="530"/>
      <c r="H676" s="530"/>
      <c r="I676" s="530"/>
      <c r="J676" s="530"/>
      <c r="K676" s="530"/>
      <c r="L676" s="530"/>
      <c r="M676" s="530"/>
      <c r="N676" s="555"/>
    </row>
    <row r="677" customFormat="false" ht="14.25" hidden="false" customHeight="false" outlineLevel="0" collapsed="false">
      <c r="A677" s="534"/>
      <c r="B677" s="534"/>
      <c r="C677" s="534"/>
      <c r="D677" s="534"/>
      <c r="E677" s="534"/>
      <c r="F677" s="530"/>
      <c r="G677" s="530"/>
      <c r="H677" s="530"/>
      <c r="I677" s="530"/>
      <c r="J677" s="530"/>
      <c r="K677" s="530"/>
      <c r="L677" s="530"/>
      <c r="M677" s="530"/>
      <c r="N677" s="555"/>
    </row>
    <row r="678" customFormat="false" ht="14.25" hidden="false" customHeight="false" outlineLevel="0" collapsed="false">
      <c r="A678" s="534"/>
      <c r="B678" s="534"/>
      <c r="C678" s="534"/>
      <c r="D678" s="534"/>
      <c r="E678" s="534"/>
      <c r="F678" s="530"/>
      <c r="G678" s="530"/>
      <c r="H678" s="530"/>
      <c r="I678" s="530"/>
      <c r="J678" s="530"/>
      <c r="K678" s="530"/>
      <c r="L678" s="530"/>
      <c r="M678" s="530"/>
      <c r="N678" s="555"/>
    </row>
    <row r="679" customFormat="false" ht="14.25" hidden="false" customHeight="false" outlineLevel="0" collapsed="false">
      <c r="A679" s="534"/>
      <c r="B679" s="534"/>
      <c r="C679" s="534"/>
      <c r="D679" s="534"/>
      <c r="E679" s="534"/>
      <c r="F679" s="530"/>
      <c r="G679" s="530"/>
      <c r="H679" s="530"/>
      <c r="I679" s="530"/>
      <c r="J679" s="530"/>
      <c r="K679" s="530"/>
      <c r="L679" s="530"/>
      <c r="M679" s="530"/>
      <c r="N679" s="555"/>
    </row>
  </sheetData>
  <mergeCells count="6">
    <mergeCell ref="D2:F2"/>
    <mergeCell ref="D15:F15"/>
    <mergeCell ref="D25:F25"/>
    <mergeCell ref="D39:E39"/>
    <mergeCell ref="D43:E43"/>
    <mergeCell ref="D47:E4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P505"/>
  <sheetViews>
    <sheetView showFormulas="false" showGridLines="true" showRowColHeaders="true" showZeros="true" rightToLeft="false" tabSelected="false" showOutlineSymbols="true" defaultGridColor="true" view="normal" topLeftCell="C1" colorId="64" zoomScale="121" zoomScaleNormal="121" zoomScalePageLayoutView="100" workbookViewId="0">
      <pane xSplit="0" ySplit="2" topLeftCell="A3" activePane="bottomLeft" state="frozen"/>
      <selection pane="topLeft" activeCell="C1" activeCellId="0" sqref="C1"/>
      <selection pane="bottomLeft" activeCell="H12" activeCellId="0" sqref="H12"/>
    </sheetView>
  </sheetViews>
  <sheetFormatPr defaultColWidth="8.6796875" defaultRowHeight="12.75" zeroHeight="false" outlineLevelRow="0" outlineLevelCol="0"/>
  <cols>
    <col collapsed="false" customWidth="true" hidden="true" outlineLevel="0" max="1" min="1" style="568" width="37.56"/>
    <col collapsed="false" customWidth="true" hidden="false" outlineLevel="0" max="2" min="2" style="0" width="69.67"/>
    <col collapsed="false" customWidth="true" hidden="false" outlineLevel="0" max="3" min="3" style="0" width="42.67"/>
    <col collapsed="false" customWidth="true" hidden="false" outlineLevel="0" max="4" min="4" style="0" width="37.44"/>
    <col collapsed="false" customWidth="true" hidden="false" outlineLevel="0" max="5" min="5" style="569" width="13.44"/>
    <col collapsed="false" customWidth="true" hidden="false" outlineLevel="0" max="6" min="6" style="0" width="19.88"/>
    <col collapsed="false" customWidth="true" hidden="false" outlineLevel="0" max="9" min="8" style="570" width="9.11"/>
    <col collapsed="false" customWidth="true" hidden="false" outlineLevel="0" max="10" min="10" style="571" width="10.33"/>
    <col collapsed="false" customWidth="true" hidden="false" outlineLevel="0" max="11" min="11" style="571" width="8.88"/>
    <col collapsed="false" customWidth="true" hidden="false" outlineLevel="0" max="16" min="16" style="572" width="24.44"/>
    <col collapsed="false" customWidth="true" hidden="false" outlineLevel="0" max="17" min="17" style="572" width="25.44"/>
    <col collapsed="false" customWidth="true" hidden="false" outlineLevel="0" max="18" min="18" style="572" width="11.33"/>
    <col collapsed="false" customWidth="true" hidden="false" outlineLevel="0" max="19" min="19" style="572" width="11.67"/>
    <col collapsed="false" customWidth="true" hidden="false" outlineLevel="0" max="20" min="20" style="572" width="11.33"/>
    <col collapsed="false" customWidth="true" hidden="false" outlineLevel="0" max="22" min="21" style="568" width="8.88"/>
    <col collapsed="false" customWidth="true" hidden="false" outlineLevel="0" max="23" min="23" style="573" width="10.44"/>
    <col collapsed="false" customWidth="true" hidden="false" outlineLevel="0" max="24" min="24" style="573" width="22.11"/>
    <col collapsed="false" customWidth="true" hidden="false" outlineLevel="0" max="25" min="25" style="573" width="31.44"/>
    <col collapsed="false" customWidth="true" hidden="false" outlineLevel="0" max="26" min="26" style="573" width="16.67"/>
    <col collapsed="false" customWidth="true" hidden="false" outlineLevel="0" max="27" min="27" style="573" width="13.56"/>
    <col collapsed="false" customWidth="true" hidden="false" outlineLevel="0" max="28" min="28" style="573" width="9.11"/>
    <col collapsed="false" customWidth="true" hidden="false" outlineLevel="0" max="35" min="30" style="568" width="3.11"/>
    <col collapsed="false" customWidth="true" hidden="false" outlineLevel="0" max="36" min="36" style="568" width="8.88"/>
    <col collapsed="false" customWidth="true" hidden="false" outlineLevel="0" max="42" min="37" style="568" width="11.44"/>
  </cols>
  <sheetData>
    <row r="1" customFormat="false" ht="12.75" hidden="false" customHeight="false" outlineLevel="0" collapsed="false">
      <c r="A1" s="574" t="s">
        <v>300</v>
      </c>
      <c r="B1" s="575" t="s">
        <v>301</v>
      </c>
      <c r="C1" s="576"/>
      <c r="D1" s="576"/>
      <c r="E1" s="577"/>
      <c r="F1" s="576"/>
      <c r="G1" s="576"/>
      <c r="H1" s="578"/>
      <c r="I1" s="578"/>
      <c r="J1" s="579"/>
      <c r="K1" s="579"/>
      <c r="L1" s="576"/>
      <c r="M1" s="576"/>
      <c r="N1" s="576"/>
      <c r="P1" s="574" t="s">
        <v>300</v>
      </c>
      <c r="Q1" s="574"/>
      <c r="R1" s="574"/>
      <c r="S1" s="574"/>
      <c r="T1" s="574"/>
      <c r="U1" s="574"/>
      <c r="V1" s="574"/>
      <c r="W1" s="580" t="s">
        <v>302</v>
      </c>
      <c r="X1" s="580"/>
      <c r="Y1" s="580"/>
      <c r="Z1" s="580"/>
      <c r="AA1" s="580"/>
      <c r="AB1" s="580"/>
      <c r="AC1" s="581"/>
      <c r="AD1" s="582" t="s">
        <v>303</v>
      </c>
      <c r="AE1" s="582"/>
      <c r="AF1" s="582"/>
      <c r="AG1" s="582"/>
      <c r="AH1" s="582"/>
      <c r="AI1" s="582"/>
      <c r="AJ1" s="582"/>
      <c r="AK1" s="582" t="s">
        <v>304</v>
      </c>
      <c r="AL1" s="582"/>
    </row>
    <row r="2" s="587" customFormat="true" ht="25.5" hidden="false" customHeight="true" outlineLevel="0" collapsed="false">
      <c r="A2" s="583" t="s">
        <v>305</v>
      </c>
      <c r="B2" s="584" t="s">
        <v>306</v>
      </c>
      <c r="C2" s="584" t="s">
        <v>307</v>
      </c>
      <c r="D2" s="584" t="s">
        <v>308</v>
      </c>
      <c r="E2" s="584" t="s">
        <v>309</v>
      </c>
      <c r="F2" s="584" t="s">
        <v>310</v>
      </c>
      <c r="G2" s="584" t="s">
        <v>311</v>
      </c>
      <c r="H2" s="585" t="s">
        <v>312</v>
      </c>
      <c r="I2" s="585" t="s">
        <v>313</v>
      </c>
      <c r="J2" s="586" t="s">
        <v>314</v>
      </c>
      <c r="K2" s="586" t="s">
        <v>315</v>
      </c>
      <c r="L2" s="584" t="s">
        <v>316</v>
      </c>
      <c r="M2" s="584" t="s">
        <v>316</v>
      </c>
      <c r="N2" s="584" t="s">
        <v>316</v>
      </c>
      <c r="P2" s="583" t="str">
        <f aca="false">B2</f>
        <v>Natura dell'intervento</v>
      </c>
      <c r="Q2" s="583" t="str">
        <f aca="false">C2</f>
        <v>Tipo di intervento</v>
      </c>
      <c r="R2" s="583" t="str">
        <f aca="false">D2</f>
        <v>Destinazione di Zona</v>
      </c>
      <c r="S2" s="583" t="str">
        <f aca="false">E2</f>
        <v>IF (Indice di Fabbricabilità)</v>
      </c>
      <c r="T2" s="583" t="str">
        <f aca="false">F2</f>
        <v>Quote aggiuntive</v>
      </c>
      <c r="U2" s="583" t="str">
        <f aca="false">G2</f>
        <v>N/D</v>
      </c>
      <c r="V2" s="583"/>
      <c r="W2" s="588" t="str">
        <f aca="false">B2</f>
        <v>Natura dell'intervento</v>
      </c>
      <c r="X2" s="588" t="str">
        <f aca="false">C2</f>
        <v>Tipo di intervento</v>
      </c>
      <c r="Y2" s="588" t="str">
        <f aca="false">D2</f>
        <v>Destinazione di Zona</v>
      </c>
      <c r="Z2" s="588" t="str">
        <f aca="false">E2</f>
        <v>IF (Indice di Fabbricabilità)</v>
      </c>
      <c r="AA2" s="588" t="str">
        <f aca="false">F2</f>
        <v>Quote aggiuntive</v>
      </c>
      <c r="AB2" s="588" t="str">
        <f aca="false">G2</f>
        <v>N/D</v>
      </c>
      <c r="AD2" s="583" t="str">
        <f aca="false">B2</f>
        <v>Natura dell'intervento</v>
      </c>
      <c r="AE2" s="583" t="str">
        <f aca="false">C2</f>
        <v>Tipo di intervento</v>
      </c>
      <c r="AF2" s="583" t="str">
        <f aca="false">D2</f>
        <v>Destinazione di Zona</v>
      </c>
      <c r="AG2" s="583" t="str">
        <f aca="false">E2</f>
        <v>IF (Indice di Fabbricabilità)</v>
      </c>
      <c r="AH2" s="583" t="str">
        <f aca="false">F2</f>
        <v>Quote aggiuntive</v>
      </c>
      <c r="AI2" s="583" t="str">
        <f aca="false">G2</f>
        <v>N/D</v>
      </c>
      <c r="AJ2" s="583"/>
      <c r="AK2" s="583" t="str">
        <f aca="false">B2</f>
        <v>Natura dell'intervento</v>
      </c>
      <c r="AL2" s="583" t="str">
        <f aca="false">C2</f>
        <v>Tipo di intervento</v>
      </c>
      <c r="AM2" s="583" t="str">
        <f aca="false">D2</f>
        <v>Destinazione di Zona</v>
      </c>
      <c r="AN2" s="583" t="str">
        <f aca="false">E2</f>
        <v>IF (Indice di Fabbricabilità)</v>
      </c>
      <c r="AO2" s="583" t="str">
        <f aca="false">F2</f>
        <v>Quote aggiuntive</v>
      </c>
      <c r="AP2" s="589" t="str">
        <f aca="false">G2</f>
        <v>N/D</v>
      </c>
    </row>
    <row r="3" customFormat="false" ht="12.75" hidden="false" customHeight="false" outlineLevel="0" collapsed="false">
      <c r="A3" s="568" t="str">
        <f aca="false">IF(B3&lt;&gt;"",CONCATENATE(B3,C3,D3,E3,F71,F3,G3),"")</f>
        <v>Interventi di restuaro e restrutturazione edilziaInsedimenti Residenziali</v>
      </c>
      <c r="B3" s="590" t="s">
        <v>317</v>
      </c>
      <c r="C3" s="590" t="s">
        <v>318</v>
      </c>
      <c r="D3" s="590"/>
      <c r="E3" s="591"/>
      <c r="F3" s="592"/>
      <c r="G3" s="590"/>
      <c r="H3" s="593" t="n">
        <v>2.491</v>
      </c>
      <c r="I3" s="593" t="n">
        <v>7.49</v>
      </c>
      <c r="J3" s="593" t="n">
        <v>4.628</v>
      </c>
      <c r="K3" s="593" t="n">
        <v>14.08</v>
      </c>
      <c r="L3" s="590"/>
      <c r="M3" s="590"/>
      <c r="N3" s="590"/>
      <c r="P3" s="568" t="e">
        <f aca="false" t="array" ref="P3:P8">_xlfn.unique(B$3:B$505)</f>
        <v>#NAME?</v>
      </c>
      <c r="Q3" s="568" t="s">
        <v>213</v>
      </c>
      <c r="R3" s="568" t="s">
        <v>319</v>
      </c>
      <c r="S3" s="568" t="e">
        <f aca="false" t="array" ref="S3:S6">_xlfn.unique(E$3:E$505)</f>
        <v>#NAME?</v>
      </c>
      <c r="T3" s="568" t="s">
        <v>320</v>
      </c>
      <c r="V3" s="568" t="n">
        <v>1</v>
      </c>
      <c r="W3" s="573" t="s">
        <v>71</v>
      </c>
      <c r="X3" s="573" t="str">
        <f aca="false">IFERROR(VLOOKUP($V3,AE:AL,8,FALSE()),"")</f>
        <v/>
      </c>
      <c r="Y3" s="573" t="str">
        <f aca="false">IFERROR(VLOOKUP($V3,AF:AM,8,FALSE()),"")</f>
        <v/>
      </c>
      <c r="Z3" s="573" t="str">
        <f aca="false">IFERROR(VLOOKUP($V3,AG:AN,8,FALSE()),"")</f>
        <v/>
      </c>
      <c r="AA3" s="573" t="str">
        <f aca="false">IFERROR(VLOOKUP($V3,AH:AO,8,FALSE()),"")</f>
        <v/>
      </c>
      <c r="AB3" s="573" t="str">
        <f aca="false">IFERROR(VLOOKUP($V3,AI:AP,8,FALSE()),"")</f>
        <v/>
      </c>
      <c r="AD3" s="568" t="n">
        <f aca="false">IF(AK3&lt;&gt;"",1,"")</f>
        <v>1</v>
      </c>
      <c r="AE3" s="568" t="str">
        <f aca="false">IF(AL3&lt;&gt;"",1,"")</f>
        <v/>
      </c>
      <c r="AF3" s="568" t="str">
        <f aca="false">IF(AM3&lt;&gt;"",1,"")</f>
        <v/>
      </c>
      <c r="AG3" s="568" t="str">
        <f aca="false">IF(AN3&lt;&gt;"",1,"")</f>
        <v/>
      </c>
      <c r="AH3" s="568" t="str">
        <f aca="false">IF(AO3&lt;&gt;"",1,"")</f>
        <v/>
      </c>
      <c r="AI3" s="568" t="str">
        <f aca="false">IF(AP3&lt;&gt;"",1,"")</f>
        <v/>
      </c>
      <c r="AK3" s="582" t="str">
        <f aca="false">B3</f>
        <v>Interventi di restuaro e restrutturazione edilzia</v>
      </c>
      <c r="AL3" s="568" t="str">
        <f aca="false">IF($B3='Descrizione Intervento'!$E$25,OU_Parametri!C$3,"")</f>
        <v/>
      </c>
      <c r="AM3" s="568" t="str">
        <f aca="false">IF(AND($B3='Descrizione Intervento'!$E$25,$C3='Descrizione Intervento'!$E$27),OU_Parametri!D$3,"")</f>
        <v/>
      </c>
      <c r="AN3" s="568" t="str">
        <f aca="false">IF(AND($B3='Descrizione Intervento'!$E$25,$C3='Descrizione Intervento'!$E$27,$D3='Descrizione Intervento'!$E$30),OU_Parametri!E$3,"")</f>
        <v/>
      </c>
      <c r="AO3" s="568" t="str">
        <f aca="false">IF(AND($B3='Descrizione Intervento'!$E$25,$C3='Descrizione Intervento'!$E$27,$D3='Descrizione Intervento'!$E$30,$E3='Descrizione Intervento'!$E$32),OU_Parametri!F$3,"")</f>
        <v/>
      </c>
      <c r="AP3" s="568" t="str">
        <f aca="false">IF(AND($B3='Descrizione Intervento'!$E$25,$C3='Descrizione Intervento'!$E$27,$D3='Descrizione Intervento'!$E$30,$E3='Descrizione Intervento'!$E$32,$F3='Descrizione Intervento'!$E$34),OU_Parametri!G$3,"")</f>
        <v/>
      </c>
    </row>
    <row r="4" customFormat="false" ht="12.75" hidden="false" customHeight="false" outlineLevel="0" collapsed="false">
      <c r="A4" s="568" t="str">
        <f aca="false">IF(B4&lt;&gt;"",CONCATENATE(B4,C4,D4,E4,F72,F4,G4),"")</f>
        <v>Interventi di restuaro e restrutturazione edilizia - con cambio dest. ResidenzialeInsedimenti Residenziali</v>
      </c>
      <c r="B4" s="590" t="s">
        <v>321</v>
      </c>
      <c r="C4" s="590" t="s">
        <v>318</v>
      </c>
      <c r="D4" s="590"/>
      <c r="E4" s="591"/>
      <c r="F4" s="592"/>
      <c r="G4" s="590"/>
      <c r="H4" s="593" t="n">
        <v>3.774</v>
      </c>
      <c r="I4" s="593" t="n">
        <v>11.26</v>
      </c>
      <c r="J4" s="593" t="n">
        <v>4.628</v>
      </c>
      <c r="K4" s="593" t="n">
        <v>14.08</v>
      </c>
      <c r="L4" s="590"/>
      <c r="M4" s="590"/>
      <c r="N4" s="590"/>
      <c r="P4" s="568" t="e">
        <v>#NAME?</v>
      </c>
      <c r="Q4" s="568" t="s">
        <v>322</v>
      </c>
      <c r="R4" s="568" t="s">
        <v>323</v>
      </c>
      <c r="S4" s="568" t="e">
        <v>#NAME?</v>
      </c>
      <c r="T4" s="568" t="s">
        <v>324</v>
      </c>
      <c r="V4" s="568" t="n">
        <f aca="false">+V3+1</f>
        <v>2</v>
      </c>
      <c r="W4" s="573" t="str">
        <f aca="false">IFERROR(VLOOKUP($V3,AD:AK,8,FALSE()),"")</f>
        <v>Interventi di restuaro e restrutturazione edilzia</v>
      </c>
      <c r="X4" s="573" t="str">
        <f aca="false">IFERROR(VLOOKUP($V4,AE:AL,8,FALSE()),"")</f>
        <v/>
      </c>
      <c r="Y4" s="573" t="str">
        <f aca="false">IFERROR(VLOOKUP($V4,AF:AM,8,FALSE()),"")</f>
        <v/>
      </c>
      <c r="Z4" s="573" t="str">
        <f aca="false">IFERROR(VLOOKUP($V4,AG:AN,8,FALSE()),"")</f>
        <v/>
      </c>
      <c r="AA4" s="573" t="str">
        <f aca="false">IFERROR(VLOOKUP($V4,AH:AO,8,FALSE()),"")</f>
        <v/>
      </c>
      <c r="AB4" s="573" t="str">
        <f aca="false">IFERROR(VLOOKUP($V4,AI:AP,8,FALSE()),"")</f>
        <v/>
      </c>
      <c r="AD4" s="568" t="n">
        <f aca="false">IF(AK4&lt;&gt;"",MAX(AD$3:AD3)+1,"")</f>
        <v>2</v>
      </c>
      <c r="AE4" s="568" t="str">
        <f aca="false">IF(AL4&lt;&gt;"",MAX(AE$3:AE3)+1,"")</f>
        <v/>
      </c>
      <c r="AF4" s="568" t="str">
        <f aca="false">IF(AM4&lt;&gt;"",MAX(AF$3:AF3)+1,"")</f>
        <v/>
      </c>
      <c r="AG4" s="568" t="str">
        <f aca="false">IF(AN4&lt;&gt;"",MAX(AG$3:AG3)+1,"")</f>
        <v/>
      </c>
      <c r="AH4" s="568" t="str">
        <f aca="false">IF(AO4&lt;&gt;"",MAX(AH$3:AH3)+1,"")</f>
        <v/>
      </c>
      <c r="AI4" s="568" t="str">
        <f aca="false">IF(AP4&lt;&gt;"",MAX(AI$3:AI3)+1,"")</f>
        <v/>
      </c>
      <c r="AK4" s="568" t="str">
        <f aca="false">IF(B4="","",IF(COUNTIF($AK$3:AL3,B4)=0,B4,""))</f>
        <v>Interventi di restuaro e restrutturazione edilizia - con cambio dest. Residenziale</v>
      </c>
      <c r="AL4" s="568" t="str">
        <f aca="false">IF(C4="","",IF($B4='Descrizione Intervento'!$E$25,IF(COUNTIF($AL$3:AL3,$C4)=0,$C4,""),""))</f>
        <v/>
      </c>
      <c r="AM4" s="568" t="str">
        <f aca="false">IF(D4="","",IF(AND($B4='Descrizione Intervento'!$E$25,$C4='Descrizione Intervento'!$E$27),IF(COUNTIF(AM$3:AM3,$D4)=0,$D4,""),""))</f>
        <v/>
      </c>
      <c r="AN4" s="568" t="str">
        <f aca="false">IF(E4="","",IF(AND($B4='Descrizione Intervento'!$E$25,$C4='Descrizione Intervento'!$E$27,$D4='Descrizione Intervento'!$E$30),IF(COUNTIF(AN$3:AN3,$E4)=0,$E4,""),""))</f>
        <v/>
      </c>
      <c r="AO4" s="568" t="str">
        <f aca="false">IF(F4="","",IF(AND($B4='Descrizione Intervento'!$E$25,$C4='Descrizione Intervento'!$E$27,$D4='Descrizione Intervento'!$E$30,$E4='Descrizione Intervento'!$E$32),IF(COUNTIF(AO$3:AO3,$F4)=0,$F4,""),""))</f>
        <v/>
      </c>
      <c r="AP4" s="568" t="str">
        <f aca="false">IF(G4="","",IF(AND($B4='Descrizione Intervento'!$E$25,$C4='Descrizione Intervento'!$E$27,$D4='Descrizione Intervento'!$E$30,$E4='Descrizione Intervento'!$E$32,$F4='Descrizione Intervento'!$E$34),IF(COUNTIF(AP$3:AP3,$G4)=0,$G4,""),""))</f>
        <v/>
      </c>
    </row>
    <row r="5" customFormat="false" ht="12.75" hidden="false" customHeight="false" outlineLevel="0" collapsed="false">
      <c r="A5" s="568" t="str">
        <f aca="false">IF(B5&lt;&gt;"",CONCATENATE(B5,C5,D5,E5,F73,F5,G5),"")</f>
        <v>Interventi di restuaro e restrutturazione urbanisticaInsedimenti Residenziali</v>
      </c>
      <c r="B5" s="590" t="s">
        <v>325</v>
      </c>
      <c r="C5" s="590" t="s">
        <v>318</v>
      </c>
      <c r="D5" s="590"/>
      <c r="E5" s="591"/>
      <c r="F5" s="592"/>
      <c r="G5" s="590"/>
      <c r="H5" s="593" t="n">
        <v>8.349</v>
      </c>
      <c r="I5" s="593" t="n">
        <v>25.09</v>
      </c>
      <c r="J5" s="593" t="n">
        <v>4.628</v>
      </c>
      <c r="K5" s="593" t="n">
        <v>14.08</v>
      </c>
      <c r="L5" s="590"/>
      <c r="M5" s="590"/>
      <c r="N5" s="590"/>
      <c r="P5" s="568" t="e">
        <v>#NAME?</v>
      </c>
      <c r="Q5" s="568" t="s">
        <v>326</v>
      </c>
      <c r="R5" s="568" t="s">
        <v>327</v>
      </c>
      <c r="S5" s="568" t="e">
        <v>#NAME?</v>
      </c>
      <c r="T5" s="568"/>
      <c r="V5" s="568" t="n">
        <f aca="false">+V4+1</f>
        <v>3</v>
      </c>
      <c r="W5" s="573" t="str">
        <f aca="false">IFERROR(VLOOKUP($V4,AD:AK,8,FALSE()),"")</f>
        <v>Interventi di restuaro e restrutturazione edilizia - con cambio dest. Residenziale</v>
      </c>
      <c r="X5" s="573" t="str">
        <f aca="false">IFERROR(VLOOKUP($V5,AE:AL,8,FALSE()),"")</f>
        <v/>
      </c>
      <c r="Y5" s="573" t="str">
        <f aca="false">IFERROR(VLOOKUP($V5,AF:AM,8,FALSE()),"")</f>
        <v/>
      </c>
      <c r="Z5" s="573" t="str">
        <f aca="false">IFERROR(VLOOKUP($V5,AG:AN,8,FALSE()),"")</f>
        <v/>
      </c>
      <c r="AA5" s="573" t="str">
        <f aca="false">IFERROR(VLOOKUP($V5,AH:AO,8,FALSE()),"")</f>
        <v/>
      </c>
      <c r="AB5" s="573" t="str">
        <f aca="false">IFERROR(VLOOKUP($V5,AI:AP,8,FALSE()),"")</f>
        <v/>
      </c>
      <c r="AD5" s="568" t="n">
        <f aca="false">IF(AK5&lt;&gt;"",MAX(AD$3:AD4)+1,"")</f>
        <v>3</v>
      </c>
      <c r="AE5" s="568" t="str">
        <f aca="false">IF(AL5&lt;&gt;"",MAX(AE$3:AE4)+1,"")</f>
        <v/>
      </c>
      <c r="AF5" s="568" t="str">
        <f aca="false">IF(AM5&lt;&gt;"",MAX(AF$3:AF4)+1,"")</f>
        <v/>
      </c>
      <c r="AG5" s="568" t="str">
        <f aca="false">IF(AN5&lt;&gt;"",MAX(AG$3:AG4)+1,"")</f>
        <v/>
      </c>
      <c r="AH5" s="568" t="str">
        <f aca="false">IF(AO5&lt;&gt;"",MAX(AH$3:AH4)+1,"")</f>
        <v/>
      </c>
      <c r="AI5" s="568" t="str">
        <f aca="false">IF(AP5&lt;&gt;"",MAX(AI$3:AI4)+1,"")</f>
        <v/>
      </c>
      <c r="AK5" s="568" t="str">
        <f aca="false">IF(B5="","",IF(COUNTIF($AK$3:AL4,B5)=0,B5,""))</f>
        <v>Interventi di restuaro e restrutturazione urbanistica</v>
      </c>
      <c r="AL5" s="568" t="str">
        <f aca="false">IF(C5="","",IF($B5='Descrizione Intervento'!$E$25,IF(COUNTIF($AL$3:AL4,$C5)=0,$C5,""),""))</f>
        <v/>
      </c>
      <c r="AM5" s="568" t="str">
        <f aca="false">IF(D5="","",IF(AND($B5='Descrizione Intervento'!$E$25,$C5='Descrizione Intervento'!$E$27),IF(COUNTIF(AM$3:AM4,$D5)=0,$D5,""),""))</f>
        <v/>
      </c>
      <c r="AN5" s="568" t="str">
        <f aca="false">IF(E5="","",IF(AND($B5='Descrizione Intervento'!$E$25,$C5='Descrizione Intervento'!$E$27,$D5='Descrizione Intervento'!$E$30),IF(COUNTIF(AN$3:AN4,$E5)=0,$E5,""),""))</f>
        <v/>
      </c>
      <c r="AO5" s="568" t="str">
        <f aca="false">IF(F5="","",IF(AND($B5='Descrizione Intervento'!$E$25,$C5='Descrizione Intervento'!$E$27,$D5='Descrizione Intervento'!$E$30,$E5='Descrizione Intervento'!$E$32),IF(COUNTIF(AO$3:AO4,$F5)=0,$F5,""),""))</f>
        <v/>
      </c>
      <c r="AP5" s="568" t="str">
        <f aca="false">IF(G5="","",IF(AND($B5='Descrizione Intervento'!$E$25,$C5='Descrizione Intervento'!$E$27,$D5='Descrizione Intervento'!$E$30,$E5='Descrizione Intervento'!$E$32,$F5='Descrizione Intervento'!$E$34),IF(COUNTIF(AP$3:AP4,$G5)=0,$G5,""),""))</f>
        <v/>
      </c>
    </row>
    <row r="6" customFormat="false" ht="12.75" hidden="false" customHeight="false" outlineLevel="0" collapsed="false">
      <c r="A6" s="568" t="str">
        <f aca="false">IF(B6&lt;&gt;"",CONCATENATE(B6,C6,D6,E6,F74,F6,G6),"")</f>
        <v>Interventi di restuaro e restrutturazione urbanistica - con cambio dest. ResidenzialeInsedimenti Residenziali</v>
      </c>
      <c r="B6" s="590" t="s">
        <v>328</v>
      </c>
      <c r="C6" s="590" t="s">
        <v>318</v>
      </c>
      <c r="D6" s="590"/>
      <c r="E6" s="591"/>
      <c r="F6" s="592"/>
      <c r="G6" s="590"/>
      <c r="H6" s="593" t="n">
        <v>12.554</v>
      </c>
      <c r="I6" s="593" t="n">
        <v>37.58</v>
      </c>
      <c r="J6" s="593" t="n">
        <v>4.628</v>
      </c>
      <c r="K6" s="593" t="n">
        <v>14.08</v>
      </c>
      <c r="L6" s="590"/>
      <c r="M6" s="590"/>
      <c r="N6" s="590"/>
      <c r="P6" s="568" t="e">
        <v>#NAME?</v>
      </c>
      <c r="Q6" s="568" t="s">
        <v>329</v>
      </c>
      <c r="R6" s="568" t="s">
        <v>330</v>
      </c>
      <c r="S6" s="568" t="e">
        <v>#NAME?</v>
      </c>
      <c r="T6" s="568"/>
      <c r="V6" s="568" t="n">
        <f aca="false">+V5+1</f>
        <v>4</v>
      </c>
      <c r="W6" s="573" t="str">
        <f aca="false">IFERROR(VLOOKUP($V5,AD:AK,8,FALSE()),"")</f>
        <v>Interventi di restuaro e restrutturazione urbanistica</v>
      </c>
      <c r="X6" s="573" t="str">
        <f aca="false">IFERROR(VLOOKUP($V6,AE:AL,8,FALSE()),"")</f>
        <v/>
      </c>
      <c r="Y6" s="573" t="str">
        <f aca="false">IFERROR(VLOOKUP($V6,AF:AM,8,FALSE()),"")</f>
        <v/>
      </c>
      <c r="Z6" s="573" t="str">
        <f aca="false">IFERROR(VLOOKUP($V6,AG:AN,8,FALSE()),"")</f>
        <v/>
      </c>
      <c r="AA6" s="573" t="str">
        <f aca="false">IFERROR(VLOOKUP($V6,AH:AO,8,FALSE()),"")</f>
        <v/>
      </c>
      <c r="AB6" s="573" t="str">
        <f aca="false">IFERROR(VLOOKUP($V6,AI:AP,8,FALSE()),"")</f>
        <v/>
      </c>
      <c r="AD6" s="568" t="n">
        <f aca="false">IF(AK6&lt;&gt;"",MAX(AD$3:AD5)+1,"")</f>
        <v>4</v>
      </c>
      <c r="AE6" s="568" t="str">
        <f aca="false">IF(AL6&lt;&gt;"",MAX(AE$3:AE5)+1,"")</f>
        <v/>
      </c>
      <c r="AF6" s="568" t="str">
        <f aca="false">IF(AM6&lt;&gt;"",MAX(AF$3:AF5)+1,"")</f>
        <v/>
      </c>
      <c r="AG6" s="568" t="str">
        <f aca="false">IF(AN6&lt;&gt;"",MAX(AG$3:AG5)+1,"")</f>
        <v/>
      </c>
      <c r="AH6" s="568" t="str">
        <f aca="false">IF(AO6&lt;&gt;"",MAX(AH$3:AH5)+1,"")</f>
        <v/>
      </c>
      <c r="AI6" s="568" t="str">
        <f aca="false">IF(AP6&lt;&gt;"",MAX(AI$3:AI5)+1,"")</f>
        <v/>
      </c>
      <c r="AK6" s="568" t="str">
        <f aca="false">IF(B6="","",IF(COUNTIF($AK$3:AL5,B6)=0,B6,""))</f>
        <v>Interventi di restuaro e restrutturazione urbanistica - con cambio dest. Residenziale</v>
      </c>
      <c r="AL6" s="568" t="str">
        <f aca="false">IF(C6="","",IF($B6='Descrizione Intervento'!$E$25,IF(COUNTIF($AL$3:AL5,$C6)=0,$C6,""),""))</f>
        <v/>
      </c>
      <c r="AM6" s="568" t="str">
        <f aca="false">IF(D6="","",IF(AND($B6='Descrizione Intervento'!$E$25,$C6='Descrizione Intervento'!$E$27),IF(COUNTIF(AM$3:AM5,$D6)=0,$D6,""),""))</f>
        <v/>
      </c>
      <c r="AN6" s="568" t="str">
        <f aca="false">IF(E6="","",IF(AND($B6='Descrizione Intervento'!$E$25,$C6='Descrizione Intervento'!$E$27,$D6='Descrizione Intervento'!$E$30),IF(COUNTIF(AN$3:AN5,$E6)=0,$E6,""),""))</f>
        <v/>
      </c>
      <c r="AO6" s="568" t="str">
        <f aca="false">IF(F6="","",IF(AND($B6='Descrizione Intervento'!$E$25,$C6='Descrizione Intervento'!$E$27,$D6='Descrizione Intervento'!$E$30,$E6='Descrizione Intervento'!$E$32),IF(COUNTIF(AO$3:AO5,$F6)=0,$F6,""),""))</f>
        <v/>
      </c>
      <c r="AP6" s="568" t="str">
        <f aca="false">IF(G6="","",IF(AND($B6='Descrizione Intervento'!$E$25,$C6='Descrizione Intervento'!$E$27,$D6='Descrizione Intervento'!$E$30,$E6='Descrizione Intervento'!$E$32,$F6='Descrizione Intervento'!$E$34),IF(COUNTIF(AP$3:AP5,$G6)=0,$G6,""),""))</f>
        <v/>
      </c>
    </row>
    <row r="7" customFormat="false" ht="12.75" hidden="false" customHeight="false" outlineLevel="0" collapsed="false">
      <c r="A7" s="568" t="str">
        <f aca="false">IF(B7&lt;&gt;"",CONCATENATE(B7,C7,D7,E7,F75,F7,G7),"")</f>
        <v>Interventi di nuova edificazioneInsedimenti Residenziali&lt; 1,5</v>
      </c>
      <c r="B7" s="590" t="s">
        <v>331</v>
      </c>
      <c r="C7" s="590" t="s">
        <v>318</v>
      </c>
      <c r="D7" s="590"/>
      <c r="E7" s="594" t="s">
        <v>332</v>
      </c>
      <c r="F7" s="592"/>
      <c r="G7" s="590"/>
      <c r="H7" s="593" t="n">
        <v>10.002</v>
      </c>
      <c r="I7" s="593" t="n">
        <v>30.08</v>
      </c>
      <c r="J7" s="593" t="n">
        <v>4.628</v>
      </c>
      <c r="K7" s="593" t="n">
        <v>14.08</v>
      </c>
      <c r="L7" s="590"/>
      <c r="M7" s="590"/>
      <c r="N7" s="590"/>
      <c r="P7" s="568" t="e">
        <v>#NAME?</v>
      </c>
      <c r="Q7" s="568" t="s">
        <v>333</v>
      </c>
      <c r="R7" s="568" t="s">
        <v>334</v>
      </c>
      <c r="S7" s="568"/>
      <c r="T7" s="568"/>
      <c r="V7" s="568" t="n">
        <f aca="false">+V6+1</f>
        <v>5</v>
      </c>
      <c r="W7" s="573" t="str">
        <f aca="false">IFERROR(VLOOKUP($V6,AD:AK,8,FALSE()),"")</f>
        <v>Interventi di restuaro e restrutturazione urbanistica - con cambio dest. Residenziale</v>
      </c>
      <c r="X7" s="573" t="str">
        <f aca="false">IFERROR(VLOOKUP($V7,AE:AL,8,FALSE()),"")</f>
        <v/>
      </c>
      <c r="Y7" s="573" t="str">
        <f aca="false">IFERROR(VLOOKUP($V7,AF:AM,8,FALSE()),"")</f>
        <v/>
      </c>
      <c r="Z7" s="573" t="str">
        <f aca="false">IFERROR(VLOOKUP($V7,AG:AN,8,FALSE()),"")</f>
        <v/>
      </c>
      <c r="AA7" s="573" t="str">
        <f aca="false">IFERROR(VLOOKUP($V7,AH:AO,8,FALSE()),"")</f>
        <v/>
      </c>
      <c r="AB7" s="573" t="str">
        <f aca="false">IFERROR(VLOOKUP($V7,AI:AP,8,FALSE()),"")</f>
        <v/>
      </c>
      <c r="AD7" s="568" t="n">
        <f aca="false">IF(AK7&lt;&gt;"",MAX(AD$3:AD6)+1,"")</f>
        <v>5</v>
      </c>
      <c r="AE7" s="568" t="str">
        <f aca="false">IF(AL7&lt;&gt;"",MAX(AE$3:AE6)+1,"")</f>
        <v/>
      </c>
      <c r="AF7" s="568" t="str">
        <f aca="false">IF(AM7&lt;&gt;"",MAX(AF$3:AF6)+1,"")</f>
        <v/>
      </c>
      <c r="AG7" s="568" t="str">
        <f aca="false">IF(AN7&lt;&gt;"",MAX(AG$3:AG6)+1,"")</f>
        <v/>
      </c>
      <c r="AH7" s="568" t="str">
        <f aca="false">IF(AO7&lt;&gt;"",MAX(AH$3:AH6)+1,"")</f>
        <v/>
      </c>
      <c r="AI7" s="568" t="str">
        <f aca="false">IF(AP7&lt;&gt;"",MAX(AI$3:AI6)+1,"")</f>
        <v/>
      </c>
      <c r="AK7" s="568" t="str">
        <f aca="false">IF(B7="","",IF(COUNTIF($AK$3:AL6,B7)=0,B7,""))</f>
        <v>Interventi di nuova edificazione</v>
      </c>
      <c r="AL7" s="568" t="str">
        <f aca="false">IF(C7="","",IF($B7='Descrizione Intervento'!$E$25,IF(COUNTIF($AL$3:AL6,$C7)=0,$C7,""),""))</f>
        <v/>
      </c>
      <c r="AM7" s="568" t="str">
        <f aca="false">IF(D7="","",IF(AND($B7='Descrizione Intervento'!$E$25,$C7='Descrizione Intervento'!$E$27),IF(COUNTIF(AM$3:AM6,$D7)=0,$D7,""),""))</f>
        <v/>
      </c>
      <c r="AN7" s="568" t="str">
        <f aca="false">IF(E7="","",IF(AND($B7='Descrizione Intervento'!$E$25,$C7='Descrizione Intervento'!$E$27,$D7='Descrizione Intervento'!$E$30),IF(COUNTIF(AN$3:AN6,$E7)=0,$E7,""),""))</f>
        <v/>
      </c>
      <c r="AO7" s="568" t="str">
        <f aca="false">IF(F7="","",IF(AND($B7='Descrizione Intervento'!$E$25,$C7='Descrizione Intervento'!$E$27,$D7='Descrizione Intervento'!$E$30,$E7='Descrizione Intervento'!$E$32),IF(COUNTIF(AO$3:AO6,$F7)=0,$F7,""),""))</f>
        <v/>
      </c>
      <c r="AP7" s="568" t="str">
        <f aca="false">IF(G7="","",IF(AND($B7='Descrizione Intervento'!$E$25,$C7='Descrizione Intervento'!$E$27,$D7='Descrizione Intervento'!$E$30,$E7='Descrizione Intervento'!$E$32,$F7='Descrizione Intervento'!$E$34),IF(COUNTIF(AP$3:AP6,$G7)=0,$G7,""),""))</f>
        <v/>
      </c>
    </row>
    <row r="8" customFormat="false" ht="12.75" hidden="false" customHeight="false" outlineLevel="0" collapsed="false">
      <c r="A8" s="568" t="str">
        <f aca="false">IF(B8&lt;&gt;"",CONCATENATE(B8,C8,D8,E8,F76,F8,G8),"")</f>
        <v>Interventi di nuova edificazioneInsedimenti Residenziali1,5 &lt; e &lt; 3</v>
      </c>
      <c r="B8" s="590" t="s">
        <v>331</v>
      </c>
      <c r="C8" s="590" t="s">
        <v>318</v>
      </c>
      <c r="D8" s="590"/>
      <c r="E8" s="594" t="s">
        <v>335</v>
      </c>
      <c r="F8" s="592"/>
      <c r="G8" s="590"/>
      <c r="H8" s="593" t="n">
        <v>8.349</v>
      </c>
      <c r="I8" s="593" t="n">
        <v>25.09</v>
      </c>
      <c r="J8" s="593" t="n">
        <v>4.628</v>
      </c>
      <c r="K8" s="593" t="n">
        <v>14.08</v>
      </c>
      <c r="L8" s="590"/>
      <c r="M8" s="590"/>
      <c r="N8" s="590"/>
      <c r="P8" s="568" t="e">
        <v>#NAME?</v>
      </c>
      <c r="Q8" s="568" t="s">
        <v>336</v>
      </c>
      <c r="R8" s="568" t="s">
        <v>337</v>
      </c>
      <c r="S8" s="568"/>
      <c r="T8" s="568"/>
      <c r="V8" s="568" t="n">
        <f aca="false">+V7+1</f>
        <v>6</v>
      </c>
      <c r="W8" s="573" t="str">
        <f aca="false">IFERROR(VLOOKUP($V7,AD:AK,8,FALSE()),"")</f>
        <v>Interventi di nuova edificazione</v>
      </c>
      <c r="X8" s="573" t="str">
        <f aca="false">IFERROR(VLOOKUP($V8,AE:AL,8,FALSE()),"")</f>
        <v/>
      </c>
      <c r="Y8" s="573" t="str">
        <f aca="false">IFERROR(VLOOKUP($V8,AF:AM,8,FALSE()),"")</f>
        <v/>
      </c>
      <c r="Z8" s="573" t="str">
        <f aca="false">IFERROR(VLOOKUP($V8,AG:AN,8,FALSE()),"")</f>
        <v/>
      </c>
      <c r="AA8" s="573" t="str">
        <f aca="false">IFERROR(VLOOKUP($V8,AH:AO,8,FALSE()),"")</f>
        <v/>
      </c>
      <c r="AB8" s="573" t="str">
        <f aca="false">IFERROR(VLOOKUP($V8,AI:AP,8,FALSE()),"")</f>
        <v/>
      </c>
      <c r="AD8" s="568" t="str">
        <f aca="false">IF(AK8&lt;&gt;"",MAX(AD$3:AD7)+1,"")</f>
        <v/>
      </c>
      <c r="AE8" s="568" t="str">
        <f aca="false">IF(AL8&lt;&gt;"",MAX(AE$3:AE7)+1,"")</f>
        <v/>
      </c>
      <c r="AF8" s="568" t="str">
        <f aca="false">IF(AM8&lt;&gt;"",MAX(AF$3:AF7)+1,"")</f>
        <v/>
      </c>
      <c r="AG8" s="568" t="str">
        <f aca="false">IF(AN8&lt;&gt;"",MAX(AG$3:AG7)+1,"")</f>
        <v/>
      </c>
      <c r="AH8" s="568" t="str">
        <f aca="false">IF(AO8&lt;&gt;"",MAX(AH$3:AH7)+1,"")</f>
        <v/>
      </c>
      <c r="AI8" s="568" t="str">
        <f aca="false">IF(AP8&lt;&gt;"",MAX(AI$3:AI7)+1,"")</f>
        <v/>
      </c>
      <c r="AK8" s="568" t="str">
        <f aca="false">IF(B8="","",IF(COUNTIF($AK$3:AL7,B8)=0,B8,""))</f>
        <v/>
      </c>
      <c r="AL8" s="568" t="str">
        <f aca="false">IF(C8="","",IF($B8='Descrizione Intervento'!$E$25,IF(COUNTIF($AL$3:AL7,$C8)=0,$C8,""),""))</f>
        <v/>
      </c>
      <c r="AM8" s="568" t="str">
        <f aca="false">IF(D8="","",IF(AND($B8='Descrizione Intervento'!$E$25,$C8='Descrizione Intervento'!$E$27),IF(COUNTIF(AM$3:AM7,$D8)=0,$D8,""),""))</f>
        <v/>
      </c>
      <c r="AN8" s="568" t="str">
        <f aca="false">IF(E8="","",IF(AND($B8='Descrizione Intervento'!$E$25,$C8='Descrizione Intervento'!$E$27,$D8='Descrizione Intervento'!$E$30),IF(COUNTIF(AN$3:AN7,$E8)=0,$E8,""),""))</f>
        <v/>
      </c>
      <c r="AO8" s="568" t="str">
        <f aca="false">IF(F8="","",IF(AND($B8='Descrizione Intervento'!$E$25,$C8='Descrizione Intervento'!$E$27,$D8='Descrizione Intervento'!$E$30,$E8='Descrizione Intervento'!$E$32),IF(COUNTIF(AO$3:AO7,$F8)=0,$F8,""),""))</f>
        <v/>
      </c>
      <c r="AP8" s="568" t="str">
        <f aca="false">IF(G8="","",IF(AND($B8='Descrizione Intervento'!$E$25,$C8='Descrizione Intervento'!$E$27,$D8='Descrizione Intervento'!$E$30,$E8='Descrizione Intervento'!$E$32,$F8='Descrizione Intervento'!$E$34),IF(COUNTIF(AP$3:AP7,$G8)=0,$G8,""),""))</f>
        <v/>
      </c>
    </row>
    <row r="9" customFormat="false" ht="12.75" hidden="false" customHeight="false" outlineLevel="0" collapsed="false">
      <c r="A9" s="568" t="str">
        <f aca="false">IF(B9&lt;&gt;"",CONCATENATE(B9,C9,D9,E9,F77,F9,G9),"")</f>
        <v>Interventi di nuova edificazioneInsedimenti Residenziali&gt; 3</v>
      </c>
      <c r="B9" s="590" t="s">
        <v>331</v>
      </c>
      <c r="C9" s="590" t="s">
        <v>318</v>
      </c>
      <c r="D9" s="590"/>
      <c r="E9" s="591" t="s">
        <v>338</v>
      </c>
      <c r="F9" s="590"/>
      <c r="G9" s="590"/>
      <c r="H9" s="593" t="n">
        <v>7.498</v>
      </c>
      <c r="I9" s="593" t="n">
        <v>22.54</v>
      </c>
      <c r="J9" s="593" t="n">
        <v>4.628</v>
      </c>
      <c r="K9" s="593" t="n">
        <v>14.08</v>
      </c>
      <c r="L9" s="590"/>
      <c r="M9" s="590"/>
      <c r="N9" s="590"/>
      <c r="P9" s="568"/>
      <c r="Q9" s="568" t="s">
        <v>339</v>
      </c>
      <c r="R9" s="568" t="s">
        <v>340</v>
      </c>
      <c r="S9" s="568"/>
      <c r="T9" s="568"/>
      <c r="V9" s="568" t="n">
        <f aca="false">+V8+1</f>
        <v>7</v>
      </c>
      <c r="W9" s="573" t="str">
        <f aca="false">IFERROR(VLOOKUP($V8,AD:AK,8,FALSE()),"")</f>
        <v/>
      </c>
      <c r="X9" s="573" t="str">
        <f aca="false">IFERROR(VLOOKUP($V9,AE:AL,8,FALSE()),"")</f>
        <v/>
      </c>
      <c r="Y9" s="573" t="str">
        <f aca="false">IFERROR(VLOOKUP($V9,AF:AM,8,FALSE()),"")</f>
        <v/>
      </c>
      <c r="Z9" s="573" t="str">
        <f aca="false">IFERROR(VLOOKUP($V9,AG:AN,8,FALSE()),"")</f>
        <v/>
      </c>
      <c r="AA9" s="573" t="str">
        <f aca="false">IFERROR(VLOOKUP($V9,AH:AO,8,FALSE()),"")</f>
        <v/>
      </c>
      <c r="AB9" s="573" t="str">
        <f aca="false">IFERROR(VLOOKUP($V9,AI:AP,8,FALSE()),"")</f>
        <v/>
      </c>
      <c r="AD9" s="568" t="str">
        <f aca="false">IF(AK9&lt;&gt;"",MAX(AD$3:AD8)+1,"")</f>
        <v/>
      </c>
      <c r="AE9" s="568" t="str">
        <f aca="false">IF(AL9&lt;&gt;"",MAX(AE$3:AE8)+1,"")</f>
        <v/>
      </c>
      <c r="AF9" s="568" t="str">
        <f aca="false">IF(AM9&lt;&gt;"",MAX(AF$3:AF8)+1,"")</f>
        <v/>
      </c>
      <c r="AG9" s="568" t="str">
        <f aca="false">IF(AN9&lt;&gt;"",MAX(AG$3:AG8)+1,"")</f>
        <v/>
      </c>
      <c r="AH9" s="568" t="str">
        <f aca="false">IF(AO9&lt;&gt;"",MAX(AH$3:AH8)+1,"")</f>
        <v/>
      </c>
      <c r="AI9" s="568" t="str">
        <f aca="false">IF(AP9&lt;&gt;"",MAX(AI$3:AI8)+1,"")</f>
        <v/>
      </c>
      <c r="AK9" s="568" t="str">
        <f aca="false">IF(B9="","",IF(COUNTIF($AK$3:AL8,B9)=0,B9,""))</f>
        <v/>
      </c>
      <c r="AL9" s="568" t="str">
        <f aca="false">IF(C9="","",IF($B9='Descrizione Intervento'!$E$25,IF(COUNTIF($AL$3:AL8,$C9)=0,$C9,""),""))</f>
        <v/>
      </c>
      <c r="AM9" s="568" t="str">
        <f aca="false">IF(D9="","",IF(AND($B9='Descrizione Intervento'!$E$25,$C9='Descrizione Intervento'!$E$27),IF(COUNTIF(AM$3:AM8,$D9)=0,$D9,""),""))</f>
        <v/>
      </c>
      <c r="AN9" s="568" t="str">
        <f aca="false">IF(E9="","",IF(AND($B9='Descrizione Intervento'!$E$25,$C9='Descrizione Intervento'!$E$27,$D9='Descrizione Intervento'!$E$30),IF(COUNTIF(AN$3:AN8,$E9)=0,$E9,""),""))</f>
        <v/>
      </c>
      <c r="AO9" s="568" t="str">
        <f aca="false">IF(F9="","",IF(AND($B9='Descrizione Intervento'!$E$25,$C9='Descrizione Intervento'!$E$27,$D9='Descrizione Intervento'!$E$30,$E9='Descrizione Intervento'!$E$32),IF(COUNTIF(AO$3:AO8,$F9)=0,$F9,""),""))</f>
        <v/>
      </c>
      <c r="AP9" s="568" t="str">
        <f aca="false">IF(G9="","",IF(AND($B9='Descrizione Intervento'!$E$25,$C9='Descrizione Intervento'!$E$27,$D9='Descrizione Intervento'!$E$30,$E9='Descrizione Intervento'!$E$32,$F9='Descrizione Intervento'!$E$34),IF(COUNTIF(AP$3:AP8,$G9)=0,$G9,""),""))</f>
        <v/>
      </c>
    </row>
    <row r="10" customFormat="false" ht="12.75" hidden="false" customHeight="false" outlineLevel="0" collapsed="false">
      <c r="A10" s="568" t="str">
        <f aca="false">IF(B10&lt;&gt;"",CONCATENATE(B10,C10,D10,E10,F78,F10,G10),"")</f>
        <v/>
      </c>
      <c r="B10" s="590"/>
      <c r="C10" s="590"/>
      <c r="D10" s="590"/>
      <c r="E10" s="591"/>
      <c r="F10" s="590"/>
      <c r="G10" s="590"/>
      <c r="H10" s="593"/>
      <c r="I10" s="593"/>
      <c r="J10" s="593"/>
      <c r="K10" s="593"/>
      <c r="L10" s="590"/>
      <c r="M10" s="590"/>
      <c r="N10" s="590"/>
      <c r="P10" s="568"/>
      <c r="Q10" s="568" t="n">
        <v>0</v>
      </c>
      <c r="R10" s="568" t="s">
        <v>341</v>
      </c>
      <c r="S10" s="568"/>
      <c r="T10" s="568"/>
      <c r="V10" s="568" t="n">
        <f aca="false">+V9+1</f>
        <v>8</v>
      </c>
      <c r="W10" s="573" t="str">
        <f aca="false">IFERROR(VLOOKUP($V9,AD:AK,8,FALSE()),"")</f>
        <v/>
      </c>
      <c r="X10" s="573" t="str">
        <f aca="false">IFERROR(VLOOKUP($V10,AE:AL,8,FALSE()),"")</f>
        <v/>
      </c>
      <c r="Y10" s="573" t="str">
        <f aca="false">IFERROR(VLOOKUP($V10,AF:AM,8,FALSE()),"")</f>
        <v/>
      </c>
      <c r="Z10" s="573" t="str">
        <f aca="false">IFERROR(VLOOKUP($V10,AG:AN,8,FALSE()),"")</f>
        <v/>
      </c>
      <c r="AA10" s="573" t="str">
        <f aca="false">IFERROR(VLOOKUP($V10,AH:AO,8,FALSE()),"")</f>
        <v/>
      </c>
      <c r="AB10" s="573" t="str">
        <f aca="false">IFERROR(VLOOKUP($V10,AI:AP,8,FALSE()),"")</f>
        <v/>
      </c>
      <c r="AD10" s="568" t="str">
        <f aca="false">IF(AK10&lt;&gt;"",MAX(AD$3:AD9)+1,"")</f>
        <v/>
      </c>
      <c r="AE10" s="568" t="str">
        <f aca="false">IF(AL10&lt;&gt;"",MAX(AE$3:AE9)+1,"")</f>
        <v/>
      </c>
      <c r="AF10" s="568" t="str">
        <f aca="false">IF(AM10&lt;&gt;"",MAX(AF$3:AF9)+1,"")</f>
        <v/>
      </c>
      <c r="AG10" s="568" t="str">
        <f aca="false">IF(AN10&lt;&gt;"",MAX(AG$3:AG9)+1,"")</f>
        <v/>
      </c>
      <c r="AH10" s="568" t="str">
        <f aca="false">IF(AO10&lt;&gt;"",MAX(AH$3:AH9)+1,"")</f>
        <v/>
      </c>
      <c r="AI10" s="568" t="str">
        <f aca="false">IF(AP10&lt;&gt;"",MAX(AI$3:AI9)+1,"")</f>
        <v/>
      </c>
      <c r="AK10" s="568" t="str">
        <f aca="false">IF(B10="","",IF(COUNTIF($AK$3:AL9,B10)=0,B10,""))</f>
        <v/>
      </c>
      <c r="AL10" s="568" t="str">
        <f aca="false">IF(C10="","",IF($B10='Descrizione Intervento'!$E$25,IF(COUNTIF($AL$3:AL9,$C10)=0,$C10,""),""))</f>
        <v/>
      </c>
      <c r="AM10" s="568" t="str">
        <f aca="false">IF(D10="","",IF(AND($B10='Descrizione Intervento'!$E$25,$C10='Descrizione Intervento'!$E$27),IF(COUNTIF(AM$3:AM9,$D10)=0,$D10,""),""))</f>
        <v/>
      </c>
      <c r="AN10" s="568" t="str">
        <f aca="false">IF(E10="","",IF(AND($B10='Descrizione Intervento'!$E$25,$C10='Descrizione Intervento'!$E$27,$D10='Descrizione Intervento'!$E$30),IF(COUNTIF(AN$3:AN9,$E10)=0,$E10,""),""))</f>
        <v/>
      </c>
      <c r="AO10" s="568" t="str">
        <f aca="false">IF(F10="","",IF(AND($B10='Descrizione Intervento'!$E$25,$C10='Descrizione Intervento'!$E$27,$D10='Descrizione Intervento'!$E$30,$E10='Descrizione Intervento'!$E$32),IF(COUNTIF(AO$3:AO9,$F10)=0,$F10,""),""))</f>
        <v/>
      </c>
      <c r="AP10" s="568" t="str">
        <f aca="false">IF(G10="","",IF(AND($B10='Descrizione Intervento'!$E$25,$C10='Descrizione Intervento'!$E$27,$D10='Descrizione Intervento'!$E$30,$E10='Descrizione Intervento'!$E$32,$F10='Descrizione Intervento'!$E$34),IF(COUNTIF(AP$3:AP9,$G10)=0,$G10,""),""))</f>
        <v/>
      </c>
    </row>
    <row r="11" customFormat="false" ht="12.75" hidden="false" customHeight="false" outlineLevel="0" collapsed="false">
      <c r="A11" s="568" t="str">
        <f aca="false">IF(B11&lt;&gt;"",CONCATENATE(B11,C11,D11,E11,F79,F11,G11),"")</f>
        <v>Interventi di restuaro e restrutturazione edilziaArtigianali - Industriali</v>
      </c>
      <c r="B11" s="590" t="s">
        <v>317</v>
      </c>
      <c r="C11" s="590" t="s">
        <v>342</v>
      </c>
      <c r="D11" s="590"/>
      <c r="E11" s="590"/>
      <c r="F11" s="590"/>
      <c r="G11" s="590"/>
      <c r="H11" s="593" t="n">
        <v>3.33</v>
      </c>
      <c r="I11" s="593" t="n">
        <v>3.11</v>
      </c>
      <c r="J11" s="593" t="n">
        <v>6.26</v>
      </c>
      <c r="K11" s="593" t="n">
        <v>5.89</v>
      </c>
      <c r="L11" s="590"/>
      <c r="M11" s="590"/>
      <c r="N11" s="590"/>
      <c r="P11" s="568"/>
      <c r="Q11" s="568"/>
      <c r="R11" s="568" t="s">
        <v>343</v>
      </c>
      <c r="S11" s="568"/>
      <c r="T11" s="568"/>
      <c r="V11" s="568" t="n">
        <f aca="false">+V10+1</f>
        <v>9</v>
      </c>
      <c r="W11" s="573" t="str">
        <f aca="false">IFERROR(VLOOKUP($V10,AD:AK,8,FALSE()),"")</f>
        <v/>
      </c>
      <c r="X11" s="573" t="str">
        <f aca="false">IFERROR(VLOOKUP($V11,AE:AL,8,FALSE()),"")</f>
        <v/>
      </c>
      <c r="Y11" s="573" t="str">
        <f aca="false">IFERROR(VLOOKUP($V11,AF:AM,8,FALSE()),"")</f>
        <v/>
      </c>
      <c r="Z11" s="573" t="str">
        <f aca="false">IFERROR(VLOOKUP($V11,AG:AN,8,FALSE()),"")</f>
        <v/>
      </c>
      <c r="AA11" s="573" t="str">
        <f aca="false">IFERROR(VLOOKUP($V11,AH:AO,8,FALSE()),"")</f>
        <v/>
      </c>
      <c r="AB11" s="573" t="str">
        <f aca="false">IFERROR(VLOOKUP($V11,AI:AP,8,FALSE()),"")</f>
        <v/>
      </c>
      <c r="AD11" s="568" t="str">
        <f aca="false">IF(AK11&lt;&gt;"",MAX(AD$3:AD10)+1,"")</f>
        <v/>
      </c>
      <c r="AE11" s="568" t="str">
        <f aca="false">IF(AL11&lt;&gt;"",MAX(AE$3:AE10)+1,"")</f>
        <v/>
      </c>
      <c r="AF11" s="568" t="str">
        <f aca="false">IF(AM11&lt;&gt;"",MAX(AF$3:AF10)+1,"")</f>
        <v/>
      </c>
      <c r="AG11" s="568" t="str">
        <f aca="false">IF(AN11&lt;&gt;"",MAX(AG$3:AG10)+1,"")</f>
        <v/>
      </c>
      <c r="AH11" s="568" t="str">
        <f aca="false">IF(AO11&lt;&gt;"",MAX(AH$3:AH10)+1,"")</f>
        <v/>
      </c>
      <c r="AI11" s="568" t="str">
        <f aca="false">IF(AP11&lt;&gt;"",MAX(AI$3:AI10)+1,"")</f>
        <v/>
      </c>
      <c r="AK11" s="568" t="str">
        <f aca="false">IF(B11="","",IF(COUNTIF($AK$3:AL10,B11)=0,B11,""))</f>
        <v/>
      </c>
      <c r="AL11" s="568" t="str">
        <f aca="false">IF(C11="","",IF($B11='Descrizione Intervento'!$E$25,IF(COUNTIF($AL$3:AL10,$C11)=0,$C11,""),""))</f>
        <v/>
      </c>
      <c r="AM11" s="568" t="str">
        <f aca="false">IF(D11="","",IF(AND($B11='Descrizione Intervento'!$E$25,$C11='Descrizione Intervento'!$E$27),IF(COUNTIF(AM$3:AM10,$D11)=0,$D11,""),""))</f>
        <v/>
      </c>
      <c r="AN11" s="568" t="str">
        <f aca="false">IF(E11="","",IF(AND($B11='Descrizione Intervento'!$E$25,$C11='Descrizione Intervento'!$E$27,$D11='Descrizione Intervento'!$E$30),IF(COUNTIF(AN$3:AN10,$E11)=0,$E11,""),""))</f>
        <v/>
      </c>
      <c r="AO11" s="568" t="str">
        <f aca="false">IF(F11="","",IF(AND($B11='Descrizione Intervento'!$E$25,$C11='Descrizione Intervento'!$E$27,$D11='Descrizione Intervento'!$E$30,$E11='Descrizione Intervento'!$E$32),IF(COUNTIF(AO$3:AO10,$F11)=0,$F11,""),""))</f>
        <v/>
      </c>
      <c r="AP11" s="568" t="str">
        <f aca="false">IF(G11="","",IF(AND($B11='Descrizione Intervento'!$E$25,$C11='Descrizione Intervento'!$E$27,$D11='Descrizione Intervento'!$E$30,$E11='Descrizione Intervento'!$E$32,$F11='Descrizione Intervento'!$E$34),IF(COUNTIF(AP$3:AP10,$G11)=0,$G11,""),""))</f>
        <v/>
      </c>
    </row>
    <row r="12" customFormat="false" ht="12.75" hidden="false" customHeight="false" outlineLevel="0" collapsed="false">
      <c r="A12" s="568" t="str">
        <f aca="false">IF(B12&lt;&gt;"",CONCATENATE(B12,C12,D12,E12,F80,F12,G12),"")</f>
        <v>Interventi di restuaro e restrutturazione edilizia - con cambio dest. ResidenzialeArtigianali - Industriali</v>
      </c>
      <c r="B12" s="590" t="s">
        <v>321</v>
      </c>
      <c r="C12" s="590" t="s">
        <v>342</v>
      </c>
      <c r="D12" s="590"/>
      <c r="E12" s="590"/>
      <c r="F12" s="590"/>
      <c r="G12" s="590"/>
      <c r="H12" s="593" t="n">
        <v>4.98</v>
      </c>
      <c r="I12" s="593" t="n">
        <v>4.7</v>
      </c>
      <c r="J12" s="593" t="n">
        <v>6.26</v>
      </c>
      <c r="K12" s="593" t="n">
        <v>5.89</v>
      </c>
      <c r="L12" s="590"/>
      <c r="M12" s="590"/>
      <c r="N12" s="590"/>
      <c r="P12" s="568"/>
      <c r="Q12" s="568"/>
      <c r="R12" s="568" t="s">
        <v>344</v>
      </c>
      <c r="S12" s="568"/>
      <c r="T12" s="568"/>
      <c r="V12" s="568" t="n">
        <f aca="false">+V11+1</f>
        <v>10</v>
      </c>
      <c r="W12" s="573" t="str">
        <f aca="false">IFERROR(VLOOKUP($V11,AD:AK,8,FALSE()),"")</f>
        <v/>
      </c>
      <c r="X12" s="573" t="str">
        <f aca="false">IFERROR(VLOOKUP($V12,AE:AL,8,FALSE()),"")</f>
        <v/>
      </c>
      <c r="Y12" s="573" t="str">
        <f aca="false">IFERROR(VLOOKUP($V12,AF:AM,8,FALSE()),"")</f>
        <v/>
      </c>
      <c r="Z12" s="573" t="str">
        <f aca="false">IFERROR(VLOOKUP($V12,AG:AN,8,FALSE()),"")</f>
        <v/>
      </c>
      <c r="AA12" s="573" t="str">
        <f aca="false">IFERROR(VLOOKUP($V12,AH:AO,8,FALSE()),"")</f>
        <v/>
      </c>
      <c r="AB12" s="573" t="str">
        <f aca="false">IFERROR(VLOOKUP($V12,AI:AP,8,FALSE()),"")</f>
        <v/>
      </c>
      <c r="AD12" s="568" t="str">
        <f aca="false">IF(AK12&lt;&gt;"",MAX(AD$3:AD11)+1,"")</f>
        <v/>
      </c>
      <c r="AE12" s="568" t="str">
        <f aca="false">IF(AL12&lt;&gt;"",MAX(AE$3:AE11)+1,"")</f>
        <v/>
      </c>
      <c r="AF12" s="568" t="str">
        <f aca="false">IF(AM12&lt;&gt;"",MAX(AF$3:AF11)+1,"")</f>
        <v/>
      </c>
      <c r="AG12" s="568" t="str">
        <f aca="false">IF(AN12&lt;&gt;"",MAX(AG$3:AG11)+1,"")</f>
        <v/>
      </c>
      <c r="AH12" s="568" t="str">
        <f aca="false">IF(AO12&lt;&gt;"",MAX(AH$3:AH11)+1,"")</f>
        <v/>
      </c>
      <c r="AI12" s="568" t="str">
        <f aca="false">IF(AP12&lt;&gt;"",MAX(AI$3:AI11)+1,"")</f>
        <v/>
      </c>
      <c r="AK12" s="568" t="str">
        <f aca="false">IF(B12="","",IF(COUNTIF($AK$3:AL11,B12)=0,B12,""))</f>
        <v/>
      </c>
      <c r="AL12" s="568" t="str">
        <f aca="false">IF(C12="","",IF($B12='Descrizione Intervento'!$E$25,IF(COUNTIF($AL$3:AL11,$C12)=0,$C12,""),""))</f>
        <v/>
      </c>
      <c r="AM12" s="568" t="str">
        <f aca="false">IF(D12="","",IF(AND($B12='Descrizione Intervento'!$E$25,$C12='Descrizione Intervento'!$E$27),IF(COUNTIF(AM$3:AM11,$D12)=0,$D12,""),""))</f>
        <v/>
      </c>
      <c r="AN12" s="568" t="str">
        <f aca="false">IF(E12="","",IF(AND($B12='Descrizione Intervento'!$E$25,$C12='Descrizione Intervento'!$E$27,$D12='Descrizione Intervento'!$E$30),IF(COUNTIF(AN$3:AN11,$E12)=0,$E12,""),""))</f>
        <v/>
      </c>
      <c r="AO12" s="568" t="str">
        <f aca="false">IF(F12="","",IF(AND($B12='Descrizione Intervento'!$E$25,$C12='Descrizione Intervento'!$E$27,$D12='Descrizione Intervento'!$E$30,$E12='Descrizione Intervento'!$E$32),IF(COUNTIF(AO$3:AO11,$F12)=0,$F12,""),""))</f>
        <v/>
      </c>
      <c r="AP12" s="568" t="str">
        <f aca="false">IF(G12="","",IF(AND($B12='Descrizione Intervento'!$E$25,$C12='Descrizione Intervento'!$E$27,$D12='Descrizione Intervento'!$E$30,$E12='Descrizione Intervento'!$E$32,$F12='Descrizione Intervento'!$E$34),IF(COUNTIF(AP$3:AP11,$G12)=0,$G12,""),""))</f>
        <v/>
      </c>
    </row>
    <row r="13" customFormat="false" ht="12.75" hidden="false" customHeight="false" outlineLevel="0" collapsed="false">
      <c r="A13" s="568" t="str">
        <f aca="false">IF(B13&lt;&gt;"",CONCATENATE(B13,C13,D13,E13,F81,F13,G13),"")</f>
        <v>Interventi di restuaro e restrutturazione urbanisticaArtigianali - Industriali</v>
      </c>
      <c r="B13" s="590" t="s">
        <v>325</v>
      </c>
      <c r="C13" s="590" t="s">
        <v>342</v>
      </c>
      <c r="D13" s="590"/>
      <c r="E13" s="590"/>
      <c r="F13" s="590"/>
      <c r="G13" s="590"/>
      <c r="H13" s="593" t="n">
        <v>11.12</v>
      </c>
      <c r="I13" s="593" t="n">
        <v>10.48</v>
      </c>
      <c r="J13" s="593" t="n">
        <v>6.26</v>
      </c>
      <c r="K13" s="593" t="n">
        <v>5.89</v>
      </c>
      <c r="L13" s="590"/>
      <c r="M13" s="590"/>
      <c r="N13" s="590"/>
      <c r="P13" s="568"/>
      <c r="Q13" s="568"/>
      <c r="R13" s="568" t="s">
        <v>345</v>
      </c>
      <c r="S13" s="568"/>
      <c r="T13" s="568"/>
      <c r="V13" s="568" t="n">
        <f aca="false">+V12+1</f>
        <v>11</v>
      </c>
      <c r="W13" s="573" t="str">
        <f aca="false">IFERROR(VLOOKUP($V12,AD:AK,8,FALSE()),"")</f>
        <v/>
      </c>
      <c r="X13" s="573" t="str">
        <f aca="false">IFERROR(VLOOKUP($V13,AE:AL,8,FALSE()),"")</f>
        <v/>
      </c>
      <c r="Y13" s="573" t="str">
        <f aca="false">IFERROR(VLOOKUP($V13,AF:AM,8,FALSE()),"")</f>
        <v/>
      </c>
      <c r="Z13" s="573" t="str">
        <f aca="false">IFERROR(VLOOKUP($V13,AG:AN,8,FALSE()),"")</f>
        <v/>
      </c>
      <c r="AA13" s="573" t="str">
        <f aca="false">IFERROR(VLOOKUP($V13,AH:AO,8,FALSE()),"")</f>
        <v/>
      </c>
      <c r="AB13" s="573" t="str">
        <f aca="false">IFERROR(VLOOKUP($V13,AI:AP,8,FALSE()),"")</f>
        <v/>
      </c>
      <c r="AD13" s="568" t="str">
        <f aca="false">IF(AK13&lt;&gt;"",MAX(AD$3:AD12)+1,"")</f>
        <v/>
      </c>
      <c r="AE13" s="568" t="str">
        <f aca="false">IF(AL13&lt;&gt;"",MAX(AE$3:AE12)+1,"")</f>
        <v/>
      </c>
      <c r="AF13" s="568" t="str">
        <f aca="false">IF(AM13&lt;&gt;"",MAX(AF$3:AF12)+1,"")</f>
        <v/>
      </c>
      <c r="AG13" s="568" t="str">
        <f aca="false">IF(AN13&lt;&gt;"",MAX(AG$3:AG12)+1,"")</f>
        <v/>
      </c>
      <c r="AH13" s="568" t="str">
        <f aca="false">IF(AO13&lt;&gt;"",MAX(AH$3:AH12)+1,"")</f>
        <v/>
      </c>
      <c r="AI13" s="568" t="str">
        <f aca="false">IF(AP13&lt;&gt;"",MAX(AI$3:AI12)+1,"")</f>
        <v/>
      </c>
      <c r="AK13" s="568" t="str">
        <f aca="false">IF(B13="","",IF(COUNTIF($AK$3:AL12,B13)=0,B13,""))</f>
        <v/>
      </c>
      <c r="AL13" s="568" t="str">
        <f aca="false">IF(C13="","",IF($B13='Descrizione Intervento'!$E$25,IF(COUNTIF($AL$3:AL12,$C13)=0,$C13,""),""))</f>
        <v/>
      </c>
      <c r="AM13" s="568" t="str">
        <f aca="false">IF(D13="","",IF(AND($B13='Descrizione Intervento'!$E$25,$C13='Descrizione Intervento'!$E$27),IF(COUNTIF(AM$3:AM12,$D13)=0,$D13,""),""))</f>
        <v/>
      </c>
      <c r="AN13" s="568" t="str">
        <f aca="false">IF(E13="","",IF(AND($B13='Descrizione Intervento'!$E$25,$C13='Descrizione Intervento'!$E$27,$D13='Descrizione Intervento'!$E$30),IF(COUNTIF(AN$3:AN12,$E13)=0,$E13,""),""))</f>
        <v/>
      </c>
      <c r="AO13" s="568" t="str">
        <f aca="false">IF(F13="","",IF(AND($B13='Descrizione Intervento'!$E$25,$C13='Descrizione Intervento'!$E$27,$D13='Descrizione Intervento'!$E$30,$E13='Descrizione Intervento'!$E$32),IF(COUNTIF(AO$3:AO12,$F13)=0,$F13,""),""))</f>
        <v/>
      </c>
      <c r="AP13" s="568" t="str">
        <f aca="false">IF(G13="","",IF(AND($B13='Descrizione Intervento'!$E$25,$C13='Descrizione Intervento'!$E$27,$D13='Descrizione Intervento'!$E$30,$E13='Descrizione Intervento'!$E$32,$F13='Descrizione Intervento'!$E$34),IF(COUNTIF(AP$3:AP12,$G13)=0,$G13,""),""))</f>
        <v/>
      </c>
    </row>
    <row r="14" customFormat="false" ht="12.75" hidden="false" customHeight="false" outlineLevel="0" collapsed="false">
      <c r="A14" s="568" t="str">
        <f aca="false">IF(B14&lt;&gt;"",CONCATENATE(B14,C14,D14,E14,F82,F14,G14),"")</f>
        <v>Interventi di restuaro e restrutturazione urbanistica - con cambio dest. ResidenzialeArtigianali - Industriali</v>
      </c>
      <c r="B14" s="590" t="s">
        <v>328</v>
      </c>
      <c r="C14" s="590" t="s">
        <v>342</v>
      </c>
      <c r="D14" s="590"/>
      <c r="E14" s="590"/>
      <c r="F14" s="590"/>
      <c r="G14" s="590"/>
      <c r="H14" s="593" t="n">
        <v>16.69</v>
      </c>
      <c r="I14" s="593" t="n">
        <v>15.77</v>
      </c>
      <c r="J14" s="593" t="n">
        <v>6.26</v>
      </c>
      <c r="K14" s="593" t="n">
        <v>5.89</v>
      </c>
      <c r="L14" s="590"/>
      <c r="M14" s="590"/>
      <c r="N14" s="590"/>
      <c r="P14" s="568"/>
      <c r="Q14" s="568"/>
      <c r="R14" s="568" t="s">
        <v>346</v>
      </c>
      <c r="S14" s="568"/>
      <c r="T14" s="568"/>
      <c r="V14" s="568" t="n">
        <f aca="false">+V13+1</f>
        <v>12</v>
      </c>
      <c r="W14" s="573" t="str">
        <f aca="false">IFERROR(VLOOKUP($V13,AD:AK,8,FALSE()),"")</f>
        <v/>
      </c>
      <c r="X14" s="573" t="str">
        <f aca="false">IFERROR(VLOOKUP($V14,AE:AL,8,FALSE()),"")</f>
        <v/>
      </c>
      <c r="Y14" s="573" t="str">
        <f aca="false">IFERROR(VLOOKUP($V14,AF:AM,8,FALSE()),"")</f>
        <v/>
      </c>
      <c r="Z14" s="573" t="str">
        <f aca="false">IFERROR(VLOOKUP($V14,AG:AN,8,FALSE()),"")</f>
        <v/>
      </c>
      <c r="AA14" s="573" t="str">
        <f aca="false">IFERROR(VLOOKUP($V14,AH:AO,8,FALSE()),"")</f>
        <v/>
      </c>
      <c r="AB14" s="573" t="str">
        <f aca="false">IFERROR(VLOOKUP($V14,AI:AP,8,FALSE()),"")</f>
        <v/>
      </c>
      <c r="AD14" s="568" t="str">
        <f aca="false">IF(AK14&lt;&gt;"",MAX(AD$3:AD13)+1,"")</f>
        <v/>
      </c>
      <c r="AE14" s="568" t="str">
        <f aca="false">IF(AL14&lt;&gt;"",MAX(AE$3:AE13)+1,"")</f>
        <v/>
      </c>
      <c r="AF14" s="568" t="str">
        <f aca="false">IF(AM14&lt;&gt;"",MAX(AF$3:AF13)+1,"")</f>
        <v/>
      </c>
      <c r="AG14" s="568" t="str">
        <f aca="false">IF(AN14&lt;&gt;"",MAX(AG$3:AG13)+1,"")</f>
        <v/>
      </c>
      <c r="AH14" s="568" t="str">
        <f aca="false">IF(AO14&lt;&gt;"",MAX(AH$3:AH13)+1,"")</f>
        <v/>
      </c>
      <c r="AI14" s="568" t="str">
        <f aca="false">IF(AP14&lt;&gt;"",MAX(AI$3:AI13)+1,"")</f>
        <v/>
      </c>
      <c r="AK14" s="568" t="str">
        <f aca="false">IF(B14="","",IF(COUNTIF($AK$3:AL13,B14)=0,B14,""))</f>
        <v/>
      </c>
      <c r="AL14" s="568" t="str">
        <f aca="false">IF(C14="","",IF($B14='Descrizione Intervento'!$E$25,IF(COUNTIF($AL$3:AL13,$C14)=0,$C14,""),""))</f>
        <v/>
      </c>
      <c r="AM14" s="568" t="str">
        <f aca="false">IF(D14="","",IF(AND($B14='Descrizione Intervento'!$E$25,$C14='Descrizione Intervento'!$E$27),IF(COUNTIF(AM$3:AM13,$D14)=0,$D14,""),""))</f>
        <v/>
      </c>
      <c r="AN14" s="568" t="str">
        <f aca="false">IF(E14="","",IF(AND($B14='Descrizione Intervento'!$E$25,$C14='Descrizione Intervento'!$E$27,$D14='Descrizione Intervento'!$E$30),IF(COUNTIF(AN$3:AN13,$E14)=0,$E14,""),""))</f>
        <v/>
      </c>
      <c r="AO14" s="568" t="str">
        <f aca="false">IF(F14="","",IF(AND($B14='Descrizione Intervento'!$E$25,$C14='Descrizione Intervento'!$E$27,$D14='Descrizione Intervento'!$E$30,$E14='Descrizione Intervento'!$E$32),IF(COUNTIF(AO$3:AO13,$F14)=0,$F14,""),""))</f>
        <v/>
      </c>
      <c r="AP14" s="568" t="str">
        <f aca="false">IF(G14="","",IF(AND($B14='Descrizione Intervento'!$E$25,$C14='Descrizione Intervento'!$E$27,$D14='Descrizione Intervento'!$E$30,$E14='Descrizione Intervento'!$E$32,$F14='Descrizione Intervento'!$E$34),IF(COUNTIF(AP$3:AP13,$G14)=0,$G14,""),""))</f>
        <v/>
      </c>
    </row>
    <row r="15" customFormat="false" ht="12.75" hidden="false" customHeight="false" outlineLevel="0" collapsed="false">
      <c r="A15" s="568" t="str">
        <f aca="false">IF(B15&lt;&gt;"",CONCATENATE(B15,C15,D15,E15,F83,F15,G15),"")</f>
        <v>Interventi di nuova edificazioneArtigianali - Industriali&lt; 1,5</v>
      </c>
      <c r="B15" s="590" t="s">
        <v>331</v>
      </c>
      <c r="C15" s="590" t="s">
        <v>342</v>
      </c>
      <c r="D15" s="590"/>
      <c r="E15" s="591" t="s">
        <v>332</v>
      </c>
      <c r="F15" s="590"/>
      <c r="G15" s="590"/>
      <c r="H15" s="593" t="n">
        <v>13.37</v>
      </c>
      <c r="I15" s="593" t="n">
        <v>12.61</v>
      </c>
      <c r="J15" s="593" t="n">
        <v>6.26</v>
      </c>
      <c r="K15" s="593" t="n">
        <v>5.89</v>
      </c>
      <c r="L15" s="590"/>
      <c r="M15" s="590"/>
      <c r="N15" s="590"/>
      <c r="P15" s="568"/>
      <c r="Q15" s="568"/>
      <c r="R15" s="568" t="s">
        <v>347</v>
      </c>
      <c r="S15" s="568"/>
      <c r="T15" s="568"/>
      <c r="V15" s="568" t="n">
        <f aca="false">+V14+1</f>
        <v>13</v>
      </c>
      <c r="W15" s="573" t="str">
        <f aca="false">IFERROR(VLOOKUP($V14,AD:AK,8,FALSE()),"")</f>
        <v/>
      </c>
      <c r="X15" s="573" t="str">
        <f aca="false">IFERROR(VLOOKUP($V15,AE:AL,8,FALSE()),"")</f>
        <v/>
      </c>
      <c r="Y15" s="573" t="str">
        <f aca="false">IFERROR(VLOOKUP($V15,AF:AM,8,FALSE()),"")</f>
        <v/>
      </c>
      <c r="Z15" s="573" t="str">
        <f aca="false">IFERROR(VLOOKUP($V15,AG:AN,8,FALSE()),"")</f>
        <v/>
      </c>
      <c r="AA15" s="573" t="str">
        <f aca="false">IFERROR(VLOOKUP($V15,AH:AO,8,FALSE()),"")</f>
        <v/>
      </c>
      <c r="AB15" s="573" t="str">
        <f aca="false">IFERROR(VLOOKUP($V15,AI:AP,8,FALSE()),"")</f>
        <v/>
      </c>
      <c r="AD15" s="568" t="str">
        <f aca="false">IF(AK15&lt;&gt;"",MAX(AD$3:AD14)+1,"")</f>
        <v/>
      </c>
      <c r="AE15" s="568" t="str">
        <f aca="false">IF(AL15&lt;&gt;"",MAX(AE$3:AE14)+1,"")</f>
        <v/>
      </c>
      <c r="AF15" s="568" t="str">
        <f aca="false">IF(AM15&lt;&gt;"",MAX(AF$3:AF14)+1,"")</f>
        <v/>
      </c>
      <c r="AG15" s="568" t="str">
        <f aca="false">IF(AN15&lt;&gt;"",MAX(AG$3:AG14)+1,"")</f>
        <v/>
      </c>
      <c r="AH15" s="568" t="str">
        <f aca="false">IF(AO15&lt;&gt;"",MAX(AH$3:AH14)+1,"")</f>
        <v/>
      </c>
      <c r="AI15" s="568" t="str">
        <f aca="false">IF(AP15&lt;&gt;"",MAX(AI$3:AI14)+1,"")</f>
        <v/>
      </c>
      <c r="AK15" s="568" t="str">
        <f aca="false">IF(B15="","",IF(COUNTIF($AK$3:AL14,B15)=0,B15,""))</f>
        <v/>
      </c>
      <c r="AL15" s="568" t="str">
        <f aca="false">IF(C15="","",IF($B15='Descrizione Intervento'!$E$25,IF(COUNTIF($AL$3:AL14,$C15)=0,$C15,""),""))</f>
        <v/>
      </c>
      <c r="AM15" s="568" t="str">
        <f aca="false">IF(D15="","",IF(AND($B15='Descrizione Intervento'!$E$25,$C15='Descrizione Intervento'!$E$27),IF(COUNTIF(AM$3:AM14,$D15)=0,$D15,""),""))</f>
        <v/>
      </c>
      <c r="AN15" s="568" t="str">
        <f aca="false">IF(E15="","",IF(AND($B15='Descrizione Intervento'!$E$25,$C15='Descrizione Intervento'!$E$27,$D15='Descrizione Intervento'!$E$30),IF(COUNTIF(AN$3:AN14,$E15)=0,$E15,""),""))</f>
        <v/>
      </c>
      <c r="AO15" s="568" t="str">
        <f aca="false">IF(F15="","",IF(AND($B15='Descrizione Intervento'!$E$25,$C15='Descrizione Intervento'!$E$27,$D15='Descrizione Intervento'!$E$30,$E15='Descrizione Intervento'!$E$32),IF(COUNTIF(AO$3:AO14,$F15)=0,$F15,""),""))</f>
        <v/>
      </c>
      <c r="AP15" s="568" t="str">
        <f aca="false">IF(G15="","",IF(AND($B15='Descrizione Intervento'!$E$25,$C15='Descrizione Intervento'!$E$27,$D15='Descrizione Intervento'!$E$30,$E15='Descrizione Intervento'!$E$32,$F15='Descrizione Intervento'!$E$34),IF(COUNTIF(AP$3:AP14,$G15)=0,$G15,""),""))</f>
        <v/>
      </c>
    </row>
    <row r="16" customFormat="false" ht="12.75" hidden="false" customHeight="false" outlineLevel="0" collapsed="false">
      <c r="A16" s="568" t="str">
        <f aca="false">IF(B16&lt;&gt;"",CONCATENATE(B16,C16,D16,E16,F84,F16,G16),"")</f>
        <v>Interventi di nuova edificazioneArtigianali - Industriali1,5 &lt; e &lt; 3</v>
      </c>
      <c r="B16" s="590" t="s">
        <v>331</v>
      </c>
      <c r="C16" s="590" t="s">
        <v>342</v>
      </c>
      <c r="D16" s="590"/>
      <c r="E16" s="594" t="s">
        <v>335</v>
      </c>
      <c r="F16" s="590"/>
      <c r="G16" s="590"/>
      <c r="H16" s="593" t="n">
        <v>11.12</v>
      </c>
      <c r="I16" s="593" t="n">
        <v>10.48</v>
      </c>
      <c r="J16" s="593" t="n">
        <v>6.26</v>
      </c>
      <c r="K16" s="593" t="n">
        <v>5.89</v>
      </c>
      <c r="L16" s="590"/>
      <c r="M16" s="590"/>
      <c r="N16" s="590"/>
      <c r="P16" s="568"/>
      <c r="Q16" s="568"/>
      <c r="R16" s="568" t="s">
        <v>348</v>
      </c>
      <c r="S16" s="568"/>
      <c r="T16" s="568"/>
      <c r="V16" s="568" t="n">
        <f aca="false">+V15+1</f>
        <v>14</v>
      </c>
      <c r="W16" s="573" t="str">
        <f aca="false">IFERROR(VLOOKUP($V15,AD:AK,8,FALSE()),"")</f>
        <v/>
      </c>
      <c r="X16" s="573" t="str">
        <f aca="false">IFERROR(VLOOKUP($V16,AE:AL,8,FALSE()),"")</f>
        <v/>
      </c>
      <c r="Y16" s="573" t="str">
        <f aca="false">IFERROR(VLOOKUP($V16,AF:AM,8,FALSE()),"")</f>
        <v/>
      </c>
      <c r="Z16" s="573" t="str">
        <f aca="false">IFERROR(VLOOKUP($V16,AG:AN,8,FALSE()),"")</f>
        <v/>
      </c>
      <c r="AA16" s="573" t="str">
        <f aca="false">IFERROR(VLOOKUP($V16,AH:AO,8,FALSE()),"")</f>
        <v/>
      </c>
      <c r="AB16" s="573" t="str">
        <f aca="false">IFERROR(VLOOKUP($V16,AI:AP,8,FALSE()),"")</f>
        <v/>
      </c>
      <c r="AD16" s="568" t="str">
        <f aca="false">IF(AK16&lt;&gt;"",MAX(AD$3:AD15)+1,"")</f>
        <v/>
      </c>
      <c r="AE16" s="568" t="str">
        <f aca="false">IF(AL16&lt;&gt;"",MAX(AE$3:AE15)+1,"")</f>
        <v/>
      </c>
      <c r="AF16" s="568" t="str">
        <f aca="false">IF(AM16&lt;&gt;"",MAX(AF$3:AF15)+1,"")</f>
        <v/>
      </c>
      <c r="AG16" s="568" t="str">
        <f aca="false">IF(AN16&lt;&gt;"",MAX(AG$3:AG15)+1,"")</f>
        <v/>
      </c>
      <c r="AH16" s="568" t="str">
        <f aca="false">IF(AO16&lt;&gt;"",MAX(AH$3:AH15)+1,"")</f>
        <v/>
      </c>
      <c r="AI16" s="568" t="str">
        <f aca="false">IF(AP16&lt;&gt;"",MAX(AI$3:AI15)+1,"")</f>
        <v/>
      </c>
      <c r="AK16" s="568" t="str">
        <f aca="false">IF(B16="","",IF(COUNTIF($AK$3:AL15,B16)=0,B16,""))</f>
        <v/>
      </c>
      <c r="AL16" s="568" t="str">
        <f aca="false">IF(C16="","",IF($B16='Descrizione Intervento'!$E$25,IF(COUNTIF($AL$3:AL15,$C16)=0,$C16,""),""))</f>
        <v/>
      </c>
      <c r="AM16" s="568" t="str">
        <f aca="false">IF(D16="","",IF(AND($B16='Descrizione Intervento'!$E$25,$C16='Descrizione Intervento'!$E$27),IF(COUNTIF(AM$3:AM15,$D16)=0,$D16,""),""))</f>
        <v/>
      </c>
      <c r="AN16" s="568" t="str">
        <f aca="false">IF(E16="","",IF(AND($B16='Descrizione Intervento'!$E$25,$C16='Descrizione Intervento'!$E$27,$D16='Descrizione Intervento'!$E$30),IF(COUNTIF(AN$3:AN15,$E16)=0,$E16,""),""))</f>
        <v/>
      </c>
      <c r="AO16" s="568" t="str">
        <f aca="false">IF(F16="","",IF(AND($B16='Descrizione Intervento'!$E$25,$C16='Descrizione Intervento'!$E$27,$D16='Descrizione Intervento'!$E$30,$E16='Descrizione Intervento'!$E$32),IF(COUNTIF(AO$3:AO15,$F16)=0,$F16,""),""))</f>
        <v/>
      </c>
      <c r="AP16" s="568" t="str">
        <f aca="false">IF(G16="","",IF(AND($B16='Descrizione Intervento'!$E$25,$C16='Descrizione Intervento'!$E$27,$D16='Descrizione Intervento'!$E$30,$E16='Descrizione Intervento'!$E$32,$F16='Descrizione Intervento'!$E$34),IF(COUNTIF(AP$3:AP15,$G16)=0,$G16,""),""))</f>
        <v/>
      </c>
    </row>
    <row r="17" customFormat="false" ht="12.75" hidden="false" customHeight="false" outlineLevel="0" collapsed="false">
      <c r="A17" s="568" t="str">
        <f aca="false">IF(B17&lt;&gt;"",CONCATENATE(B17,C17,D17,E17,F85,F17,G17),"")</f>
        <v>Interventi di nuova edificazioneArtigianali - Industriali&gt; 3</v>
      </c>
      <c r="B17" s="590" t="s">
        <v>331</v>
      </c>
      <c r="C17" s="590" t="s">
        <v>342</v>
      </c>
      <c r="D17" s="590"/>
      <c r="E17" s="591" t="s">
        <v>338</v>
      </c>
      <c r="F17" s="590"/>
      <c r="G17" s="590"/>
      <c r="H17" s="593" t="n">
        <v>10.03</v>
      </c>
      <c r="I17" s="593" t="n">
        <v>9.48</v>
      </c>
      <c r="J17" s="593" t="n">
        <v>6.26</v>
      </c>
      <c r="K17" s="593" t="n">
        <v>5.89</v>
      </c>
      <c r="L17" s="590"/>
      <c r="M17" s="590"/>
      <c r="N17" s="590"/>
      <c r="P17" s="568"/>
      <c r="Q17" s="568"/>
      <c r="R17" s="568" t="s">
        <v>349</v>
      </c>
      <c r="S17" s="568"/>
      <c r="T17" s="568"/>
      <c r="V17" s="568" t="n">
        <f aca="false">+V16+1</f>
        <v>15</v>
      </c>
      <c r="W17" s="573" t="str">
        <f aca="false">IFERROR(VLOOKUP($V16,AD:AK,8,FALSE()),"")</f>
        <v/>
      </c>
      <c r="X17" s="573" t="str">
        <f aca="false">IFERROR(VLOOKUP($V17,AE:AL,8,FALSE()),"")</f>
        <v/>
      </c>
      <c r="Y17" s="573" t="str">
        <f aca="false">IFERROR(VLOOKUP($V17,AF:AM,8,FALSE()),"")</f>
        <v/>
      </c>
      <c r="Z17" s="573" t="str">
        <f aca="false">IFERROR(VLOOKUP($V17,AG:AN,8,FALSE()),"")</f>
        <v/>
      </c>
      <c r="AA17" s="573" t="str">
        <f aca="false">IFERROR(VLOOKUP($V17,AH:AO,8,FALSE()),"")</f>
        <v/>
      </c>
      <c r="AB17" s="573" t="str">
        <f aca="false">IFERROR(VLOOKUP($V17,AI:AP,8,FALSE()),"")</f>
        <v/>
      </c>
      <c r="AD17" s="568" t="str">
        <f aca="false">IF(AK17&lt;&gt;"",MAX(AD$3:AD16)+1,"")</f>
        <v/>
      </c>
      <c r="AE17" s="568" t="str">
        <f aca="false">IF(AL17&lt;&gt;"",MAX(AE$3:AE16)+1,"")</f>
        <v/>
      </c>
      <c r="AF17" s="568" t="str">
        <f aca="false">IF(AM17&lt;&gt;"",MAX(AF$3:AF16)+1,"")</f>
        <v/>
      </c>
      <c r="AG17" s="568" t="str">
        <f aca="false">IF(AN17&lt;&gt;"",MAX(AG$3:AG16)+1,"")</f>
        <v/>
      </c>
      <c r="AH17" s="568" t="str">
        <f aca="false">IF(AO17&lt;&gt;"",MAX(AH$3:AH16)+1,"")</f>
        <v/>
      </c>
      <c r="AI17" s="568" t="str">
        <f aca="false">IF(AP17&lt;&gt;"",MAX(AI$3:AI16)+1,"")</f>
        <v/>
      </c>
      <c r="AK17" s="568" t="str">
        <f aca="false">IF(B17="","",IF(COUNTIF($AK$3:AL16,B17)=0,B17,""))</f>
        <v/>
      </c>
      <c r="AL17" s="568" t="str">
        <f aca="false">IF(C17="","",IF($B17='Descrizione Intervento'!$E$25,IF(COUNTIF($AL$3:AL16,$C17)=0,$C17,""),""))</f>
        <v/>
      </c>
      <c r="AM17" s="568" t="str">
        <f aca="false">IF(D17="","",IF(AND($B17='Descrizione Intervento'!$E$25,$C17='Descrizione Intervento'!$E$27),IF(COUNTIF(AM$3:AM16,$D17)=0,$D17,""),""))</f>
        <v/>
      </c>
      <c r="AN17" s="568" t="str">
        <f aca="false">IF(E17="","",IF(AND($B17='Descrizione Intervento'!$E$25,$C17='Descrizione Intervento'!$E$27,$D17='Descrizione Intervento'!$E$30),IF(COUNTIF(AN$3:AN16,$E17)=0,$E17,""),""))</f>
        <v/>
      </c>
      <c r="AO17" s="568" t="str">
        <f aca="false">IF(F17="","",IF(AND($B17='Descrizione Intervento'!$E$25,$C17='Descrizione Intervento'!$E$27,$D17='Descrizione Intervento'!$E$30,$E17='Descrizione Intervento'!$E$32),IF(COUNTIF(AO$3:AO16,$F17)=0,$F17,""),""))</f>
        <v/>
      </c>
      <c r="AP17" s="568" t="str">
        <f aca="false">IF(G17="","",IF(AND($B17='Descrizione Intervento'!$E$25,$C17='Descrizione Intervento'!$E$27,$D17='Descrizione Intervento'!$E$30,$E17='Descrizione Intervento'!$E$32,$F17='Descrizione Intervento'!$E$34),IF(COUNTIF(AP$3:AP16,$G17)=0,$G17,""),""))</f>
        <v/>
      </c>
    </row>
    <row r="18" customFormat="false" ht="12.75" hidden="false" customHeight="false" outlineLevel="0" collapsed="false">
      <c r="A18" s="568" t="str">
        <f aca="false">IF(B18&lt;&gt;"",CONCATENATE(B18,C18,D18,E18,F86,F18,G18),"")</f>
        <v/>
      </c>
      <c r="B18" s="590"/>
      <c r="C18" s="590"/>
      <c r="D18" s="590"/>
      <c r="E18" s="590"/>
      <c r="F18" s="590"/>
      <c r="G18" s="590"/>
      <c r="H18" s="593"/>
      <c r="I18" s="593"/>
      <c r="J18" s="593"/>
      <c r="K18" s="593"/>
      <c r="L18" s="590"/>
      <c r="M18" s="590"/>
      <c r="N18" s="590"/>
      <c r="P18" s="568"/>
      <c r="Q18" s="568"/>
      <c r="R18" s="568" t="s">
        <v>350</v>
      </c>
      <c r="S18" s="568"/>
      <c r="T18" s="568"/>
      <c r="V18" s="568" t="n">
        <f aca="false">+V17+1</f>
        <v>16</v>
      </c>
      <c r="W18" s="573" t="str">
        <f aca="false">IFERROR(VLOOKUP($V17,AD:AK,8,FALSE()),"")</f>
        <v/>
      </c>
      <c r="X18" s="573" t="str">
        <f aca="false">IFERROR(VLOOKUP($V18,AE:AL,8,FALSE()),"")</f>
        <v/>
      </c>
      <c r="Y18" s="573" t="str">
        <f aca="false">IFERROR(VLOOKUP($V18,AF:AM,8,FALSE()),"")</f>
        <v/>
      </c>
      <c r="Z18" s="573" t="str">
        <f aca="false">IFERROR(VLOOKUP($V18,AG:AN,8,FALSE()),"")</f>
        <v/>
      </c>
      <c r="AA18" s="573" t="str">
        <f aca="false">IFERROR(VLOOKUP($V18,AH:AO,8,FALSE()),"")</f>
        <v/>
      </c>
      <c r="AB18" s="573" t="str">
        <f aca="false">IFERROR(VLOOKUP($V18,AI:AP,8,FALSE()),"")</f>
        <v/>
      </c>
      <c r="AD18" s="568" t="str">
        <f aca="false">IF(AK18&lt;&gt;"",MAX(AD$3:AD17)+1,"")</f>
        <v/>
      </c>
      <c r="AE18" s="568" t="str">
        <f aca="false">IF(AL18&lt;&gt;"",MAX(AE$3:AE17)+1,"")</f>
        <v/>
      </c>
      <c r="AF18" s="568" t="str">
        <f aca="false">IF(AM18&lt;&gt;"",MAX(AF$3:AF17)+1,"")</f>
        <v/>
      </c>
      <c r="AG18" s="568" t="str">
        <f aca="false">IF(AN18&lt;&gt;"",MAX(AG$3:AG17)+1,"")</f>
        <v/>
      </c>
      <c r="AH18" s="568" t="str">
        <f aca="false">IF(AO18&lt;&gt;"",MAX(AH$3:AH17)+1,"")</f>
        <v/>
      </c>
      <c r="AI18" s="568" t="str">
        <f aca="false">IF(AP18&lt;&gt;"",MAX(AI$3:AI17)+1,"")</f>
        <v/>
      </c>
      <c r="AK18" s="568" t="str">
        <f aca="false">IF(B18="","",IF(COUNTIF($AK$3:AL17,B18)=0,B18,""))</f>
        <v/>
      </c>
      <c r="AL18" s="568" t="str">
        <f aca="false">IF(C18="","",IF($B18='Descrizione Intervento'!$E$25,IF(COUNTIF($AL$3:AL17,$C18)=0,$C18,""),""))</f>
        <v/>
      </c>
      <c r="AM18" s="568" t="str">
        <f aca="false">IF(D18="","",IF(AND($B18='Descrizione Intervento'!$E$25,$C18='Descrizione Intervento'!$E$27),IF(COUNTIF(AM$3:AM17,$D18)=0,$D18,""),""))</f>
        <v/>
      </c>
      <c r="AN18" s="568" t="str">
        <f aca="false">IF(E18="","",IF(AND($B18='Descrizione Intervento'!$E$25,$C18='Descrizione Intervento'!$E$27,$D18='Descrizione Intervento'!$E$30),IF(COUNTIF(AN$3:AN17,$E18)=0,$E18,""),""))</f>
        <v/>
      </c>
      <c r="AO18" s="568" t="str">
        <f aca="false">IF(F18="","",IF(AND($B18='Descrizione Intervento'!$E$25,$C18='Descrizione Intervento'!$E$27,$D18='Descrizione Intervento'!$E$30,$E18='Descrizione Intervento'!$E$32),IF(COUNTIF(AO$3:AO17,$F18)=0,$F18,""),""))</f>
        <v/>
      </c>
      <c r="AP18" s="568" t="str">
        <f aca="false">IF(G18="","",IF(AND($B18='Descrizione Intervento'!$E$25,$C18='Descrizione Intervento'!$E$27,$D18='Descrizione Intervento'!$E$30,$E18='Descrizione Intervento'!$E$32,$F18='Descrizione Intervento'!$E$34),IF(COUNTIF(AP$3:AP17,$G18)=0,$G18,""),""))</f>
        <v/>
      </c>
    </row>
    <row r="19" customFormat="false" ht="12.75" hidden="false" customHeight="false" outlineLevel="0" collapsed="false">
      <c r="A19" s="568" t="str">
        <f aca="false">IF(B19&lt;&gt;"",CONCATENATE(B19,C19,D19,E19,F87,F19,G19),"")</f>
        <v>Interventi di restuaro e restrutturazione edilziaArtigianali Spec.</v>
      </c>
      <c r="B19" s="590" t="s">
        <v>317</v>
      </c>
      <c r="C19" s="590" t="s">
        <v>351</v>
      </c>
      <c r="D19" s="590"/>
      <c r="E19" s="590"/>
      <c r="F19" s="590"/>
      <c r="G19" s="590"/>
      <c r="H19" s="593" t="n">
        <v>3.82</v>
      </c>
      <c r="I19" s="593"/>
      <c r="J19" s="593" t="n">
        <v>7.16</v>
      </c>
      <c r="K19" s="593"/>
      <c r="L19" s="590"/>
      <c r="M19" s="590"/>
      <c r="N19" s="590"/>
      <c r="P19" s="568"/>
      <c r="Q19" s="568"/>
      <c r="R19" s="568" t="s">
        <v>352</v>
      </c>
      <c r="S19" s="568"/>
      <c r="T19" s="568"/>
      <c r="V19" s="568" t="n">
        <f aca="false">+V18+1</f>
        <v>17</v>
      </c>
      <c r="W19" s="573" t="str">
        <f aca="false">IFERROR(VLOOKUP($V18,AD:AK,8,FALSE()),"")</f>
        <v/>
      </c>
      <c r="X19" s="573" t="str">
        <f aca="false">IFERROR(VLOOKUP($V19,AE:AL,8,FALSE()),"")</f>
        <v/>
      </c>
      <c r="Y19" s="573" t="str">
        <f aca="false">IFERROR(VLOOKUP($V19,AF:AM,8,FALSE()),"")</f>
        <v/>
      </c>
      <c r="Z19" s="573" t="str">
        <f aca="false">IFERROR(VLOOKUP($V19,AG:AN,8,FALSE()),"")</f>
        <v/>
      </c>
      <c r="AA19" s="573" t="str">
        <f aca="false">IFERROR(VLOOKUP($V19,AH:AO,8,FALSE()),"")</f>
        <v/>
      </c>
      <c r="AB19" s="573" t="str">
        <f aca="false">IFERROR(VLOOKUP($V19,AI:AP,8,FALSE()),"")</f>
        <v/>
      </c>
      <c r="AD19" s="568" t="str">
        <f aca="false">IF(AK19&lt;&gt;"",MAX(AD$3:AD18)+1,"")</f>
        <v/>
      </c>
      <c r="AE19" s="568" t="str">
        <f aca="false">IF(AL19&lt;&gt;"",MAX(AE$3:AE18)+1,"")</f>
        <v/>
      </c>
      <c r="AF19" s="568" t="str">
        <f aca="false">IF(AM19&lt;&gt;"",MAX(AF$3:AF18)+1,"")</f>
        <v/>
      </c>
      <c r="AG19" s="568" t="str">
        <f aca="false">IF(AN19&lt;&gt;"",MAX(AG$3:AG18)+1,"")</f>
        <v/>
      </c>
      <c r="AH19" s="568" t="str">
        <f aca="false">IF(AO19&lt;&gt;"",MAX(AH$3:AH18)+1,"")</f>
        <v/>
      </c>
      <c r="AI19" s="568" t="str">
        <f aca="false">IF(AP19&lt;&gt;"",MAX(AI$3:AI18)+1,"")</f>
        <v/>
      </c>
      <c r="AK19" s="568" t="str">
        <f aca="false">IF(B19="","",IF(COUNTIF($AK$3:AL18,B19)=0,B19,""))</f>
        <v/>
      </c>
      <c r="AL19" s="568" t="str">
        <f aca="false">IF(C19="","",IF($B19='Descrizione Intervento'!$E$25,IF(COUNTIF($AL$3:AL18,$C19)=0,$C19,""),""))</f>
        <v/>
      </c>
      <c r="AM19" s="568" t="str">
        <f aca="false">IF(D19="","",IF(AND($B19='Descrizione Intervento'!$E$25,$C19='Descrizione Intervento'!$E$27),IF(COUNTIF(AM$3:AM18,$D19)=0,$D19,""),""))</f>
        <v/>
      </c>
      <c r="AN19" s="568" t="str">
        <f aca="false">IF(E19="","",IF(AND($B19='Descrizione Intervento'!$E$25,$C19='Descrizione Intervento'!$E$27,$D19='Descrizione Intervento'!$E$30),IF(COUNTIF(AN$3:AN18,$E19)=0,$E19,""),""))</f>
        <v/>
      </c>
      <c r="AO19" s="568" t="str">
        <f aca="false">IF(F19="","",IF(AND($B19='Descrizione Intervento'!$E$25,$C19='Descrizione Intervento'!$E$27,$D19='Descrizione Intervento'!$E$30,$E19='Descrizione Intervento'!$E$32),IF(COUNTIF(AO$3:AO18,$F19)=0,$F19,""),""))</f>
        <v/>
      </c>
      <c r="AP19" s="568" t="str">
        <f aca="false">IF(G19="","",IF(AND($B19='Descrizione Intervento'!$E$25,$C19='Descrizione Intervento'!$E$27,$D19='Descrizione Intervento'!$E$30,$E19='Descrizione Intervento'!$E$32,$F19='Descrizione Intervento'!$E$34),IF(COUNTIF(AP$3:AP18,$G19)=0,$G19,""),""))</f>
        <v/>
      </c>
    </row>
    <row r="20" customFormat="false" ht="12.75" hidden="false" customHeight="false" outlineLevel="0" collapsed="false">
      <c r="A20" s="568" t="str">
        <f aca="false">IF(B20&lt;&gt;"",CONCATENATE(B20,C20,D20,E20,F88,F20,G20),"")</f>
        <v>Interventi di restuaro e restrutturazione edilizia - con cambio dest. ResidenzialeArtigianali Spec.</v>
      </c>
      <c r="B20" s="590" t="s">
        <v>321</v>
      </c>
      <c r="C20" s="590" t="s">
        <v>351</v>
      </c>
      <c r="D20" s="590"/>
      <c r="E20" s="590"/>
      <c r="F20" s="590"/>
      <c r="G20" s="590"/>
      <c r="H20" s="593" t="n">
        <v>5.04</v>
      </c>
      <c r="I20" s="593"/>
      <c r="J20" s="593" t="n">
        <v>7.16</v>
      </c>
      <c r="K20" s="593"/>
      <c r="L20" s="590"/>
      <c r="M20" s="590"/>
      <c r="N20" s="590"/>
      <c r="P20" s="568"/>
      <c r="Q20" s="568"/>
      <c r="R20" s="568" t="s">
        <v>353</v>
      </c>
      <c r="S20" s="568"/>
      <c r="T20" s="568"/>
      <c r="V20" s="568" t="n">
        <f aca="false">+V19+1</f>
        <v>18</v>
      </c>
      <c r="W20" s="573" t="str">
        <f aca="false">IFERROR(VLOOKUP($V19,AD:AK,8,FALSE()),"")</f>
        <v/>
      </c>
      <c r="X20" s="573" t="str">
        <f aca="false">IFERROR(VLOOKUP($V20,AE:AL,8,FALSE()),"")</f>
        <v/>
      </c>
      <c r="Y20" s="573" t="str">
        <f aca="false">IFERROR(VLOOKUP($V20,AF:AM,8,FALSE()),"")</f>
        <v/>
      </c>
      <c r="Z20" s="573" t="str">
        <f aca="false">IFERROR(VLOOKUP($V20,AG:AN,8,FALSE()),"")</f>
        <v/>
      </c>
      <c r="AA20" s="573" t="str">
        <f aca="false">IFERROR(VLOOKUP($V20,AH:AO,8,FALSE()),"")</f>
        <v/>
      </c>
      <c r="AB20" s="573" t="str">
        <f aca="false">IFERROR(VLOOKUP($V20,AI:AP,8,FALSE()),"")</f>
        <v/>
      </c>
      <c r="AD20" s="568" t="str">
        <f aca="false">IF(AK20&lt;&gt;"",MAX(AD$3:AD19)+1,"")</f>
        <v/>
      </c>
      <c r="AE20" s="568" t="str">
        <f aca="false">IF(AL20&lt;&gt;"",MAX(AE$3:AE19)+1,"")</f>
        <v/>
      </c>
      <c r="AF20" s="568" t="str">
        <f aca="false">IF(AM20&lt;&gt;"",MAX(AF$3:AF19)+1,"")</f>
        <v/>
      </c>
      <c r="AG20" s="568" t="str">
        <f aca="false">IF(AN20&lt;&gt;"",MAX(AG$3:AG19)+1,"")</f>
        <v/>
      </c>
      <c r="AH20" s="568" t="str">
        <f aca="false">IF(AO20&lt;&gt;"",MAX(AH$3:AH19)+1,"")</f>
        <v/>
      </c>
      <c r="AI20" s="568" t="str">
        <f aca="false">IF(AP20&lt;&gt;"",MAX(AI$3:AI19)+1,"")</f>
        <v/>
      </c>
      <c r="AK20" s="568" t="str">
        <f aca="false">IF(B20="","",IF(COUNTIF($AK$3:AL19,B20)=0,B20,""))</f>
        <v/>
      </c>
      <c r="AL20" s="568" t="str">
        <f aca="false">IF(C20="","",IF($B20='Descrizione Intervento'!$E$25,IF(COUNTIF($AL$3:AL19,$C20)=0,$C20,""),""))</f>
        <v/>
      </c>
      <c r="AM20" s="568" t="str">
        <f aca="false">IF(D20="","",IF(AND($B20='Descrizione Intervento'!$E$25,$C20='Descrizione Intervento'!$E$27),IF(COUNTIF(AM$3:AM19,$D20)=0,$D20,""),""))</f>
        <v/>
      </c>
      <c r="AN20" s="568" t="str">
        <f aca="false">IF(E20="","",IF(AND($B20='Descrizione Intervento'!$E$25,$C20='Descrizione Intervento'!$E$27,$D20='Descrizione Intervento'!$E$30),IF(COUNTIF(AN$3:AN19,$E20)=0,$E20,""),""))</f>
        <v/>
      </c>
      <c r="AO20" s="568" t="str">
        <f aca="false">IF(F20="","",IF(AND($B20='Descrizione Intervento'!$E$25,$C20='Descrizione Intervento'!$E$27,$D20='Descrizione Intervento'!$E$30,$E20='Descrizione Intervento'!$E$32),IF(COUNTIF(AO$3:AO19,$F20)=0,$F20,""),""))</f>
        <v/>
      </c>
      <c r="AP20" s="568" t="str">
        <f aca="false">IF(G20="","",IF(AND($B20='Descrizione Intervento'!$E$25,$C20='Descrizione Intervento'!$E$27,$D20='Descrizione Intervento'!$E$30,$E20='Descrizione Intervento'!$E$32,$F20='Descrizione Intervento'!$E$34),IF(COUNTIF(AP$3:AP19,$G20)=0,$G20,""),""))</f>
        <v/>
      </c>
    </row>
    <row r="21" customFormat="false" ht="12.75" hidden="false" customHeight="false" outlineLevel="0" collapsed="false">
      <c r="A21" s="568" t="str">
        <f aca="false">IF(B21&lt;&gt;"",CONCATENATE(B21,C21,D21,E21,F89,F21,G21),"")</f>
        <v>Interventi di restuaro e restrutturazione urbanisticaArtigianali Spec.</v>
      </c>
      <c r="B21" s="590" t="s">
        <v>325</v>
      </c>
      <c r="C21" s="590" t="s">
        <v>351</v>
      </c>
      <c r="D21" s="590"/>
      <c r="E21" s="590"/>
      <c r="F21" s="590"/>
      <c r="G21" s="590"/>
      <c r="H21" s="593" t="n">
        <v>6.27</v>
      </c>
      <c r="I21" s="593"/>
      <c r="J21" s="593" t="n">
        <v>7.16</v>
      </c>
      <c r="K21" s="593"/>
      <c r="L21" s="590"/>
      <c r="M21" s="590"/>
      <c r="N21" s="590"/>
      <c r="P21" s="568"/>
      <c r="Q21" s="568"/>
      <c r="R21" s="568" t="s">
        <v>354</v>
      </c>
      <c r="S21" s="568"/>
      <c r="T21" s="568"/>
      <c r="V21" s="568" t="n">
        <f aca="false">+V20+1</f>
        <v>19</v>
      </c>
      <c r="W21" s="573" t="str">
        <f aca="false">IFERROR(VLOOKUP($V20,AD:AK,8,FALSE()),"")</f>
        <v/>
      </c>
      <c r="X21" s="573" t="str">
        <f aca="false">IFERROR(VLOOKUP($V21,AE:AL,8,FALSE()),"")</f>
        <v/>
      </c>
      <c r="Y21" s="573" t="str">
        <f aca="false">IFERROR(VLOOKUP($V21,AF:AM,8,FALSE()),"")</f>
        <v/>
      </c>
      <c r="Z21" s="573" t="str">
        <f aca="false">IFERROR(VLOOKUP($V21,AG:AN,8,FALSE()),"")</f>
        <v/>
      </c>
      <c r="AA21" s="573" t="str">
        <f aca="false">IFERROR(VLOOKUP($V21,AH:AO,8,FALSE()),"")</f>
        <v/>
      </c>
      <c r="AB21" s="573" t="str">
        <f aca="false">IFERROR(VLOOKUP($V21,AI:AP,8,FALSE()),"")</f>
        <v/>
      </c>
      <c r="AD21" s="568" t="str">
        <f aca="false">IF(AK21&lt;&gt;"",MAX(AD$3:AD20)+1,"")</f>
        <v/>
      </c>
      <c r="AE21" s="568" t="str">
        <f aca="false">IF(AL21&lt;&gt;"",MAX(AE$3:AE20)+1,"")</f>
        <v/>
      </c>
      <c r="AF21" s="568" t="str">
        <f aca="false">IF(AM21&lt;&gt;"",MAX(AF$3:AF20)+1,"")</f>
        <v/>
      </c>
      <c r="AG21" s="568" t="str">
        <f aca="false">IF(AN21&lt;&gt;"",MAX(AG$3:AG20)+1,"")</f>
        <v/>
      </c>
      <c r="AH21" s="568" t="str">
        <f aca="false">IF(AO21&lt;&gt;"",MAX(AH$3:AH20)+1,"")</f>
        <v/>
      </c>
      <c r="AI21" s="568" t="str">
        <f aca="false">IF(AP21&lt;&gt;"",MAX(AI$3:AI20)+1,"")</f>
        <v/>
      </c>
      <c r="AK21" s="568" t="str">
        <f aca="false">IF(B21="","",IF(COUNTIF($AK$3:AL20,B21)=0,B21,""))</f>
        <v/>
      </c>
      <c r="AL21" s="568" t="str">
        <f aca="false">IF(C21="","",IF($B21='Descrizione Intervento'!$E$25,IF(COUNTIF($AL$3:AL20,$C21)=0,$C21,""),""))</f>
        <v/>
      </c>
      <c r="AM21" s="568" t="str">
        <f aca="false">IF(D21="","",IF(AND($B21='Descrizione Intervento'!$E$25,$C21='Descrizione Intervento'!$E$27),IF(COUNTIF(AM$3:AM20,$D21)=0,$D21,""),""))</f>
        <v/>
      </c>
      <c r="AN21" s="568" t="str">
        <f aca="false">IF(E21="","",IF(AND($B21='Descrizione Intervento'!$E$25,$C21='Descrizione Intervento'!$E$27,$D21='Descrizione Intervento'!$E$30),IF(COUNTIF(AN$3:AN20,$E21)=0,$E21,""),""))</f>
        <v/>
      </c>
      <c r="AO21" s="568" t="str">
        <f aca="false">IF(F21="","",IF(AND($B21='Descrizione Intervento'!$E$25,$C21='Descrizione Intervento'!$E$27,$D21='Descrizione Intervento'!$E$30,$E21='Descrizione Intervento'!$E$32),IF(COUNTIF(AO$3:AO20,$F21)=0,$F21,""),""))</f>
        <v/>
      </c>
      <c r="AP21" s="568" t="str">
        <f aca="false">IF(G21="","",IF(AND($B21='Descrizione Intervento'!$E$25,$C21='Descrizione Intervento'!$E$27,$D21='Descrizione Intervento'!$E$30,$E21='Descrizione Intervento'!$E$32,$F21='Descrizione Intervento'!$E$34),IF(COUNTIF(AP$3:AP20,$G21)=0,$G21,""),""))</f>
        <v/>
      </c>
    </row>
    <row r="22" customFormat="false" ht="12.75" hidden="false" customHeight="false" outlineLevel="0" collapsed="false">
      <c r="B22" s="590" t="s">
        <v>328</v>
      </c>
      <c r="C22" s="590" t="s">
        <v>351</v>
      </c>
      <c r="D22" s="590"/>
      <c r="E22" s="590"/>
      <c r="F22" s="590"/>
      <c r="G22" s="590"/>
      <c r="H22" s="593" t="n">
        <v>7.49</v>
      </c>
      <c r="I22" s="593"/>
      <c r="J22" s="593" t="n">
        <v>7.16</v>
      </c>
      <c r="K22" s="593"/>
      <c r="L22" s="590"/>
      <c r="M22" s="590"/>
      <c r="N22" s="590"/>
      <c r="P22" s="568"/>
      <c r="Q22" s="568"/>
      <c r="R22" s="568"/>
      <c r="S22" s="568"/>
      <c r="T22" s="568"/>
    </row>
    <row r="23" customFormat="false" ht="12.75" hidden="false" customHeight="false" outlineLevel="0" collapsed="false">
      <c r="B23" s="590" t="s">
        <v>331</v>
      </c>
      <c r="C23" s="590" t="s">
        <v>351</v>
      </c>
      <c r="D23" s="590"/>
      <c r="E23" s="591" t="s">
        <v>332</v>
      </c>
      <c r="F23" s="590"/>
      <c r="G23" s="590"/>
      <c r="H23" s="593" t="n">
        <v>8.72</v>
      </c>
      <c r="I23" s="593"/>
      <c r="J23" s="593" t="n">
        <v>7.16</v>
      </c>
      <c r="K23" s="593"/>
      <c r="L23" s="590"/>
      <c r="M23" s="590"/>
      <c r="N23" s="590"/>
      <c r="P23" s="568"/>
      <c r="Q23" s="568"/>
      <c r="R23" s="568"/>
      <c r="S23" s="568"/>
      <c r="T23" s="568"/>
    </row>
    <row r="24" customFormat="false" ht="12.75" hidden="false" customHeight="false" outlineLevel="0" collapsed="false">
      <c r="B24" s="590" t="s">
        <v>331</v>
      </c>
      <c r="C24" s="590" t="s">
        <v>351</v>
      </c>
      <c r="D24" s="590"/>
      <c r="E24" s="594" t="s">
        <v>335</v>
      </c>
      <c r="F24" s="590"/>
      <c r="G24" s="590"/>
      <c r="H24" s="593" t="n">
        <v>9.94</v>
      </c>
      <c r="I24" s="593"/>
      <c r="J24" s="593" t="n">
        <v>7.16</v>
      </c>
      <c r="K24" s="593"/>
      <c r="L24" s="590"/>
      <c r="M24" s="590"/>
      <c r="N24" s="590"/>
      <c r="P24" s="568"/>
      <c r="Q24" s="568"/>
      <c r="R24" s="568"/>
      <c r="S24" s="568"/>
      <c r="T24" s="568"/>
    </row>
    <row r="25" customFormat="false" ht="12.75" hidden="false" customHeight="false" outlineLevel="0" collapsed="false">
      <c r="B25" s="590" t="s">
        <v>331</v>
      </c>
      <c r="C25" s="590" t="s">
        <v>351</v>
      </c>
      <c r="D25" s="590"/>
      <c r="E25" s="591" t="s">
        <v>338</v>
      </c>
      <c r="F25" s="590"/>
      <c r="G25" s="590"/>
      <c r="H25" s="593" t="n">
        <v>11.17</v>
      </c>
      <c r="I25" s="593"/>
      <c r="J25" s="593" t="n">
        <v>7.16</v>
      </c>
      <c r="K25" s="593"/>
      <c r="L25" s="590"/>
      <c r="M25" s="590"/>
      <c r="N25" s="590"/>
      <c r="P25" s="568"/>
      <c r="Q25" s="568"/>
      <c r="R25" s="568"/>
      <c r="S25" s="568"/>
      <c r="T25" s="568"/>
    </row>
    <row r="26" customFormat="false" ht="12.75" hidden="false" customHeight="false" outlineLevel="0" collapsed="false">
      <c r="B26" s="590"/>
      <c r="C26" s="590"/>
      <c r="D26" s="590"/>
      <c r="E26" s="590"/>
      <c r="F26" s="590"/>
      <c r="G26" s="590"/>
      <c r="H26" s="593"/>
      <c r="I26" s="593"/>
      <c r="J26" s="593"/>
      <c r="K26" s="593"/>
      <c r="L26" s="590"/>
      <c r="M26" s="590"/>
      <c r="N26" s="590"/>
      <c r="P26" s="568"/>
      <c r="Q26" s="568"/>
      <c r="R26" s="568" t="s">
        <v>355</v>
      </c>
      <c r="S26" s="568"/>
      <c r="T26" s="568"/>
      <c r="V26" s="568" t="n">
        <f aca="false">+V21+1</f>
        <v>20</v>
      </c>
      <c r="W26" s="573" t="str">
        <f aca="false">IFERROR(VLOOKUP($V21,AD:AK,8,FALSE()),"")</f>
        <v/>
      </c>
      <c r="X26" s="573" t="str">
        <f aca="false">IFERROR(VLOOKUP($V26,AE:AL,8,FALSE()),"")</f>
        <v/>
      </c>
      <c r="Y26" s="573" t="str">
        <f aca="false">IFERROR(VLOOKUP($V26,AF:AM,8,FALSE()),"")</f>
        <v/>
      </c>
      <c r="Z26" s="573" t="str">
        <f aca="false">IFERROR(VLOOKUP($V26,AG:AN,8,FALSE()),"")</f>
        <v/>
      </c>
      <c r="AA26" s="573" t="str">
        <f aca="false">IFERROR(VLOOKUP($V26,AH:AO,8,FALSE()),"")</f>
        <v/>
      </c>
      <c r="AB26" s="573" t="str">
        <f aca="false">IFERROR(VLOOKUP($V26,AI:AP,8,FALSE()),"")</f>
        <v/>
      </c>
      <c r="AD26" s="568" t="str">
        <f aca="false">IF(AK26&lt;&gt;"",MAX(AD$3:AD21)+1,"")</f>
        <v/>
      </c>
      <c r="AE26" s="568" t="str">
        <f aca="false">IF(AL26&lt;&gt;"",MAX(AE$3:AE21)+1,"")</f>
        <v/>
      </c>
      <c r="AF26" s="568" t="str">
        <f aca="false">IF(AM26&lt;&gt;"",MAX(AF$3:AF21)+1,"")</f>
        <v/>
      </c>
      <c r="AG26" s="568" t="str">
        <f aca="false">IF(AN26&lt;&gt;"",MAX(AG$3:AG21)+1,"")</f>
        <v/>
      </c>
      <c r="AH26" s="568" t="str">
        <f aca="false">IF(AO26&lt;&gt;"",MAX(AH$3:AH21)+1,"")</f>
        <v/>
      </c>
      <c r="AI26" s="568" t="str">
        <f aca="false">IF(AP26&lt;&gt;"",MAX(AI$3:AI21)+1,"")</f>
        <v/>
      </c>
      <c r="AK26" s="568" t="str">
        <f aca="false">IF(B26="","",IF(COUNTIF($AK$3:AL21,B26)=0,B26,""))</f>
        <v/>
      </c>
      <c r="AL26" s="568" t="str">
        <f aca="false">IF(C26="","",IF($B26='Descrizione Intervento'!$E$25,IF(COUNTIF($AL$3:AL21,$C26)=0,$C26,""),""))</f>
        <v/>
      </c>
      <c r="AM26" s="568" t="str">
        <f aca="false">IF(D26="","",IF(AND($B26='Descrizione Intervento'!$E$25,$C26='Descrizione Intervento'!$E$27),IF(COUNTIF(AM$3:AM21,$D26)=0,$D26,""),""))</f>
        <v/>
      </c>
      <c r="AN26" s="568" t="str">
        <f aca="false">IF(E26="","",IF(AND($B26='Descrizione Intervento'!$E$25,$C26='Descrizione Intervento'!$E$27,$D26='Descrizione Intervento'!$E$30),IF(COUNTIF(AN$3:AN21,$E26)=0,$E26,""),""))</f>
        <v/>
      </c>
      <c r="AO26" s="568" t="str">
        <f aca="false">IF(F26="","",IF(AND($B26='Descrizione Intervento'!$E$25,$C26='Descrizione Intervento'!$E$27,$D26='Descrizione Intervento'!$E$30,$E26='Descrizione Intervento'!$E$32),IF(COUNTIF(AO$3:AO21,$F26)=0,$F26,""),""))</f>
        <v/>
      </c>
      <c r="AP26" s="568" t="str">
        <f aca="false">IF(G26="","",IF(AND($B26='Descrizione Intervento'!$E$25,$C26='Descrizione Intervento'!$E$27,$D26='Descrizione Intervento'!$E$30,$E26='Descrizione Intervento'!$E$32,$F26='Descrizione Intervento'!$E$34),IF(COUNTIF(AP$3:AP21,$G26)=0,$G26,""),""))</f>
        <v/>
      </c>
    </row>
    <row r="27" customFormat="false" ht="12.75" hidden="false" customHeight="false" outlineLevel="0" collapsed="false">
      <c r="A27" s="568" t="str">
        <f aca="false">IF(B27&lt;&gt;"",CONCATENATE(B27,C27,D27,E27,F91,F27,G27),"")</f>
        <v>Interventi di restuaro e restrutturazione edilziaTuristici Commerciali</v>
      </c>
      <c r="B27" s="590" t="s">
        <v>317</v>
      </c>
      <c r="C27" s="590" t="s">
        <v>356</v>
      </c>
      <c r="D27" s="590"/>
      <c r="E27" s="591"/>
      <c r="F27" s="590"/>
      <c r="G27" s="590"/>
      <c r="H27" s="593" t="n">
        <v>3.39</v>
      </c>
      <c r="I27" s="593" t="n">
        <v>1.86</v>
      </c>
      <c r="J27" s="593" t="n">
        <v>6.39</v>
      </c>
      <c r="K27" s="593" t="n">
        <v>3.2</v>
      </c>
      <c r="L27" s="590"/>
      <c r="M27" s="590"/>
      <c r="N27" s="590"/>
      <c r="P27" s="568"/>
      <c r="Q27" s="568"/>
      <c r="R27" s="568" t="s">
        <v>357</v>
      </c>
      <c r="S27" s="568"/>
      <c r="T27" s="568"/>
      <c r="V27" s="568" t="n">
        <f aca="false">+V26+1</f>
        <v>21</v>
      </c>
      <c r="W27" s="573" t="str">
        <f aca="false">IFERROR(VLOOKUP($V26,AD:AK,8,FALSE()),"")</f>
        <v/>
      </c>
      <c r="X27" s="573" t="str">
        <f aca="false">IFERROR(VLOOKUP($V27,AE:AL,8,FALSE()),"")</f>
        <v/>
      </c>
      <c r="Y27" s="573" t="str">
        <f aca="false">IFERROR(VLOOKUP($V27,AF:AM,8,FALSE()),"")</f>
        <v/>
      </c>
      <c r="Z27" s="573" t="str">
        <f aca="false">IFERROR(VLOOKUP($V27,AG:AN,8,FALSE()),"")</f>
        <v/>
      </c>
      <c r="AA27" s="573" t="str">
        <f aca="false">IFERROR(VLOOKUP($V27,AH:AO,8,FALSE()),"")</f>
        <v/>
      </c>
      <c r="AB27" s="573" t="str">
        <f aca="false">IFERROR(VLOOKUP($V27,AI:AP,8,FALSE()),"")</f>
        <v/>
      </c>
      <c r="AD27" s="568" t="str">
        <f aca="false">IF(AK27&lt;&gt;"",MAX(AD$3:AD26)+1,"")</f>
        <v/>
      </c>
      <c r="AE27" s="568" t="str">
        <f aca="false">IF(AL27&lt;&gt;"",MAX(AE$3:AE26)+1,"")</f>
        <v/>
      </c>
      <c r="AF27" s="568" t="str">
        <f aca="false">IF(AM27&lt;&gt;"",MAX(AF$3:AF26)+1,"")</f>
        <v/>
      </c>
      <c r="AG27" s="568" t="str">
        <f aca="false">IF(AN27&lt;&gt;"",MAX(AG$3:AG26)+1,"")</f>
        <v/>
      </c>
      <c r="AH27" s="568" t="str">
        <f aca="false">IF(AO27&lt;&gt;"",MAX(AH$3:AH26)+1,"")</f>
        <v/>
      </c>
      <c r="AI27" s="568" t="str">
        <f aca="false">IF(AP27&lt;&gt;"",MAX(AI$3:AI26)+1,"")</f>
        <v/>
      </c>
      <c r="AK27" s="568" t="str">
        <f aca="false">IF(B27="","",IF(COUNTIF($AK$3:AL26,B27)=0,B27,""))</f>
        <v/>
      </c>
      <c r="AL27" s="568" t="str">
        <f aca="false">IF(C27="","",IF($B27='Descrizione Intervento'!$E$25,IF(COUNTIF($AL$3:AL26,$C27)=0,$C27,""),""))</f>
        <v/>
      </c>
      <c r="AM27" s="568" t="str">
        <f aca="false">IF(D27="","",IF(AND($B27='Descrizione Intervento'!$E$25,$C27='Descrizione Intervento'!$E$27),IF(COUNTIF(AM$3:AM26,$D27)=0,$D27,""),""))</f>
        <v/>
      </c>
      <c r="AN27" s="568" t="str">
        <f aca="false">IF(E27="","",IF(AND($B27='Descrizione Intervento'!$E$25,$C27='Descrizione Intervento'!$E$27,$D27='Descrizione Intervento'!$E$30),IF(COUNTIF(AN$3:AN26,$E27)=0,$E27,""),""))</f>
        <v/>
      </c>
      <c r="AO27" s="568" t="str">
        <f aca="false">IF(F27="","",IF(AND($B27='Descrizione Intervento'!$E$25,$C27='Descrizione Intervento'!$E$27,$D27='Descrizione Intervento'!$E$30,$E27='Descrizione Intervento'!$E$32),IF(COUNTIF(AO$3:AO26,$F27)=0,$F27,""),""))</f>
        <v/>
      </c>
      <c r="AP27" s="568" t="str">
        <f aca="false">IF(G27="","",IF(AND($B27='Descrizione Intervento'!$E$25,$C27='Descrizione Intervento'!$E$27,$D27='Descrizione Intervento'!$E$30,$E27='Descrizione Intervento'!$E$32,$F27='Descrizione Intervento'!$E$34),IF(COUNTIF(AP$3:AP26,$G27)=0,$G27,""),""))</f>
        <v/>
      </c>
    </row>
    <row r="28" customFormat="false" ht="12.75" hidden="false" customHeight="false" outlineLevel="0" collapsed="false">
      <c r="A28" s="568" t="str">
        <f aca="false">IF(B28&lt;&gt;"",CONCATENATE(B28,C28,D28,E28,F92,F28,G28),"")</f>
        <v>Interventi di restuaro e restrutturazione edilizia - con cambio dest. ResidenzialeTuristici Commerciali</v>
      </c>
      <c r="B28" s="590" t="s">
        <v>321</v>
      </c>
      <c r="C28" s="590" t="s">
        <v>356</v>
      </c>
      <c r="D28" s="590"/>
      <c r="E28" s="591"/>
      <c r="F28" s="590"/>
      <c r="G28" s="590"/>
      <c r="H28" s="593" t="n">
        <v>4.62</v>
      </c>
      <c r="I28" s="593" t="n">
        <v>3.09</v>
      </c>
      <c r="J28" s="593" t="n">
        <v>6.39</v>
      </c>
      <c r="K28" s="593" t="n">
        <v>3.2</v>
      </c>
      <c r="L28" s="590"/>
      <c r="M28" s="590"/>
      <c r="N28" s="590"/>
      <c r="P28" s="568"/>
      <c r="Q28" s="568"/>
      <c r="R28" s="568"/>
      <c r="S28" s="568"/>
      <c r="T28" s="568"/>
      <c r="V28" s="568" t="n">
        <f aca="false">+V27+1</f>
        <v>22</v>
      </c>
      <c r="W28" s="573" t="str">
        <f aca="false">IFERROR(VLOOKUP($V27,AD:AK,8,FALSE()),"")</f>
        <v/>
      </c>
      <c r="X28" s="573" t="str">
        <f aca="false">IFERROR(VLOOKUP($V28,AE:AL,8,FALSE()),"")</f>
        <v/>
      </c>
      <c r="Y28" s="573" t="str">
        <f aca="false">IFERROR(VLOOKUP($V28,AF:AM,8,FALSE()),"")</f>
        <v/>
      </c>
      <c r="Z28" s="573" t="str">
        <f aca="false">IFERROR(VLOOKUP($V28,AG:AN,8,FALSE()),"")</f>
        <v/>
      </c>
      <c r="AA28" s="573" t="str">
        <f aca="false">IFERROR(VLOOKUP($V28,AH:AO,8,FALSE()),"")</f>
        <v/>
      </c>
      <c r="AB28" s="573" t="str">
        <f aca="false">IFERROR(VLOOKUP($V28,AI:AP,8,FALSE()),"")</f>
        <v/>
      </c>
      <c r="AD28" s="568" t="str">
        <f aca="false">IF(AK28&lt;&gt;"",MAX(AD$3:AD27)+1,"")</f>
        <v/>
      </c>
      <c r="AE28" s="568" t="str">
        <f aca="false">IF(AL28&lt;&gt;"",MAX(AE$3:AE27)+1,"")</f>
        <v/>
      </c>
      <c r="AF28" s="568" t="str">
        <f aca="false">IF(AM28&lt;&gt;"",MAX(AF$3:AF27)+1,"")</f>
        <v/>
      </c>
      <c r="AG28" s="568" t="str">
        <f aca="false">IF(AN28&lt;&gt;"",MAX(AG$3:AG27)+1,"")</f>
        <v/>
      </c>
      <c r="AH28" s="568" t="str">
        <f aca="false">IF(AO28&lt;&gt;"",MAX(AH$3:AH27)+1,"")</f>
        <v/>
      </c>
      <c r="AI28" s="568" t="str">
        <f aca="false">IF(AP28&lt;&gt;"",MAX(AI$3:AI27)+1,"")</f>
        <v/>
      </c>
      <c r="AK28" s="568" t="str">
        <f aca="false">IF(B28="","",IF(COUNTIF($AK$3:AL27,B28)=0,B28,""))</f>
        <v/>
      </c>
      <c r="AL28" s="568" t="str">
        <f aca="false">IF(C28="","",IF($B28='Descrizione Intervento'!$E$25,IF(COUNTIF($AL$3:AL27,$C28)=0,$C28,""),""))</f>
        <v/>
      </c>
      <c r="AM28" s="568" t="str">
        <f aca="false">IF(D28="","",IF(AND($B28='Descrizione Intervento'!$E$25,$C28='Descrizione Intervento'!$E$27),IF(COUNTIF(AM$3:AM27,$D28)=0,$D28,""),""))</f>
        <v/>
      </c>
      <c r="AN28" s="568" t="str">
        <f aca="false">IF(E28="","",IF(AND($B28='Descrizione Intervento'!$E$25,$C28='Descrizione Intervento'!$E$27,$D28='Descrizione Intervento'!$E$30),IF(COUNTIF(AN$3:AN27,$E28)=0,$E28,""),""))</f>
        <v/>
      </c>
      <c r="AO28" s="568" t="str">
        <f aca="false">IF(F28="","",IF(AND($B28='Descrizione Intervento'!$E$25,$C28='Descrizione Intervento'!$E$27,$D28='Descrizione Intervento'!$E$30,$E28='Descrizione Intervento'!$E$32),IF(COUNTIF(AO$3:AO27,$F28)=0,$F28,""),""))</f>
        <v/>
      </c>
      <c r="AP28" s="568" t="str">
        <f aca="false">IF(G28="","",IF(AND($B28='Descrizione Intervento'!$E$25,$C28='Descrizione Intervento'!$E$27,$D28='Descrizione Intervento'!$E$30,$E28='Descrizione Intervento'!$E$32,$F28='Descrizione Intervento'!$E$34),IF(COUNTIF(AP$3:AP27,$G28)=0,$G28,""),""))</f>
        <v/>
      </c>
    </row>
    <row r="29" customFormat="false" ht="12.75" hidden="false" customHeight="false" outlineLevel="0" collapsed="false">
      <c r="A29" s="568" t="str">
        <f aca="false">IF(B29&lt;&gt;"",CONCATENATE(B29,C29,D29,E29,F93,F29,G29),"")</f>
        <v>Interventi di restuaro e restrutturazione urbanisticaTuristici Commerciali</v>
      </c>
      <c r="B29" s="590" t="s">
        <v>325</v>
      </c>
      <c r="C29" s="590" t="s">
        <v>356</v>
      </c>
      <c r="D29" s="590"/>
      <c r="E29" s="591"/>
      <c r="F29" s="590"/>
      <c r="G29" s="590"/>
      <c r="H29" s="593" t="n">
        <v>5.84</v>
      </c>
      <c r="I29" s="593" t="n">
        <v>4.31</v>
      </c>
      <c r="J29" s="593" t="n">
        <v>6.39</v>
      </c>
      <c r="K29" s="593" t="n">
        <v>3.2</v>
      </c>
      <c r="L29" s="590"/>
      <c r="M29" s="590"/>
      <c r="N29" s="590"/>
      <c r="P29" s="568"/>
      <c r="Q29" s="568"/>
      <c r="R29" s="568"/>
      <c r="S29" s="568"/>
      <c r="T29" s="568"/>
      <c r="V29" s="568" t="n">
        <f aca="false">+V28+1</f>
        <v>23</v>
      </c>
      <c r="W29" s="573" t="str">
        <f aca="false">IFERROR(VLOOKUP($V28,AD:AK,8,FALSE()),"")</f>
        <v/>
      </c>
      <c r="X29" s="573" t="str">
        <f aca="false">IFERROR(VLOOKUP($V29,AE:AL,8,FALSE()),"")</f>
        <v/>
      </c>
      <c r="Y29" s="573" t="str">
        <f aca="false">IFERROR(VLOOKUP($V29,AF:AM,8,FALSE()),"")</f>
        <v/>
      </c>
      <c r="Z29" s="573" t="str">
        <f aca="false">IFERROR(VLOOKUP($V29,AG:AN,8,FALSE()),"")</f>
        <v/>
      </c>
      <c r="AA29" s="573" t="str">
        <f aca="false">IFERROR(VLOOKUP($V29,AH:AO,8,FALSE()),"")</f>
        <v/>
      </c>
      <c r="AB29" s="573" t="str">
        <f aca="false">IFERROR(VLOOKUP($V29,AI:AP,8,FALSE()),"")</f>
        <v/>
      </c>
      <c r="AD29" s="568" t="str">
        <f aca="false">IF(AK29&lt;&gt;"",MAX(AD$3:AD28)+1,"")</f>
        <v/>
      </c>
      <c r="AE29" s="568" t="str">
        <f aca="false">IF(AL29&lt;&gt;"",MAX(AE$3:AE28)+1,"")</f>
        <v/>
      </c>
      <c r="AF29" s="568" t="str">
        <f aca="false">IF(AM29&lt;&gt;"",MAX(AF$3:AF28)+1,"")</f>
        <v/>
      </c>
      <c r="AG29" s="568" t="str">
        <f aca="false">IF(AN29&lt;&gt;"",MAX(AG$3:AG28)+1,"")</f>
        <v/>
      </c>
      <c r="AH29" s="568" t="str">
        <f aca="false">IF(AO29&lt;&gt;"",MAX(AH$3:AH28)+1,"")</f>
        <v/>
      </c>
      <c r="AI29" s="568" t="str">
        <f aca="false">IF(AP29&lt;&gt;"",MAX(AI$3:AI28)+1,"")</f>
        <v/>
      </c>
      <c r="AK29" s="568" t="str">
        <f aca="false">IF(B29="","",IF(COUNTIF($AK$3:AL28,B29)=0,B29,""))</f>
        <v/>
      </c>
      <c r="AL29" s="568" t="str">
        <f aca="false">IF(C29="","",IF($B29='Descrizione Intervento'!$E$25,IF(COUNTIF($AL$3:AL28,$C29)=0,$C29,""),""))</f>
        <v/>
      </c>
      <c r="AM29" s="568" t="str">
        <f aca="false">IF(D29="","",IF(AND($B29='Descrizione Intervento'!$E$25,$C29='Descrizione Intervento'!$E$27),IF(COUNTIF(AM$3:AM28,$D29)=0,$D29,""),""))</f>
        <v/>
      </c>
      <c r="AN29" s="568" t="str">
        <f aca="false">IF(E29="","",IF(AND($B29='Descrizione Intervento'!$E$25,$C29='Descrizione Intervento'!$E$27,$D29='Descrizione Intervento'!$E$30),IF(COUNTIF(AN$3:AN28,$E29)=0,$E29,""),""))</f>
        <v/>
      </c>
      <c r="AO29" s="568" t="str">
        <f aca="false">IF(F29="","",IF(AND($B29='Descrizione Intervento'!$E$25,$C29='Descrizione Intervento'!$E$27,$D29='Descrizione Intervento'!$E$30,$E29='Descrizione Intervento'!$E$32),IF(COUNTIF(AO$3:AO28,$F29)=0,$F29,""),""))</f>
        <v/>
      </c>
      <c r="AP29" s="568" t="str">
        <f aca="false">IF(G29="","",IF(AND($B29='Descrizione Intervento'!$E$25,$C29='Descrizione Intervento'!$E$27,$D29='Descrizione Intervento'!$E$30,$E29='Descrizione Intervento'!$E$32,$F29='Descrizione Intervento'!$E$34),IF(COUNTIF(AP$3:AP28,$G29)=0,$G29,""),""))</f>
        <v/>
      </c>
    </row>
    <row r="30" customFormat="false" ht="12.75" hidden="false" customHeight="false" outlineLevel="0" collapsed="false">
      <c r="A30" s="568" t="str">
        <f aca="false">IF(B30&lt;&gt;"",CONCATENATE(B30,C30,D30,E30,F94,F30,G30),"")</f>
        <v>Interventi di restuaro e restrutturazione urbanistica - con cambio dest. ResidenzialeTuristici Commerciali</v>
      </c>
      <c r="B30" s="590" t="s">
        <v>328</v>
      </c>
      <c r="C30" s="590" t="s">
        <v>356</v>
      </c>
      <c r="D30" s="590"/>
      <c r="E30" s="591"/>
      <c r="F30" s="590"/>
      <c r="G30" s="590"/>
      <c r="H30" s="593" t="n">
        <v>7.07</v>
      </c>
      <c r="I30" s="593" t="n">
        <v>5.53</v>
      </c>
      <c r="J30" s="593" t="n">
        <v>6.39</v>
      </c>
      <c r="K30" s="593" t="n">
        <v>3.2</v>
      </c>
      <c r="L30" s="590"/>
      <c r="M30" s="590"/>
      <c r="N30" s="590"/>
      <c r="P30" s="568"/>
      <c r="Q30" s="568"/>
      <c r="R30" s="568"/>
      <c r="S30" s="568"/>
      <c r="T30" s="568"/>
      <c r="V30" s="568" t="n">
        <f aca="false">+V29+1</f>
        <v>24</v>
      </c>
      <c r="W30" s="573" t="str">
        <f aca="false">IFERROR(VLOOKUP($V29,AD:AK,8,FALSE()),"")</f>
        <v/>
      </c>
      <c r="X30" s="573" t="str">
        <f aca="false">IFERROR(VLOOKUP($V30,AE:AL,8,FALSE()),"")</f>
        <v/>
      </c>
      <c r="Y30" s="573" t="str">
        <f aca="false">IFERROR(VLOOKUP($V30,AF:AM,8,FALSE()),"")</f>
        <v/>
      </c>
      <c r="Z30" s="573" t="str">
        <f aca="false">IFERROR(VLOOKUP($V30,AG:AN,8,FALSE()),"")</f>
        <v/>
      </c>
      <c r="AA30" s="573" t="str">
        <f aca="false">IFERROR(VLOOKUP($V30,AH:AO,8,FALSE()),"")</f>
        <v/>
      </c>
      <c r="AB30" s="573" t="str">
        <f aca="false">IFERROR(VLOOKUP($V30,AI:AP,8,FALSE()),"")</f>
        <v/>
      </c>
      <c r="AD30" s="568" t="str">
        <f aca="false">IF(AK30&lt;&gt;"",MAX(AD$3:AD29)+1,"")</f>
        <v/>
      </c>
      <c r="AE30" s="568" t="str">
        <f aca="false">IF(AL30&lt;&gt;"",MAX(AE$3:AE29)+1,"")</f>
        <v/>
      </c>
      <c r="AF30" s="568" t="str">
        <f aca="false">IF(AM30&lt;&gt;"",MAX(AF$3:AF29)+1,"")</f>
        <v/>
      </c>
      <c r="AG30" s="568" t="str">
        <f aca="false">IF(AN30&lt;&gt;"",MAX(AG$3:AG29)+1,"")</f>
        <v/>
      </c>
      <c r="AH30" s="568" t="str">
        <f aca="false">IF(AO30&lt;&gt;"",MAX(AH$3:AH29)+1,"")</f>
        <v/>
      </c>
      <c r="AI30" s="568" t="str">
        <f aca="false">IF(AP30&lt;&gt;"",MAX(AI$3:AI29)+1,"")</f>
        <v/>
      </c>
      <c r="AK30" s="568" t="str">
        <f aca="false">IF(B30="","",IF(COUNTIF($AK$3:AL29,B30)=0,B30,""))</f>
        <v/>
      </c>
      <c r="AL30" s="568" t="str">
        <f aca="false">IF(C30="","",IF($B30='Descrizione Intervento'!$E$25,IF(COUNTIF($AL$3:AL29,$C30)=0,$C30,""),""))</f>
        <v/>
      </c>
      <c r="AM30" s="568" t="str">
        <f aca="false">IF(D30="","",IF(AND($B30='Descrizione Intervento'!$E$25,$C30='Descrizione Intervento'!$E$27),IF(COUNTIF(AM$3:AM29,$D30)=0,$D30,""),""))</f>
        <v/>
      </c>
      <c r="AN30" s="568" t="str">
        <f aca="false">IF(E30="","",IF(AND($B30='Descrizione Intervento'!$E$25,$C30='Descrizione Intervento'!$E$27,$D30='Descrizione Intervento'!$E$30),IF(COUNTIF(AN$3:AN29,$E30)=0,$E30,""),""))</f>
        <v/>
      </c>
      <c r="AO30" s="568" t="str">
        <f aca="false">IF(F30="","",IF(AND($B30='Descrizione Intervento'!$E$25,$C30='Descrizione Intervento'!$E$27,$D30='Descrizione Intervento'!$E$30,$E30='Descrizione Intervento'!$E$32),IF(COUNTIF(AO$3:AO29,$F30)=0,$F30,""),""))</f>
        <v/>
      </c>
      <c r="AP30" s="568" t="str">
        <f aca="false">IF(G30="","",IF(AND($B30='Descrizione Intervento'!$E$25,$C30='Descrizione Intervento'!$E$27,$D30='Descrizione Intervento'!$E$30,$E30='Descrizione Intervento'!$E$32,$F30='Descrizione Intervento'!$E$34),IF(COUNTIF(AP$3:AP29,$G30)=0,$G30,""),""))</f>
        <v/>
      </c>
    </row>
    <row r="31" customFormat="false" ht="12.75" hidden="false" customHeight="false" outlineLevel="0" collapsed="false">
      <c r="A31" s="568" t="str">
        <f aca="false">IF(B31&lt;&gt;"",CONCATENATE(B31,C31,D31,E31,F95,F31,G31),"")</f>
        <v>Interventi di nuova edificazioneTuristici Commerciali&lt; 1,5</v>
      </c>
      <c r="B31" s="590" t="s">
        <v>331</v>
      </c>
      <c r="C31" s="590" t="s">
        <v>356</v>
      </c>
      <c r="D31" s="590"/>
      <c r="E31" s="591" t="s">
        <v>332</v>
      </c>
      <c r="F31" s="590"/>
      <c r="G31" s="590"/>
      <c r="H31" s="593" t="n">
        <v>8.29</v>
      </c>
      <c r="I31" s="593" t="n">
        <v>6.76</v>
      </c>
      <c r="J31" s="593" t="n">
        <v>6.39</v>
      </c>
      <c r="K31" s="593" t="n">
        <v>3.2</v>
      </c>
      <c r="L31" s="590"/>
      <c r="M31" s="590"/>
      <c r="N31" s="590"/>
      <c r="P31" s="568"/>
      <c r="Q31" s="568"/>
      <c r="R31" s="568"/>
      <c r="S31" s="568"/>
      <c r="T31" s="568"/>
      <c r="V31" s="568" t="n">
        <f aca="false">+V30+1</f>
        <v>25</v>
      </c>
      <c r="W31" s="573" t="str">
        <f aca="false">IFERROR(VLOOKUP($V30,AD:AK,8,FALSE()),"")</f>
        <v/>
      </c>
      <c r="X31" s="573" t="str">
        <f aca="false">IFERROR(VLOOKUP($V31,AE:AL,8,FALSE()),"")</f>
        <v/>
      </c>
      <c r="Y31" s="573" t="str">
        <f aca="false">IFERROR(VLOOKUP($V31,AF:AM,8,FALSE()),"")</f>
        <v/>
      </c>
      <c r="Z31" s="573" t="str">
        <f aca="false">IFERROR(VLOOKUP($V31,AG:AN,8,FALSE()),"")</f>
        <v/>
      </c>
      <c r="AA31" s="573" t="str">
        <f aca="false">IFERROR(VLOOKUP($V31,AH:AO,8,FALSE()),"")</f>
        <v/>
      </c>
      <c r="AB31" s="573" t="str">
        <f aca="false">IFERROR(VLOOKUP($V31,AI:AP,8,FALSE()),"")</f>
        <v/>
      </c>
      <c r="AD31" s="568" t="str">
        <f aca="false">IF(AK31&lt;&gt;"",MAX(AD$3:AD30)+1,"")</f>
        <v/>
      </c>
      <c r="AE31" s="568" t="str">
        <f aca="false">IF(AL31&lt;&gt;"",MAX(AE$3:AE30)+1,"")</f>
        <v/>
      </c>
      <c r="AF31" s="568" t="str">
        <f aca="false">IF(AM31&lt;&gt;"",MAX(AF$3:AF30)+1,"")</f>
        <v/>
      </c>
      <c r="AG31" s="568" t="str">
        <f aca="false">IF(AN31&lt;&gt;"",MAX(AG$3:AG30)+1,"")</f>
        <v/>
      </c>
      <c r="AH31" s="568" t="str">
        <f aca="false">IF(AO31&lt;&gt;"",MAX(AH$3:AH30)+1,"")</f>
        <v/>
      </c>
      <c r="AI31" s="568" t="str">
        <f aca="false">IF(AP31&lt;&gt;"",MAX(AI$3:AI30)+1,"")</f>
        <v/>
      </c>
      <c r="AK31" s="568" t="str">
        <f aca="false">IF(B31="","",IF(COUNTIF($AK$3:AL30,B31)=0,B31,""))</f>
        <v/>
      </c>
      <c r="AL31" s="568" t="str">
        <f aca="false">IF(C31="","",IF($B31='Descrizione Intervento'!$E$25,IF(COUNTIF($AL$3:AL30,$C31)=0,$C31,""),""))</f>
        <v/>
      </c>
      <c r="AM31" s="568" t="str">
        <f aca="false">IF(D31="","",IF(AND($B31='Descrizione Intervento'!$E$25,$C31='Descrizione Intervento'!$E$27),IF(COUNTIF(AM$3:AM30,$D31)=0,$D31,""),""))</f>
        <v/>
      </c>
      <c r="AN31" s="568" t="str">
        <f aca="false">IF(E31="","",IF(AND($B31='Descrizione Intervento'!$E$25,$C31='Descrizione Intervento'!$E$27,$D31='Descrizione Intervento'!$E$30),IF(COUNTIF(AN$3:AN30,$E31)=0,$E31,""),""))</f>
        <v/>
      </c>
      <c r="AO31" s="568" t="str">
        <f aca="false">IF(F31="","",IF(AND($B31='Descrizione Intervento'!$E$25,$C31='Descrizione Intervento'!$E$27,$D31='Descrizione Intervento'!$E$30,$E31='Descrizione Intervento'!$E$32),IF(COUNTIF(AO$3:AO30,$F31)=0,$F31,""),""))</f>
        <v/>
      </c>
      <c r="AP31" s="568" t="str">
        <f aca="false">IF(G31="","",IF(AND($B31='Descrizione Intervento'!$E$25,$C31='Descrizione Intervento'!$E$27,$D31='Descrizione Intervento'!$E$30,$E31='Descrizione Intervento'!$E$32,$F31='Descrizione Intervento'!$E$34),IF(COUNTIF(AP$3:AP30,$G31)=0,$G31,""),""))</f>
        <v/>
      </c>
    </row>
    <row r="32" customFormat="false" ht="12.75" hidden="false" customHeight="false" outlineLevel="0" collapsed="false">
      <c r="A32" s="568" t="str">
        <f aca="false">IF(B32&lt;&gt;"",CONCATENATE(B32,C32,D32,E32,F96,F32,G32),"")</f>
        <v>Interventi di nuova edificazioneTuristici Commerciali1,5 &lt; e &lt; 3</v>
      </c>
      <c r="B32" s="590" t="s">
        <v>331</v>
      </c>
      <c r="C32" s="590" t="s">
        <v>356</v>
      </c>
      <c r="D32" s="590"/>
      <c r="E32" s="594" t="s">
        <v>335</v>
      </c>
      <c r="F32" s="590"/>
      <c r="G32" s="590"/>
      <c r="H32" s="593" t="n">
        <v>9.51</v>
      </c>
      <c r="I32" s="593" t="n">
        <v>7.98</v>
      </c>
      <c r="J32" s="593" t="n">
        <v>6.39</v>
      </c>
      <c r="K32" s="593" t="n">
        <v>3.2</v>
      </c>
      <c r="L32" s="590"/>
      <c r="M32" s="590"/>
      <c r="N32" s="590"/>
      <c r="P32" s="568"/>
      <c r="Q32" s="568"/>
      <c r="S32" s="568"/>
      <c r="T32" s="568"/>
      <c r="V32" s="568" t="n">
        <f aca="false">+V31+1</f>
        <v>26</v>
      </c>
      <c r="W32" s="573" t="str">
        <f aca="false">IFERROR(VLOOKUP($V31,AD:AK,8,FALSE()),"")</f>
        <v/>
      </c>
      <c r="X32" s="573" t="str">
        <f aca="false">IFERROR(VLOOKUP($V32,AE:AL,8,FALSE()),"")</f>
        <v/>
      </c>
      <c r="Y32" s="573" t="str">
        <f aca="false">IFERROR(VLOOKUP($V32,AF:AM,8,FALSE()),"")</f>
        <v/>
      </c>
      <c r="Z32" s="573" t="str">
        <f aca="false">IFERROR(VLOOKUP($V32,AG:AN,8,FALSE()),"")</f>
        <v/>
      </c>
      <c r="AA32" s="573" t="str">
        <f aca="false">IFERROR(VLOOKUP($V32,AH:AO,8,FALSE()),"")</f>
        <v/>
      </c>
      <c r="AB32" s="573" t="str">
        <f aca="false">IFERROR(VLOOKUP($V32,AI:AP,8,FALSE()),"")</f>
        <v/>
      </c>
      <c r="AD32" s="568" t="str">
        <f aca="false">IF(AK32&lt;&gt;"",MAX(AD$3:AD31)+1,"")</f>
        <v/>
      </c>
      <c r="AE32" s="568" t="str">
        <f aca="false">IF(AL32&lt;&gt;"",MAX(AE$3:AE31)+1,"")</f>
        <v/>
      </c>
      <c r="AF32" s="568" t="str">
        <f aca="false">IF(AM32&lt;&gt;"",MAX(AF$3:AF31)+1,"")</f>
        <v/>
      </c>
      <c r="AG32" s="568" t="str">
        <f aca="false">IF(AN32&lt;&gt;"",MAX(AG$3:AG31)+1,"")</f>
        <v/>
      </c>
      <c r="AH32" s="568" t="str">
        <f aca="false">IF(AO32&lt;&gt;"",MAX(AH$3:AH31)+1,"")</f>
        <v/>
      </c>
      <c r="AI32" s="568" t="str">
        <f aca="false">IF(AP32&lt;&gt;"",MAX(AI$3:AI31)+1,"")</f>
        <v/>
      </c>
      <c r="AK32" s="568" t="str">
        <f aca="false">IF(B32="","",IF(COUNTIF($AK$3:AL31,B32)=0,B32,""))</f>
        <v/>
      </c>
      <c r="AL32" s="568" t="str">
        <f aca="false">IF(C32="","",IF($B32='Descrizione Intervento'!$E$25,IF(COUNTIF($AL$3:AL31,$C32)=0,$C32,""),""))</f>
        <v/>
      </c>
      <c r="AM32" s="568" t="str">
        <f aca="false">IF(D32="","",IF(AND($B32='Descrizione Intervento'!$E$25,$C32='Descrizione Intervento'!$E$27),IF(COUNTIF(AM$3:AM31,$D32)=0,$D32,""),""))</f>
        <v/>
      </c>
      <c r="AN32" s="568" t="str">
        <f aca="false">IF(E32="","",IF(AND($B32='Descrizione Intervento'!$E$25,$C32='Descrizione Intervento'!$E$27,$D32='Descrizione Intervento'!$E$30),IF(COUNTIF(AN$3:AN31,$E32)=0,$E32,""),""))</f>
        <v/>
      </c>
      <c r="AO32" s="568" t="str">
        <f aca="false">IF(F32="","",IF(AND($B32='Descrizione Intervento'!$E$25,$C32='Descrizione Intervento'!$E$27,$D32='Descrizione Intervento'!$E$30,$E32='Descrizione Intervento'!$E$32),IF(COUNTIF(AO$3:AO31,$F32)=0,$F32,""),""))</f>
        <v/>
      </c>
      <c r="AP32" s="568" t="str">
        <f aca="false">IF(G32="","",IF(AND($B32='Descrizione Intervento'!$E$25,$C32='Descrizione Intervento'!$E$27,$D32='Descrizione Intervento'!$E$30,$E32='Descrizione Intervento'!$E$32,$F32='Descrizione Intervento'!$E$34),IF(COUNTIF(AP$3:AP31,$G32)=0,$G32,""),""))</f>
        <v/>
      </c>
    </row>
    <row r="33" customFormat="false" ht="12.75" hidden="false" customHeight="false" outlineLevel="0" collapsed="false">
      <c r="A33" s="568" t="str">
        <f aca="false">IF(B33&lt;&gt;"",CONCATENATE(B33,C33,D33,E33,F97,F33,G33),"")</f>
        <v>Interventi di nuova edificazioneTuristici Commerciali&gt; 3</v>
      </c>
      <c r="B33" s="590" t="s">
        <v>331</v>
      </c>
      <c r="C33" s="590" t="s">
        <v>356</v>
      </c>
      <c r="D33" s="590"/>
      <c r="E33" s="591" t="s">
        <v>338</v>
      </c>
      <c r="F33" s="590"/>
      <c r="G33" s="590"/>
      <c r="H33" s="593" t="n">
        <v>10.74</v>
      </c>
      <c r="I33" s="593" t="n">
        <v>9.21</v>
      </c>
      <c r="J33" s="593" t="n">
        <v>6.39</v>
      </c>
      <c r="K33" s="593" t="n">
        <v>3.2</v>
      </c>
      <c r="L33" s="590"/>
      <c r="M33" s="590"/>
      <c r="N33" s="590"/>
      <c r="V33" s="568" t="n">
        <f aca="false">+V32+1</f>
        <v>27</v>
      </c>
      <c r="W33" s="573" t="str">
        <f aca="false">IFERROR(VLOOKUP($V32,AD:AK,8,FALSE()),"")</f>
        <v/>
      </c>
      <c r="X33" s="573" t="str">
        <f aca="false">IFERROR(VLOOKUP($V33,AE:AL,8,FALSE()),"")</f>
        <v/>
      </c>
      <c r="Y33" s="573" t="str">
        <f aca="false">IFERROR(VLOOKUP($V33,AF:AM,8,FALSE()),"")</f>
        <v/>
      </c>
      <c r="Z33" s="573" t="str">
        <f aca="false">IFERROR(VLOOKUP($V33,AG:AN,8,FALSE()),"")</f>
        <v/>
      </c>
      <c r="AA33" s="573" t="str">
        <f aca="false">IFERROR(VLOOKUP($V33,AH:AO,8,FALSE()),"")</f>
        <v/>
      </c>
      <c r="AB33" s="573" t="str">
        <f aca="false">IFERROR(VLOOKUP($V33,AI:AP,8,FALSE()),"")</f>
        <v/>
      </c>
      <c r="AD33" s="568" t="str">
        <f aca="false">IF(AK33&lt;&gt;"",MAX(AD$3:AD32)+1,"")</f>
        <v/>
      </c>
      <c r="AE33" s="568" t="str">
        <f aca="false">IF(AL33&lt;&gt;"",MAX(AE$3:AE32)+1,"")</f>
        <v/>
      </c>
      <c r="AF33" s="568" t="str">
        <f aca="false">IF(AM33&lt;&gt;"",MAX(AF$3:AF32)+1,"")</f>
        <v/>
      </c>
      <c r="AG33" s="568" t="str">
        <f aca="false">IF(AN33&lt;&gt;"",MAX(AG$3:AG32)+1,"")</f>
        <v/>
      </c>
      <c r="AH33" s="568" t="str">
        <f aca="false">IF(AO33&lt;&gt;"",MAX(AH$3:AH32)+1,"")</f>
        <v/>
      </c>
      <c r="AI33" s="568" t="str">
        <f aca="false">IF(AP33&lt;&gt;"",MAX(AI$3:AI32)+1,"")</f>
        <v/>
      </c>
      <c r="AK33" s="568" t="str">
        <f aca="false">IF(B33="","",IF(COUNTIF($AK$3:AL32,B33)=0,B33,""))</f>
        <v/>
      </c>
      <c r="AL33" s="568" t="str">
        <f aca="false">IF(C33="","",IF($B33='Descrizione Intervento'!$E$25,IF(COUNTIF($AL$3:AL32,$C33)=0,$C33,""),""))</f>
        <v/>
      </c>
      <c r="AM33" s="568" t="str">
        <f aca="false">IF(D33="","",IF(AND($B33='Descrizione Intervento'!$E$25,$C33='Descrizione Intervento'!$E$27),IF(COUNTIF(AM$3:AM32,$D33)=0,$D33,""),""))</f>
        <v/>
      </c>
      <c r="AN33" s="568" t="str">
        <f aca="false">IF(E33="","",IF(AND($B33='Descrizione Intervento'!$E$25,$C33='Descrizione Intervento'!$E$27,$D33='Descrizione Intervento'!$E$30),IF(COUNTIF(AN$3:AN32,$E33)=0,$E33,""),""))</f>
        <v/>
      </c>
      <c r="AO33" s="568" t="str">
        <f aca="false">IF(F33="","",IF(AND($B33='Descrizione Intervento'!$E$25,$C33='Descrizione Intervento'!$E$27,$D33='Descrizione Intervento'!$E$30,$E33='Descrizione Intervento'!$E$32),IF(COUNTIF(AO$3:AO32,$F33)=0,$F33,""),""))</f>
        <v/>
      </c>
      <c r="AP33" s="568" t="str">
        <f aca="false">IF(G33="","",IF(AND($B33='Descrizione Intervento'!$E$25,$C33='Descrizione Intervento'!$E$27,$D33='Descrizione Intervento'!$E$30,$E33='Descrizione Intervento'!$E$32,$F33='Descrizione Intervento'!$E$34),IF(COUNTIF(AP$3:AP32,$G33)=0,$G33,""),""))</f>
        <v/>
      </c>
    </row>
    <row r="34" customFormat="false" ht="12.75" hidden="false" customHeight="false" outlineLevel="0" collapsed="false">
      <c r="A34" s="568" t="str">
        <f aca="false">IF(B34&lt;&gt;"",CONCATENATE(B34,C34,D34,E34,F98,F34,G34),"")</f>
        <v/>
      </c>
      <c r="B34" s="590"/>
      <c r="C34" s="590"/>
      <c r="D34" s="590"/>
      <c r="E34" s="590"/>
      <c r="F34" s="590"/>
      <c r="G34" s="590"/>
      <c r="H34" s="593"/>
      <c r="I34" s="593"/>
      <c r="J34" s="595"/>
      <c r="K34" s="595"/>
      <c r="L34" s="590"/>
      <c r="M34" s="590"/>
      <c r="N34" s="590"/>
      <c r="V34" s="568" t="n">
        <f aca="false">+V33+1</f>
        <v>28</v>
      </c>
      <c r="W34" s="573" t="str">
        <f aca="false">IFERROR(VLOOKUP($V33,AD:AK,8,FALSE()),"")</f>
        <v/>
      </c>
      <c r="X34" s="573" t="str">
        <f aca="false">IFERROR(VLOOKUP($V34,AE:AL,8,FALSE()),"")</f>
        <v/>
      </c>
      <c r="Y34" s="573" t="str">
        <f aca="false">IFERROR(VLOOKUP($V34,AF:AM,8,FALSE()),"")</f>
        <v/>
      </c>
      <c r="Z34" s="573" t="str">
        <f aca="false">IFERROR(VLOOKUP($V34,AG:AN,8,FALSE()),"")</f>
        <v/>
      </c>
      <c r="AA34" s="573" t="str">
        <f aca="false">IFERROR(VLOOKUP($V34,AH:AO,8,FALSE()),"")</f>
        <v/>
      </c>
      <c r="AB34" s="573" t="str">
        <f aca="false">IFERROR(VLOOKUP($V34,AI:AP,8,FALSE()),"")</f>
        <v/>
      </c>
      <c r="AD34" s="568" t="str">
        <f aca="false">IF(AK34&lt;&gt;"",MAX(AD$3:AD33)+1,"")</f>
        <v/>
      </c>
      <c r="AE34" s="568" t="str">
        <f aca="false">IF(AL34&lt;&gt;"",MAX(AE$3:AE33)+1,"")</f>
        <v/>
      </c>
      <c r="AF34" s="568" t="str">
        <f aca="false">IF(AM34&lt;&gt;"",MAX(AF$3:AF33)+1,"")</f>
        <v/>
      </c>
      <c r="AG34" s="568" t="str">
        <f aca="false">IF(AN34&lt;&gt;"",MAX(AG$3:AG33)+1,"")</f>
        <v/>
      </c>
      <c r="AH34" s="568" t="str">
        <f aca="false">IF(AO34&lt;&gt;"",MAX(AH$3:AH33)+1,"")</f>
        <v/>
      </c>
      <c r="AI34" s="568" t="str">
        <f aca="false">IF(AP34&lt;&gt;"",MAX(AI$3:AI33)+1,"")</f>
        <v/>
      </c>
      <c r="AK34" s="568" t="str">
        <f aca="false">IF(B34="","",IF(COUNTIF($AK$3:AL33,B34)=0,B34,""))</f>
        <v/>
      </c>
      <c r="AL34" s="568" t="str">
        <f aca="false">IF(C34="","",IF($B34='Descrizione Intervento'!$E$25,IF(COUNTIF($AL$3:AL33,$C34)=0,$C34,""),""))</f>
        <v/>
      </c>
      <c r="AM34" s="568" t="str">
        <f aca="false">IF(D34="","",IF(AND($B34='Descrizione Intervento'!$E$25,$C34='Descrizione Intervento'!$E$27),IF(COUNTIF(AM$3:AM33,$D34)=0,$D34,""),""))</f>
        <v/>
      </c>
      <c r="AN34" s="568" t="str">
        <f aca="false">IF(E34="","",IF(AND($B34='Descrizione Intervento'!$E$25,$C34='Descrizione Intervento'!$E$27,$D34='Descrizione Intervento'!$E$30),IF(COUNTIF(AN$3:AN33,$E34)=0,$E34,""),""))</f>
        <v/>
      </c>
      <c r="AO34" s="568" t="str">
        <f aca="false">IF(F34="","",IF(AND($B34='Descrizione Intervento'!$E$25,$C34='Descrizione Intervento'!$E$27,$D34='Descrizione Intervento'!$E$30,$E34='Descrizione Intervento'!$E$32),IF(COUNTIF(AO$3:AO33,$F34)=0,$F34,""),""))</f>
        <v/>
      </c>
      <c r="AP34" s="568" t="str">
        <f aca="false">IF(G34="","",IF(AND($B34='Descrizione Intervento'!$E$25,$C34='Descrizione Intervento'!$E$27,$D34='Descrizione Intervento'!$E$30,$E34='Descrizione Intervento'!$E$32,$F34='Descrizione Intervento'!$E$34),IF(COUNTIF(AP$3:AP33,$G34)=0,$G34,""),""))</f>
        <v/>
      </c>
    </row>
    <row r="35" customFormat="false" ht="12.75" hidden="false" customHeight="false" outlineLevel="0" collapsed="false">
      <c r="A35" s="568" t="str">
        <f aca="false">IF(B35&lt;&gt;"",CONCATENATE(B35,C35,D35,E35,F99,F35,G35),"")</f>
        <v>Interventi di restuaro e restrutturazione edilziaCommercio Ingrosso</v>
      </c>
      <c r="B35" s="590" t="s">
        <v>317</v>
      </c>
      <c r="C35" s="590" t="s">
        <v>358</v>
      </c>
      <c r="D35" s="592"/>
      <c r="E35" s="592"/>
      <c r="F35" s="592"/>
      <c r="G35" s="590"/>
      <c r="H35" s="593" t="n">
        <v>5.88</v>
      </c>
      <c r="I35" s="593" t="n">
        <v>2.08</v>
      </c>
      <c r="J35" s="593" t="n">
        <v>11.02</v>
      </c>
      <c r="K35" s="593" t="n">
        <v>3.91</v>
      </c>
      <c r="L35" s="590"/>
      <c r="M35" s="590"/>
      <c r="N35" s="590"/>
      <c r="V35" s="568" t="n">
        <f aca="false">+V34+1</f>
        <v>29</v>
      </c>
      <c r="W35" s="573" t="str">
        <f aca="false">IFERROR(VLOOKUP($V34,AD:AK,8,FALSE()),"")</f>
        <v/>
      </c>
      <c r="X35" s="573" t="str">
        <f aca="false">IFERROR(VLOOKUP($V35,AE:AL,8,FALSE()),"")</f>
        <v/>
      </c>
      <c r="Y35" s="573" t="str">
        <f aca="false">IFERROR(VLOOKUP($V35,AF:AM,8,FALSE()),"")</f>
        <v/>
      </c>
      <c r="Z35" s="573" t="str">
        <f aca="false">IFERROR(VLOOKUP($V35,AG:AN,8,FALSE()),"")</f>
        <v/>
      </c>
      <c r="AA35" s="573" t="str">
        <f aca="false">IFERROR(VLOOKUP($V35,AH:AO,8,FALSE()),"")</f>
        <v/>
      </c>
      <c r="AB35" s="573" t="str">
        <f aca="false">IFERROR(VLOOKUP($V35,AI:AP,8,FALSE()),"")</f>
        <v/>
      </c>
      <c r="AD35" s="568" t="str">
        <f aca="false">IF(AK35&lt;&gt;"",MAX(AD$3:AD34)+1,"")</f>
        <v/>
      </c>
      <c r="AE35" s="568" t="str">
        <f aca="false">IF(AL35&lt;&gt;"",MAX(AE$3:AE34)+1,"")</f>
        <v/>
      </c>
      <c r="AF35" s="568" t="str">
        <f aca="false">IF(AM35&lt;&gt;"",MAX(AF$3:AF34)+1,"")</f>
        <v/>
      </c>
      <c r="AG35" s="568" t="str">
        <f aca="false">IF(AN35&lt;&gt;"",MAX(AG$3:AG34)+1,"")</f>
        <v/>
      </c>
      <c r="AH35" s="568" t="str">
        <f aca="false">IF(AO35&lt;&gt;"",MAX(AH$3:AH34)+1,"")</f>
        <v/>
      </c>
      <c r="AI35" s="568" t="str">
        <f aca="false">IF(AP35&lt;&gt;"",MAX(AI$3:AI34)+1,"")</f>
        <v/>
      </c>
      <c r="AK35" s="568" t="str">
        <f aca="false">IF(B35="","",IF(COUNTIF($AK$3:AL34,B35)=0,B35,""))</f>
        <v/>
      </c>
      <c r="AL35" s="568" t="str">
        <f aca="false">IF(C35="","",IF($B35='Descrizione Intervento'!$E$25,IF(COUNTIF($AL$3:AL34,$C35)=0,$C35,""),""))</f>
        <v/>
      </c>
      <c r="AM35" s="568" t="str">
        <f aca="false">IF(D35="","",IF(AND($B35='Descrizione Intervento'!$E$25,$C35='Descrizione Intervento'!$E$27),IF(COUNTIF(AM$3:AM34,$D35)=0,$D35,""),""))</f>
        <v/>
      </c>
      <c r="AN35" s="568" t="str">
        <f aca="false">IF(E35="","",IF(AND($B35='Descrizione Intervento'!$E$25,$C35='Descrizione Intervento'!$E$27,$D35='Descrizione Intervento'!$E$30),IF(COUNTIF(AN$3:AN34,$E35)=0,$E35,""),""))</f>
        <v/>
      </c>
      <c r="AO35" s="568" t="str">
        <f aca="false">IF(F35="","",IF(AND($B35='Descrizione Intervento'!$E$25,$C35='Descrizione Intervento'!$E$27,$D35='Descrizione Intervento'!$E$30,$E35='Descrizione Intervento'!$E$32),IF(COUNTIF(AO$3:AO34,$F35)=0,$F35,""),""))</f>
        <v/>
      </c>
      <c r="AP35" s="568" t="str">
        <f aca="false">IF(G35="","",IF(AND($B35='Descrizione Intervento'!$E$25,$C35='Descrizione Intervento'!$E$27,$D35='Descrizione Intervento'!$E$30,$E35='Descrizione Intervento'!$E$32,$F35='Descrizione Intervento'!$E$34),IF(COUNTIF(AP$3:AP34,$G35)=0,$G35,""),""))</f>
        <v/>
      </c>
    </row>
    <row r="36" customFormat="false" ht="12.75" hidden="false" customHeight="false" outlineLevel="0" collapsed="false">
      <c r="A36" s="568" t="str">
        <f aca="false">IF(B36&lt;&gt;"",CONCATENATE(B36,C36,D36,E36,F100,F36,G36),"")</f>
        <v>Interventi di restuaro e restrutturazione edilizia - con cambio dest. ResidenzialeCommercio Ingrosso</v>
      </c>
      <c r="B36" s="590" t="s">
        <v>321</v>
      </c>
      <c r="C36" s="590" t="s">
        <v>358</v>
      </c>
      <c r="D36" s="592"/>
      <c r="E36" s="592"/>
      <c r="F36" s="592"/>
      <c r="G36" s="590"/>
      <c r="H36" s="593" t="n">
        <v>7.1</v>
      </c>
      <c r="I36" s="593" t="n">
        <v>3.05</v>
      </c>
      <c r="J36" s="593" t="n">
        <v>11.02</v>
      </c>
      <c r="K36" s="593" t="n">
        <v>3.91</v>
      </c>
      <c r="L36" s="590"/>
      <c r="M36" s="590"/>
      <c r="N36" s="590"/>
      <c r="V36" s="568" t="n">
        <f aca="false">+V35+1</f>
        <v>30</v>
      </c>
      <c r="W36" s="573" t="str">
        <f aca="false">IFERROR(VLOOKUP($V35,AD:AK,8,FALSE()),"")</f>
        <v/>
      </c>
      <c r="X36" s="573" t="str">
        <f aca="false">IFERROR(VLOOKUP($V36,AE:AL,8,FALSE()),"")</f>
        <v/>
      </c>
      <c r="Y36" s="573" t="str">
        <f aca="false">IFERROR(VLOOKUP($V36,AF:AM,8,FALSE()),"")</f>
        <v/>
      </c>
      <c r="Z36" s="573" t="str">
        <f aca="false">IFERROR(VLOOKUP($V36,AG:AN,8,FALSE()),"")</f>
        <v/>
      </c>
      <c r="AA36" s="573" t="str">
        <f aca="false">IFERROR(VLOOKUP($V36,AH:AO,8,FALSE()),"")</f>
        <v/>
      </c>
      <c r="AB36" s="573" t="str">
        <f aca="false">IFERROR(VLOOKUP($V36,AI:AP,8,FALSE()),"")</f>
        <v/>
      </c>
      <c r="AD36" s="568" t="str">
        <f aca="false">IF(AK36&lt;&gt;"",MAX(AD$3:AD35)+1,"")</f>
        <v/>
      </c>
      <c r="AE36" s="568" t="str">
        <f aca="false">IF(AL36&lt;&gt;"",MAX(AE$3:AE35)+1,"")</f>
        <v/>
      </c>
      <c r="AF36" s="568" t="str">
        <f aca="false">IF(AM36&lt;&gt;"",MAX(AF$3:AF35)+1,"")</f>
        <v/>
      </c>
      <c r="AG36" s="568" t="str">
        <f aca="false">IF(AN36&lt;&gt;"",MAX(AG$3:AG35)+1,"")</f>
        <v/>
      </c>
      <c r="AH36" s="568" t="str">
        <f aca="false">IF(AO36&lt;&gt;"",MAX(AH$3:AH35)+1,"")</f>
        <v/>
      </c>
      <c r="AI36" s="568" t="str">
        <f aca="false">IF(AP36&lt;&gt;"",MAX(AI$3:AI35)+1,"")</f>
        <v/>
      </c>
      <c r="AK36" s="568" t="str">
        <f aca="false">IF(B36="","",IF(COUNTIF($AK$3:AL35,B36)=0,B36,""))</f>
        <v/>
      </c>
      <c r="AL36" s="568" t="str">
        <f aca="false">IF(C36="","",IF($B36='Descrizione Intervento'!$E$25,IF(COUNTIF($AL$3:AL35,$C36)=0,$C36,""),""))</f>
        <v/>
      </c>
      <c r="AM36" s="568" t="str">
        <f aca="false">IF(D36="","",IF(AND($B36='Descrizione Intervento'!$E$25,$C36='Descrizione Intervento'!$E$27),IF(COUNTIF(AM$3:AM35,$D36)=0,$D36,""),""))</f>
        <v/>
      </c>
      <c r="AN36" s="568" t="str">
        <f aca="false">IF(E36="","",IF(AND($B36='Descrizione Intervento'!$E$25,$C36='Descrizione Intervento'!$E$27,$D36='Descrizione Intervento'!$E$30),IF(COUNTIF(AN$3:AN35,$E36)=0,$E36,""),""))</f>
        <v/>
      </c>
      <c r="AO36" s="568" t="str">
        <f aca="false">IF(F36="","",IF(AND($B36='Descrizione Intervento'!$E$25,$C36='Descrizione Intervento'!$E$27,$D36='Descrizione Intervento'!$E$30,$E36='Descrizione Intervento'!$E$32),IF(COUNTIF(AO$3:AO35,$F36)=0,$F36,""),""))</f>
        <v/>
      </c>
      <c r="AP36" s="568" t="str">
        <f aca="false">IF(G36="","",IF(AND($B36='Descrizione Intervento'!$E$25,$C36='Descrizione Intervento'!$E$27,$D36='Descrizione Intervento'!$E$30,$E36='Descrizione Intervento'!$E$32,$F36='Descrizione Intervento'!$E$34),IF(COUNTIF(AP$3:AP35,$G36)=0,$G36,""),""))</f>
        <v/>
      </c>
    </row>
    <row r="37" customFormat="false" ht="12.75" hidden="false" customHeight="false" outlineLevel="0" collapsed="false">
      <c r="A37" s="568" t="str">
        <f aca="false">IF(B37&lt;&gt;"",CONCATENATE(B37,C37,D37,E37,F101,F37,G37),"")</f>
        <v>Interventi di restuaro e restrutturazione urbanisticaCommercio Ingrosso</v>
      </c>
      <c r="B37" s="590" t="s">
        <v>325</v>
      </c>
      <c r="C37" s="590" t="s">
        <v>358</v>
      </c>
      <c r="D37" s="592"/>
      <c r="E37" s="592"/>
      <c r="F37" s="592"/>
      <c r="G37" s="590"/>
      <c r="H37" s="593" t="n">
        <v>8.33</v>
      </c>
      <c r="I37" s="593" t="n">
        <v>6.83</v>
      </c>
      <c r="J37" s="593" t="n">
        <v>11.02</v>
      </c>
      <c r="K37" s="593" t="n">
        <v>3.91</v>
      </c>
      <c r="L37" s="590"/>
      <c r="M37" s="590"/>
      <c r="N37" s="590"/>
      <c r="V37" s="568" t="n">
        <f aca="false">+V36+1</f>
        <v>31</v>
      </c>
      <c r="W37" s="573" t="str">
        <f aca="false">IFERROR(VLOOKUP($V36,AD:AK,8,FALSE()),"")</f>
        <v/>
      </c>
      <c r="X37" s="573" t="str">
        <f aca="false">IFERROR(VLOOKUP($V37,AE:AL,8,FALSE()),"")</f>
        <v/>
      </c>
      <c r="Y37" s="573" t="str">
        <f aca="false">IFERROR(VLOOKUP($V37,AF:AM,8,FALSE()),"")</f>
        <v/>
      </c>
      <c r="Z37" s="573" t="str">
        <f aca="false">IFERROR(VLOOKUP($V37,AG:AN,8,FALSE()),"")</f>
        <v/>
      </c>
      <c r="AA37" s="573" t="str">
        <f aca="false">IFERROR(VLOOKUP($V37,AH:AO,8,FALSE()),"")</f>
        <v/>
      </c>
      <c r="AB37" s="573" t="str">
        <f aca="false">IFERROR(VLOOKUP($V37,AI:AP,8,FALSE()),"")</f>
        <v/>
      </c>
      <c r="AD37" s="568" t="str">
        <f aca="false">IF(AK37&lt;&gt;"",MAX(AD$3:AD36)+1,"")</f>
        <v/>
      </c>
      <c r="AE37" s="568" t="str">
        <f aca="false">IF(AL37&lt;&gt;"",MAX(AE$3:AE36)+1,"")</f>
        <v/>
      </c>
      <c r="AF37" s="568" t="str">
        <f aca="false">IF(AM37&lt;&gt;"",MAX(AF$3:AF36)+1,"")</f>
        <v/>
      </c>
      <c r="AG37" s="568" t="str">
        <f aca="false">IF(AN37&lt;&gt;"",MAX(AG$3:AG36)+1,"")</f>
        <v/>
      </c>
      <c r="AH37" s="568" t="str">
        <f aca="false">IF(AO37&lt;&gt;"",MAX(AH$3:AH36)+1,"")</f>
        <v/>
      </c>
      <c r="AI37" s="568" t="str">
        <f aca="false">IF(AP37&lt;&gt;"",MAX(AI$3:AI36)+1,"")</f>
        <v/>
      </c>
      <c r="AK37" s="568" t="str">
        <f aca="false">IF(B37="","",IF(COUNTIF($AK$3:AL36,B37)=0,B37,""))</f>
        <v/>
      </c>
      <c r="AL37" s="568" t="str">
        <f aca="false">IF(C37="","",IF($B37='Descrizione Intervento'!$E$25,IF(COUNTIF($AL$3:AL36,$C37)=0,$C37,""),""))</f>
        <v/>
      </c>
      <c r="AM37" s="568" t="str">
        <f aca="false">IF(D37="","",IF(AND($B37='Descrizione Intervento'!$E$25,$C37='Descrizione Intervento'!$E$27),IF(COUNTIF(AM$3:AM36,$D37)=0,$D37,""),""))</f>
        <v/>
      </c>
      <c r="AN37" s="568" t="str">
        <f aca="false">IF(E37="","",IF(AND($B37='Descrizione Intervento'!$E$25,$C37='Descrizione Intervento'!$E$27,$D37='Descrizione Intervento'!$E$30),IF(COUNTIF(AN$3:AN36,$E37)=0,$E37,""),""))</f>
        <v/>
      </c>
      <c r="AO37" s="568" t="str">
        <f aca="false">IF(F37="","",IF(AND($B37='Descrizione Intervento'!$E$25,$C37='Descrizione Intervento'!$E$27,$D37='Descrizione Intervento'!$E$30,$E37='Descrizione Intervento'!$E$32),IF(COUNTIF(AO$3:AO36,$F37)=0,$F37,""),""))</f>
        <v/>
      </c>
      <c r="AP37" s="568" t="str">
        <f aca="false">IF(G37="","",IF(AND($B37='Descrizione Intervento'!$E$25,$C37='Descrizione Intervento'!$E$27,$D37='Descrizione Intervento'!$E$30,$E37='Descrizione Intervento'!$E$32,$F37='Descrizione Intervento'!$E$34),IF(COUNTIF(AP$3:AP36,$G37)=0,$G37,""),""))</f>
        <v/>
      </c>
    </row>
    <row r="38" customFormat="false" ht="12.75" hidden="false" customHeight="false" outlineLevel="0" collapsed="false">
      <c r="A38" s="568" t="str">
        <f aca="false">IF(B38&lt;&gt;"",CONCATENATE(B38,C38,D38,E38,F102,F38,G38),"")</f>
        <v>Interventi di restuaro e restrutturazione urbanistica - con cambio dest. ResidenzialeCommercio Ingrosso</v>
      </c>
      <c r="B38" s="590" t="s">
        <v>328</v>
      </c>
      <c r="C38" s="590" t="s">
        <v>358</v>
      </c>
      <c r="D38" s="592"/>
      <c r="E38" s="592"/>
      <c r="F38" s="592"/>
      <c r="G38" s="590"/>
      <c r="H38" s="593" t="n">
        <v>9.55</v>
      </c>
      <c r="I38" s="593" t="n">
        <v>10.29</v>
      </c>
      <c r="J38" s="593" t="n">
        <v>11.02</v>
      </c>
      <c r="K38" s="593" t="n">
        <v>3.91</v>
      </c>
      <c r="L38" s="590"/>
      <c r="M38" s="590"/>
      <c r="N38" s="590"/>
      <c r="V38" s="568" t="n">
        <f aca="false">+V37+1</f>
        <v>32</v>
      </c>
      <c r="W38" s="573" t="str">
        <f aca="false">IFERROR(VLOOKUP($V37,AD:AK,8,FALSE()),"")</f>
        <v/>
      </c>
      <c r="X38" s="573" t="str">
        <f aca="false">IFERROR(VLOOKUP($V38,AE:AL,8,FALSE()),"")</f>
        <v/>
      </c>
      <c r="Y38" s="573" t="str">
        <f aca="false">IFERROR(VLOOKUP($V38,AF:AM,8,FALSE()),"")</f>
        <v/>
      </c>
      <c r="Z38" s="573" t="str">
        <f aca="false">IFERROR(VLOOKUP($V38,AG:AN,8,FALSE()),"")</f>
        <v/>
      </c>
      <c r="AA38" s="573" t="str">
        <f aca="false">IFERROR(VLOOKUP($V38,AH:AO,8,FALSE()),"")</f>
        <v/>
      </c>
      <c r="AB38" s="573" t="str">
        <f aca="false">IFERROR(VLOOKUP($V38,AI:AP,8,FALSE()),"")</f>
        <v/>
      </c>
      <c r="AD38" s="568" t="str">
        <f aca="false">IF(AK38&lt;&gt;"",MAX(AD$3:AD37)+1,"")</f>
        <v/>
      </c>
      <c r="AE38" s="568" t="str">
        <f aca="false">IF(AL38&lt;&gt;"",MAX(AE$3:AE37)+1,"")</f>
        <v/>
      </c>
      <c r="AF38" s="568" t="str">
        <f aca="false">IF(AM38&lt;&gt;"",MAX(AF$3:AF37)+1,"")</f>
        <v/>
      </c>
      <c r="AG38" s="568" t="str">
        <f aca="false">IF(AN38&lt;&gt;"",MAX(AG$3:AG37)+1,"")</f>
        <v/>
      </c>
      <c r="AH38" s="568" t="str">
        <f aca="false">IF(AO38&lt;&gt;"",MAX(AH$3:AH37)+1,"")</f>
        <v/>
      </c>
      <c r="AI38" s="568" t="str">
        <f aca="false">IF(AP38&lt;&gt;"",MAX(AI$3:AI37)+1,"")</f>
        <v/>
      </c>
      <c r="AK38" s="568" t="str">
        <f aca="false">IF(B38="","",IF(COUNTIF($AK$3:AL37,B38)=0,B38,""))</f>
        <v/>
      </c>
      <c r="AL38" s="568" t="str">
        <f aca="false">IF(C38="","",IF($B38='Descrizione Intervento'!$E$25,IF(COUNTIF($AL$3:AL37,$C38)=0,$C38,""),""))</f>
        <v/>
      </c>
      <c r="AM38" s="568" t="str">
        <f aca="false">IF(D38="","",IF(AND($B38='Descrizione Intervento'!$E$25,$C38='Descrizione Intervento'!$E$27),IF(COUNTIF(AM$3:AM37,$D38)=0,$D38,""),""))</f>
        <v/>
      </c>
      <c r="AN38" s="568" t="str">
        <f aca="false">IF(E38="","",IF(AND($B38='Descrizione Intervento'!$E$25,$C38='Descrizione Intervento'!$E$27,$D38='Descrizione Intervento'!$E$30),IF(COUNTIF(AN$3:AN37,$E38)=0,$E38,""),""))</f>
        <v/>
      </c>
      <c r="AO38" s="568" t="str">
        <f aca="false">IF(F38="","",IF(AND($B38='Descrizione Intervento'!$E$25,$C38='Descrizione Intervento'!$E$27,$D38='Descrizione Intervento'!$E$30,$E38='Descrizione Intervento'!$E$32),IF(COUNTIF(AO$3:AO37,$F38)=0,$F38,""),""))</f>
        <v/>
      </c>
      <c r="AP38" s="568" t="str">
        <f aca="false">IF(G38="","",IF(AND($B38='Descrizione Intervento'!$E$25,$C38='Descrizione Intervento'!$E$27,$D38='Descrizione Intervento'!$E$30,$E38='Descrizione Intervento'!$E$32,$F38='Descrizione Intervento'!$E$34),IF(COUNTIF(AP$3:AP37,$G38)=0,$G38,""),""))</f>
        <v/>
      </c>
    </row>
    <row r="39" customFormat="false" ht="12.75" hidden="false" customHeight="false" outlineLevel="0" collapsed="false">
      <c r="A39" s="568" t="str">
        <f aca="false">IF(B39&lt;&gt;"",CONCATENATE(B39,C39,D39,E39,F103,F39,G39),"")</f>
        <v>Interventi di nuova edificazioneCommercio Ingrosso&lt; 1,5</v>
      </c>
      <c r="B39" s="590" t="s">
        <v>331</v>
      </c>
      <c r="C39" s="590" t="s">
        <v>358</v>
      </c>
      <c r="D39" s="592"/>
      <c r="E39" s="591" t="s">
        <v>332</v>
      </c>
      <c r="F39" s="592"/>
      <c r="G39" s="590"/>
      <c r="H39" s="593" t="n">
        <v>10.78</v>
      </c>
      <c r="I39" s="593" t="n">
        <v>8.24</v>
      </c>
      <c r="J39" s="593" t="n">
        <v>11.02</v>
      </c>
      <c r="K39" s="593" t="n">
        <v>3.91</v>
      </c>
      <c r="L39" s="590"/>
      <c r="M39" s="590"/>
      <c r="N39" s="590"/>
      <c r="V39" s="568" t="n">
        <f aca="false">+V38+1</f>
        <v>33</v>
      </c>
      <c r="W39" s="573" t="str">
        <f aca="false">IFERROR(VLOOKUP($V38,AD:AK,8,FALSE()),"")</f>
        <v/>
      </c>
      <c r="X39" s="573" t="str">
        <f aca="false">IFERROR(VLOOKUP($V39,AE:AL,8,FALSE()),"")</f>
        <v/>
      </c>
      <c r="Y39" s="573" t="str">
        <f aca="false">IFERROR(VLOOKUP($V39,AF:AM,8,FALSE()),"")</f>
        <v/>
      </c>
      <c r="Z39" s="573" t="str">
        <f aca="false">IFERROR(VLOOKUP($V39,AG:AN,8,FALSE()),"")</f>
        <v/>
      </c>
      <c r="AA39" s="573" t="str">
        <f aca="false">IFERROR(VLOOKUP($V39,AH:AO,8,FALSE()),"")</f>
        <v/>
      </c>
      <c r="AB39" s="573" t="str">
        <f aca="false">IFERROR(VLOOKUP($V39,AI:AP,8,FALSE()),"")</f>
        <v/>
      </c>
      <c r="AD39" s="568" t="str">
        <f aca="false">IF(AK39&lt;&gt;"",MAX(AD$3:AD38)+1,"")</f>
        <v/>
      </c>
      <c r="AE39" s="568" t="str">
        <f aca="false">IF(AL39&lt;&gt;"",MAX(AE$3:AE38)+1,"")</f>
        <v/>
      </c>
      <c r="AF39" s="568" t="str">
        <f aca="false">IF(AM39&lt;&gt;"",MAX(AF$3:AF38)+1,"")</f>
        <v/>
      </c>
      <c r="AG39" s="568" t="str">
        <f aca="false">IF(AN39&lt;&gt;"",MAX(AG$3:AG38)+1,"")</f>
        <v/>
      </c>
      <c r="AH39" s="568" t="str">
        <f aca="false">IF(AO39&lt;&gt;"",MAX(AH$3:AH38)+1,"")</f>
        <v/>
      </c>
      <c r="AI39" s="568" t="str">
        <f aca="false">IF(AP39&lt;&gt;"",MAX(AI$3:AI38)+1,"")</f>
        <v/>
      </c>
      <c r="AK39" s="568" t="str">
        <f aca="false">IF(B39="","",IF(COUNTIF($AK$3:AL38,B39)=0,B39,""))</f>
        <v/>
      </c>
      <c r="AL39" s="568" t="str">
        <f aca="false">IF(C39="","",IF($B39='Descrizione Intervento'!$E$25,IF(COUNTIF($AL$3:AL38,$C39)=0,$C39,""),""))</f>
        <v/>
      </c>
      <c r="AM39" s="568" t="str">
        <f aca="false">IF(D39="","",IF(AND($B39='Descrizione Intervento'!$E$25,$C39='Descrizione Intervento'!$E$27),IF(COUNTIF(AM$3:AM38,$D39)=0,$D39,""),""))</f>
        <v/>
      </c>
      <c r="AN39" s="568" t="str">
        <f aca="false">IF(E39="","",IF(AND($B39='Descrizione Intervento'!$E$25,$C39='Descrizione Intervento'!$E$27,$D39='Descrizione Intervento'!$E$30),IF(COUNTIF(AN$3:AN38,$E39)=0,$E39,""),""))</f>
        <v/>
      </c>
      <c r="AO39" s="568" t="str">
        <f aca="false">IF(F39="","",IF(AND($B39='Descrizione Intervento'!$E$25,$C39='Descrizione Intervento'!$E$27,$D39='Descrizione Intervento'!$E$30,$E39='Descrizione Intervento'!$E$32),IF(COUNTIF(AO$3:AO38,$F39)=0,$F39,""),""))</f>
        <v/>
      </c>
      <c r="AP39" s="568" t="str">
        <f aca="false">IF(G39="","",IF(AND($B39='Descrizione Intervento'!$E$25,$C39='Descrizione Intervento'!$E$27,$D39='Descrizione Intervento'!$E$30,$E39='Descrizione Intervento'!$E$32,$F39='Descrizione Intervento'!$E$34),IF(COUNTIF(AP$3:AP38,$G39)=0,$G39,""),""))</f>
        <v/>
      </c>
    </row>
    <row r="40" customFormat="false" ht="12.75" hidden="false" customHeight="false" outlineLevel="0" collapsed="false">
      <c r="A40" s="568" t="str">
        <f aca="false">IF(B40&lt;&gt;"",CONCATENATE(B40,C40,D40,E40,F104,F40,G40),"")</f>
        <v>Interventi di nuova edificazioneCommercio Ingrosso1,5 &lt; e &lt; 3</v>
      </c>
      <c r="B40" s="590" t="s">
        <v>331</v>
      </c>
      <c r="C40" s="590" t="s">
        <v>358</v>
      </c>
      <c r="D40" s="592"/>
      <c r="E40" s="594" t="s">
        <v>335</v>
      </c>
      <c r="F40" s="592"/>
      <c r="G40" s="590"/>
      <c r="H40" s="593" t="n">
        <v>12</v>
      </c>
      <c r="I40" s="593" t="n">
        <v>6.83</v>
      </c>
      <c r="J40" s="593" t="n">
        <v>11.02</v>
      </c>
      <c r="K40" s="593" t="n">
        <v>3.91</v>
      </c>
      <c r="L40" s="590"/>
      <c r="M40" s="590"/>
      <c r="N40" s="590"/>
      <c r="V40" s="568" t="n">
        <f aca="false">+V39+1</f>
        <v>34</v>
      </c>
      <c r="W40" s="573" t="str">
        <f aca="false">IFERROR(VLOOKUP($V39,AD:AK,8,FALSE()),"")</f>
        <v/>
      </c>
      <c r="X40" s="573" t="str">
        <f aca="false">IFERROR(VLOOKUP($V40,AE:AL,8,FALSE()),"")</f>
        <v/>
      </c>
      <c r="Y40" s="573" t="str">
        <f aca="false">IFERROR(VLOOKUP($V40,AF:AM,8,FALSE()),"")</f>
        <v/>
      </c>
      <c r="Z40" s="573" t="str">
        <f aca="false">IFERROR(VLOOKUP($V40,AG:AN,8,FALSE()),"")</f>
        <v/>
      </c>
      <c r="AA40" s="573" t="str">
        <f aca="false">IFERROR(VLOOKUP($V40,AH:AO,8,FALSE()),"")</f>
        <v/>
      </c>
      <c r="AB40" s="573" t="str">
        <f aca="false">IFERROR(VLOOKUP($V40,AI:AP,8,FALSE()),"")</f>
        <v/>
      </c>
      <c r="AD40" s="568" t="str">
        <f aca="false">IF(AK40&lt;&gt;"",MAX(AD$3:AD39)+1,"")</f>
        <v/>
      </c>
      <c r="AE40" s="568" t="str">
        <f aca="false">IF(AL40&lt;&gt;"",MAX(AE$3:AE39)+1,"")</f>
        <v/>
      </c>
      <c r="AF40" s="568" t="str">
        <f aca="false">IF(AM40&lt;&gt;"",MAX(AF$3:AF39)+1,"")</f>
        <v/>
      </c>
      <c r="AG40" s="568" t="str">
        <f aca="false">IF(AN40&lt;&gt;"",MAX(AG$3:AG39)+1,"")</f>
        <v/>
      </c>
      <c r="AH40" s="568" t="str">
        <f aca="false">IF(AO40&lt;&gt;"",MAX(AH$3:AH39)+1,"")</f>
        <v/>
      </c>
      <c r="AI40" s="568" t="str">
        <f aca="false">IF(AP40&lt;&gt;"",MAX(AI$3:AI39)+1,"")</f>
        <v/>
      </c>
      <c r="AK40" s="568" t="str">
        <f aca="false">IF(B40="","",IF(COUNTIF($AK$3:AL39,B40)=0,B40,""))</f>
        <v/>
      </c>
      <c r="AL40" s="568" t="str">
        <f aca="false">IF(C40="","",IF($B40='Descrizione Intervento'!$E$25,IF(COUNTIF($AL$3:AL39,$C40)=0,$C40,""),""))</f>
        <v/>
      </c>
      <c r="AM40" s="568" t="str">
        <f aca="false">IF(D40="","",IF(AND($B40='Descrizione Intervento'!$E$25,$C40='Descrizione Intervento'!$E$27),IF(COUNTIF(AM$3:AM39,$D40)=0,$D40,""),""))</f>
        <v/>
      </c>
      <c r="AN40" s="568" t="str">
        <f aca="false">IF(E40="","",IF(AND($B40='Descrizione Intervento'!$E$25,$C40='Descrizione Intervento'!$E$27,$D40='Descrizione Intervento'!$E$30),IF(COUNTIF(AN$3:AN39,$E40)=0,$E40,""),""))</f>
        <v/>
      </c>
      <c r="AO40" s="568" t="str">
        <f aca="false">IF(F40="","",IF(AND($B40='Descrizione Intervento'!$E$25,$C40='Descrizione Intervento'!$E$27,$D40='Descrizione Intervento'!$E$30,$E40='Descrizione Intervento'!$E$32),IF(COUNTIF(AO$3:AO39,$F40)=0,$F40,""),""))</f>
        <v/>
      </c>
      <c r="AP40" s="568" t="str">
        <f aca="false">IF(G40="","",IF(AND($B40='Descrizione Intervento'!$E$25,$C40='Descrizione Intervento'!$E$27,$D40='Descrizione Intervento'!$E$30,$E40='Descrizione Intervento'!$E$32,$F40='Descrizione Intervento'!$E$34),IF(COUNTIF(AP$3:AP39,$G40)=0,$G40,""),""))</f>
        <v/>
      </c>
    </row>
    <row r="41" customFormat="false" ht="12.75" hidden="false" customHeight="false" outlineLevel="0" collapsed="false">
      <c r="A41" s="568" t="str">
        <f aca="false">IF(B41&lt;&gt;"",CONCATENATE(B41,C41,D41,E41,F105,F41,G41),"")</f>
        <v>Interventi di nuova edificazioneCommercio Ingrosso&gt; 3</v>
      </c>
      <c r="B41" s="590" t="s">
        <v>331</v>
      </c>
      <c r="C41" s="590" t="s">
        <v>358</v>
      </c>
      <c r="D41" s="592"/>
      <c r="E41" s="591" t="s">
        <v>338</v>
      </c>
      <c r="F41" s="592"/>
      <c r="G41" s="590"/>
      <c r="H41" s="593" t="n">
        <v>13.22</v>
      </c>
      <c r="I41" s="593" t="n">
        <v>6.15</v>
      </c>
      <c r="J41" s="593" t="n">
        <v>11.02</v>
      </c>
      <c r="K41" s="593" t="n">
        <v>3.91</v>
      </c>
      <c r="L41" s="590"/>
      <c r="M41" s="590"/>
      <c r="N41" s="590"/>
      <c r="V41" s="568" t="n">
        <f aca="false">+V40+1</f>
        <v>35</v>
      </c>
      <c r="W41" s="573" t="str">
        <f aca="false">IFERROR(VLOOKUP($V40,AD:AK,8,FALSE()),"")</f>
        <v/>
      </c>
      <c r="X41" s="573" t="str">
        <f aca="false">IFERROR(VLOOKUP($V41,AE:AL,8,FALSE()),"")</f>
        <v/>
      </c>
      <c r="Y41" s="573" t="str">
        <f aca="false">IFERROR(VLOOKUP($V41,AF:AM,8,FALSE()),"")</f>
        <v/>
      </c>
      <c r="Z41" s="573" t="str">
        <f aca="false">IFERROR(VLOOKUP($V41,AG:AN,8,FALSE()),"")</f>
        <v/>
      </c>
      <c r="AA41" s="573" t="str">
        <f aca="false">IFERROR(VLOOKUP($V41,AH:AO,8,FALSE()),"")</f>
        <v/>
      </c>
      <c r="AB41" s="573" t="str">
        <f aca="false">IFERROR(VLOOKUP($V41,AI:AP,8,FALSE()),"")</f>
        <v/>
      </c>
      <c r="AD41" s="568" t="str">
        <f aca="false">IF(AK41&lt;&gt;"",MAX(AD$3:AD40)+1,"")</f>
        <v/>
      </c>
      <c r="AE41" s="568" t="str">
        <f aca="false">IF(AL41&lt;&gt;"",MAX(AE$3:AE40)+1,"")</f>
        <v/>
      </c>
      <c r="AF41" s="568" t="str">
        <f aca="false">IF(AM41&lt;&gt;"",MAX(AF$3:AF40)+1,"")</f>
        <v/>
      </c>
      <c r="AG41" s="568" t="str">
        <f aca="false">IF(AN41&lt;&gt;"",MAX(AG$3:AG40)+1,"")</f>
        <v/>
      </c>
      <c r="AH41" s="568" t="str">
        <f aca="false">IF(AO41&lt;&gt;"",MAX(AH$3:AH40)+1,"")</f>
        <v/>
      </c>
      <c r="AI41" s="568" t="str">
        <f aca="false">IF(AP41&lt;&gt;"",MAX(AI$3:AI40)+1,"")</f>
        <v/>
      </c>
      <c r="AK41" s="568" t="str">
        <f aca="false">IF(B41="","",IF(COUNTIF($AK$3:AL40,B41)=0,B41,""))</f>
        <v/>
      </c>
      <c r="AL41" s="568" t="str">
        <f aca="false">IF(C41="","",IF($B41='Descrizione Intervento'!$E$25,IF(COUNTIF($AL$3:AL40,$C41)=0,$C41,""),""))</f>
        <v/>
      </c>
      <c r="AM41" s="568" t="str">
        <f aca="false">IF(D41="","",IF(AND($B41='Descrizione Intervento'!$E$25,$C41='Descrizione Intervento'!$E$27),IF(COUNTIF(AM$3:AM40,$D41)=0,$D41,""),""))</f>
        <v/>
      </c>
      <c r="AN41" s="568" t="str">
        <f aca="false">IF(E41="","",IF(AND($B41='Descrizione Intervento'!$E$25,$C41='Descrizione Intervento'!$E$27,$D41='Descrizione Intervento'!$E$30),IF(COUNTIF(AN$3:AN40,$E41)=0,$E41,""),""))</f>
        <v/>
      </c>
      <c r="AO41" s="568" t="str">
        <f aca="false">IF(F41="","",IF(AND($B41='Descrizione Intervento'!$E$25,$C41='Descrizione Intervento'!$E$27,$D41='Descrizione Intervento'!$E$30,$E41='Descrizione Intervento'!$E$32),IF(COUNTIF(AO$3:AO40,$F41)=0,$F41,""),""))</f>
        <v/>
      </c>
      <c r="AP41" s="568" t="str">
        <f aca="false">IF(G41="","",IF(AND($B41='Descrizione Intervento'!$E$25,$C41='Descrizione Intervento'!$E$27,$D41='Descrizione Intervento'!$E$30,$E41='Descrizione Intervento'!$E$32,$F41='Descrizione Intervento'!$E$34),IF(COUNTIF(AP$3:AP40,$G41)=0,$G41,""),""))</f>
        <v/>
      </c>
    </row>
    <row r="42" customFormat="false" ht="12.75" hidden="false" customHeight="false" outlineLevel="0" collapsed="false">
      <c r="B42" s="590"/>
      <c r="C42" s="590"/>
      <c r="D42" s="592"/>
      <c r="E42" s="592"/>
      <c r="F42" s="592"/>
      <c r="G42" s="590"/>
      <c r="H42" s="593"/>
      <c r="I42" s="593"/>
      <c r="J42" s="593"/>
      <c r="K42" s="593"/>
      <c r="L42" s="590"/>
      <c r="M42" s="590"/>
      <c r="N42" s="590"/>
      <c r="V42" s="568" t="n">
        <f aca="false">+V41+1</f>
        <v>36</v>
      </c>
      <c r="W42" s="573" t="str">
        <f aca="false">IFERROR(VLOOKUP($V41,AD:AK,8,FALSE()),"")</f>
        <v/>
      </c>
      <c r="X42" s="573" t="str">
        <f aca="false">IFERROR(VLOOKUP($V42,AE:AL,8,FALSE()),"")</f>
        <v/>
      </c>
      <c r="Y42" s="573" t="str">
        <f aca="false">IFERROR(VLOOKUP($V42,AF:AM,8,FALSE()),"")</f>
        <v/>
      </c>
      <c r="Z42" s="573" t="str">
        <f aca="false">IFERROR(VLOOKUP($V42,AG:AN,8,FALSE()),"")</f>
        <v/>
      </c>
      <c r="AA42" s="573" t="str">
        <f aca="false">IFERROR(VLOOKUP($V42,AH:AO,8,FALSE()),"")</f>
        <v/>
      </c>
      <c r="AB42" s="573" t="str">
        <f aca="false">IFERROR(VLOOKUP($V42,AI:AP,8,FALSE()),"")</f>
        <v/>
      </c>
      <c r="AD42" s="568" t="str">
        <f aca="false">IF(AK42&lt;&gt;"",MAX(AD$3:AD41)+1,"")</f>
        <v/>
      </c>
      <c r="AE42" s="568" t="str">
        <f aca="false">IF(AL42&lt;&gt;"",MAX(AE$3:AE41)+1,"")</f>
        <v/>
      </c>
      <c r="AF42" s="568" t="str">
        <f aca="false">IF(AM42&lt;&gt;"",MAX(AF$3:AF41)+1,"")</f>
        <v/>
      </c>
      <c r="AG42" s="568" t="str">
        <f aca="false">IF(AN42&lt;&gt;"",MAX(AG$3:AG41)+1,"")</f>
        <v/>
      </c>
      <c r="AH42" s="568" t="str">
        <f aca="false">IF(AO42&lt;&gt;"",MAX(AH$3:AH41)+1,"")</f>
        <v/>
      </c>
      <c r="AI42" s="568" t="str">
        <f aca="false">IF(AP42&lt;&gt;"",MAX(AI$3:AI41)+1,"")</f>
        <v/>
      </c>
      <c r="AK42" s="568" t="str">
        <f aca="false">IF(B42="","",IF(COUNTIF($AK$3:AL41,B42)=0,B42,""))</f>
        <v/>
      </c>
      <c r="AL42" s="568" t="str">
        <f aca="false">IF(C42="","",IF($B42='Descrizione Intervento'!$E$25,IF(COUNTIF($AL$3:AL41,$C42)=0,$C42,""),""))</f>
        <v/>
      </c>
      <c r="AM42" s="568" t="str">
        <f aca="false">IF(D42="","",IF(AND($B42='Descrizione Intervento'!$E$25,$C42='Descrizione Intervento'!$E$27),IF(COUNTIF(AM$3:AM41,$D42)=0,$D42,""),""))</f>
        <v/>
      </c>
      <c r="AN42" s="568" t="str">
        <f aca="false">IF(E42="","",IF(AND($B42='Descrizione Intervento'!$E$25,$C42='Descrizione Intervento'!$E$27,$D42='Descrizione Intervento'!$E$30),IF(COUNTIF(AN$3:AN41,$E42)=0,$E42,""),""))</f>
        <v/>
      </c>
      <c r="AO42" s="568" t="str">
        <f aca="false">IF(F42="","",IF(AND($B42='Descrizione Intervento'!$E$25,$C42='Descrizione Intervento'!$E$27,$D42='Descrizione Intervento'!$E$30,$E42='Descrizione Intervento'!$E$32),IF(COUNTIF(AO$3:AO41,$F42)=0,$F42,""),""))</f>
        <v/>
      </c>
      <c r="AP42" s="568" t="str">
        <f aca="false">IF(G42="","",IF(AND($B42='Descrizione Intervento'!$E$25,$C42='Descrizione Intervento'!$E$27,$D42='Descrizione Intervento'!$E$30,$E42='Descrizione Intervento'!$E$32,$F42='Descrizione Intervento'!$E$34),IF(COUNTIF(AP$3:AP41,$G42)=0,$G42,""),""))</f>
        <v/>
      </c>
    </row>
    <row r="43" customFormat="false" ht="12.75" hidden="false" customHeight="false" outlineLevel="0" collapsed="false">
      <c r="B43" s="590"/>
      <c r="C43" s="590"/>
      <c r="D43" s="592"/>
      <c r="E43" s="592"/>
      <c r="F43" s="592"/>
      <c r="G43" s="590"/>
      <c r="H43" s="593"/>
      <c r="I43" s="593"/>
      <c r="J43" s="595"/>
      <c r="K43" s="595"/>
      <c r="L43" s="590"/>
      <c r="M43" s="590"/>
      <c r="N43" s="590"/>
    </row>
    <row r="44" customFormat="false" ht="12.75" hidden="false" customHeight="false" outlineLevel="0" collapsed="false">
      <c r="B44" s="590"/>
      <c r="C44" s="590"/>
      <c r="D44" s="592"/>
      <c r="E44" s="592"/>
      <c r="F44" s="592"/>
      <c r="G44" s="590"/>
      <c r="H44" s="593"/>
      <c r="I44" s="593"/>
      <c r="J44" s="595"/>
      <c r="K44" s="595"/>
      <c r="L44" s="590"/>
      <c r="M44" s="590"/>
      <c r="N44" s="590"/>
    </row>
    <row r="45" customFormat="false" ht="12.75" hidden="false" customHeight="false" outlineLevel="0" collapsed="false">
      <c r="B45" s="590"/>
      <c r="C45" s="590"/>
      <c r="D45" s="592"/>
      <c r="E45" s="594"/>
      <c r="F45" s="592"/>
      <c r="G45" s="590"/>
      <c r="H45" s="593"/>
      <c r="I45" s="593"/>
      <c r="J45" s="595"/>
      <c r="K45" s="595"/>
      <c r="L45" s="590"/>
      <c r="M45" s="590"/>
      <c r="N45" s="590"/>
    </row>
    <row r="46" customFormat="false" ht="12.75" hidden="false" customHeight="false" outlineLevel="0" collapsed="false">
      <c r="B46" s="590"/>
      <c r="C46" s="590"/>
      <c r="D46" s="592"/>
      <c r="E46" s="594"/>
      <c r="F46" s="592"/>
      <c r="G46" s="590"/>
      <c r="H46" s="593"/>
      <c r="I46" s="593"/>
      <c r="J46" s="595"/>
      <c r="K46" s="595"/>
      <c r="L46" s="590"/>
      <c r="M46" s="590"/>
      <c r="N46" s="590"/>
    </row>
    <row r="47" customFormat="false" ht="12.75" hidden="false" customHeight="false" outlineLevel="0" collapsed="false">
      <c r="B47" s="590"/>
      <c r="C47" s="590"/>
      <c r="D47" s="592"/>
      <c r="E47" s="594"/>
      <c r="F47" s="592"/>
      <c r="G47" s="590"/>
      <c r="H47" s="593"/>
      <c r="I47" s="593"/>
      <c r="J47" s="595"/>
      <c r="K47" s="595"/>
      <c r="L47" s="590"/>
      <c r="M47" s="590"/>
      <c r="N47" s="590"/>
    </row>
    <row r="48" customFormat="false" ht="12.75" hidden="false" customHeight="false" outlineLevel="0" collapsed="false">
      <c r="B48" s="590"/>
      <c r="C48" s="590"/>
      <c r="D48" s="592"/>
      <c r="E48" s="594"/>
      <c r="F48" s="592"/>
      <c r="G48" s="590"/>
      <c r="H48" s="593"/>
      <c r="I48" s="593"/>
      <c r="J48" s="595"/>
      <c r="K48" s="595"/>
      <c r="L48" s="590"/>
      <c r="M48" s="590"/>
      <c r="N48" s="590"/>
    </row>
    <row r="49" customFormat="false" ht="12.75" hidden="false" customHeight="false" outlineLevel="0" collapsed="false">
      <c r="B49" s="590"/>
      <c r="C49" s="590"/>
      <c r="D49" s="592"/>
      <c r="E49" s="594"/>
      <c r="F49" s="592"/>
      <c r="G49" s="590"/>
      <c r="H49" s="593"/>
      <c r="I49" s="593"/>
      <c r="J49" s="595"/>
      <c r="K49" s="595"/>
      <c r="L49" s="590"/>
      <c r="M49" s="590"/>
      <c r="N49" s="590"/>
    </row>
    <row r="50" customFormat="false" ht="12.75" hidden="false" customHeight="false" outlineLevel="0" collapsed="false">
      <c r="B50" s="590"/>
      <c r="C50" s="590"/>
      <c r="D50" s="592"/>
      <c r="E50" s="591"/>
      <c r="F50" s="592"/>
      <c r="G50" s="590"/>
      <c r="H50" s="593"/>
      <c r="I50" s="593"/>
      <c r="J50" s="595"/>
      <c r="K50" s="595"/>
      <c r="L50" s="590"/>
      <c r="M50" s="590"/>
      <c r="N50" s="590"/>
    </row>
    <row r="51" customFormat="false" ht="12.75" hidden="false" customHeight="false" outlineLevel="0" collapsed="false">
      <c r="B51" s="590"/>
      <c r="C51" s="590"/>
      <c r="D51" s="592"/>
      <c r="E51" s="591"/>
      <c r="F51" s="592"/>
      <c r="G51" s="590"/>
      <c r="H51" s="593"/>
      <c r="I51" s="593"/>
      <c r="J51" s="595"/>
      <c r="K51" s="595"/>
      <c r="L51" s="590"/>
      <c r="M51" s="590"/>
      <c r="N51" s="590"/>
    </row>
    <row r="52" customFormat="false" ht="12.75" hidden="false" customHeight="false" outlineLevel="0" collapsed="false">
      <c r="B52" s="590"/>
      <c r="C52" s="590"/>
      <c r="D52" s="592"/>
      <c r="E52" s="591"/>
      <c r="F52" s="592"/>
      <c r="G52" s="590"/>
      <c r="H52" s="593"/>
      <c r="I52" s="593"/>
      <c r="J52" s="595"/>
      <c r="K52" s="595"/>
      <c r="L52" s="590"/>
      <c r="M52" s="590"/>
      <c r="N52" s="590"/>
    </row>
    <row r="53" customFormat="false" ht="12.75" hidden="false" customHeight="false" outlineLevel="0" collapsed="false">
      <c r="B53" s="590"/>
      <c r="C53" s="590"/>
      <c r="D53" s="592"/>
      <c r="E53" s="591"/>
      <c r="F53" s="592"/>
      <c r="G53" s="590"/>
      <c r="H53" s="593"/>
      <c r="I53" s="593"/>
      <c r="J53" s="595"/>
      <c r="K53" s="595"/>
      <c r="L53" s="590"/>
      <c r="M53" s="590"/>
      <c r="N53" s="590"/>
    </row>
    <row r="54" customFormat="false" ht="12.75" hidden="false" customHeight="false" outlineLevel="0" collapsed="false">
      <c r="B54" s="590"/>
      <c r="C54" s="590"/>
      <c r="D54" s="592"/>
      <c r="E54" s="591"/>
      <c r="F54" s="592"/>
      <c r="G54" s="590"/>
      <c r="H54" s="593"/>
      <c r="I54" s="593"/>
      <c r="J54" s="595"/>
      <c r="K54" s="595"/>
      <c r="L54" s="590"/>
      <c r="M54" s="590"/>
      <c r="N54" s="590"/>
    </row>
    <row r="55" customFormat="false" ht="12.75" hidden="false" customHeight="false" outlineLevel="0" collapsed="false">
      <c r="B55" s="590"/>
      <c r="C55" s="590"/>
      <c r="D55" s="592"/>
      <c r="E55" s="591"/>
      <c r="F55" s="592"/>
      <c r="G55" s="590"/>
      <c r="H55" s="593"/>
      <c r="I55" s="593"/>
      <c r="J55" s="595"/>
      <c r="K55" s="595"/>
      <c r="L55" s="590"/>
      <c r="M55" s="590"/>
      <c r="N55" s="590"/>
    </row>
    <row r="56" customFormat="false" ht="12.75" hidden="false" customHeight="false" outlineLevel="0" collapsed="false">
      <c r="B56" s="590"/>
      <c r="C56" s="590"/>
      <c r="D56" s="592"/>
      <c r="E56" s="594"/>
      <c r="F56" s="592"/>
      <c r="G56" s="590"/>
      <c r="H56" s="593"/>
      <c r="I56" s="593"/>
      <c r="J56" s="595"/>
      <c r="K56" s="595"/>
      <c r="L56" s="590"/>
      <c r="M56" s="590"/>
      <c r="N56" s="590"/>
    </row>
    <row r="57" customFormat="false" ht="12.75" hidden="false" customHeight="false" outlineLevel="0" collapsed="false">
      <c r="B57" s="590"/>
      <c r="C57" s="590"/>
      <c r="D57" s="592"/>
      <c r="E57" s="591"/>
      <c r="F57" s="592"/>
      <c r="G57" s="590"/>
      <c r="H57" s="593"/>
      <c r="I57" s="593"/>
      <c r="J57" s="595"/>
      <c r="K57" s="595"/>
      <c r="L57" s="590"/>
      <c r="M57" s="590"/>
      <c r="N57" s="590"/>
    </row>
    <row r="58" customFormat="false" ht="12.75" hidden="false" customHeight="false" outlineLevel="0" collapsed="false">
      <c r="B58" s="590"/>
      <c r="C58" s="590"/>
      <c r="D58" s="592"/>
      <c r="E58" s="591"/>
      <c r="F58" s="592"/>
      <c r="G58" s="590"/>
      <c r="H58" s="593"/>
      <c r="I58" s="593"/>
      <c r="J58" s="595"/>
      <c r="K58" s="595"/>
      <c r="L58" s="590"/>
      <c r="M58" s="590"/>
      <c r="N58" s="590"/>
    </row>
    <row r="59" customFormat="false" ht="12.75" hidden="false" customHeight="false" outlineLevel="0" collapsed="false">
      <c r="B59" s="590"/>
      <c r="C59" s="590"/>
      <c r="D59" s="592"/>
      <c r="E59" s="594"/>
      <c r="F59" s="592"/>
      <c r="G59" s="590"/>
      <c r="H59" s="593"/>
      <c r="I59" s="593"/>
      <c r="J59" s="595"/>
      <c r="K59" s="595"/>
      <c r="L59" s="590"/>
      <c r="M59" s="590"/>
      <c r="N59" s="590"/>
    </row>
    <row r="60" customFormat="false" ht="12.75" hidden="false" customHeight="false" outlineLevel="0" collapsed="false">
      <c r="B60" s="590"/>
      <c r="C60" s="590"/>
      <c r="D60" s="592"/>
      <c r="E60" s="594"/>
      <c r="F60" s="592"/>
      <c r="G60" s="590"/>
      <c r="H60" s="593"/>
      <c r="I60" s="593"/>
      <c r="J60" s="595"/>
      <c r="K60" s="595"/>
      <c r="L60" s="590"/>
      <c r="M60" s="590"/>
      <c r="N60" s="590"/>
    </row>
    <row r="61" customFormat="false" ht="12.75" hidden="false" customHeight="false" outlineLevel="0" collapsed="false">
      <c r="B61" s="590"/>
      <c r="C61" s="592"/>
      <c r="D61" s="592"/>
      <c r="E61" s="594"/>
      <c r="F61" s="592"/>
      <c r="G61" s="590"/>
      <c r="H61" s="593"/>
      <c r="I61" s="593"/>
      <c r="J61" s="595"/>
      <c r="K61" s="595"/>
      <c r="L61" s="590"/>
      <c r="M61" s="590"/>
      <c r="N61" s="590"/>
    </row>
    <row r="62" customFormat="false" ht="12.75" hidden="false" customHeight="false" outlineLevel="0" collapsed="false">
      <c r="B62" s="590"/>
      <c r="C62" s="592"/>
      <c r="D62" s="592"/>
      <c r="E62" s="594"/>
      <c r="F62" s="592"/>
      <c r="G62" s="590"/>
      <c r="H62" s="593"/>
      <c r="I62" s="593"/>
      <c r="J62" s="595"/>
      <c r="K62" s="595"/>
      <c r="L62" s="590"/>
      <c r="M62" s="590"/>
      <c r="N62" s="590"/>
    </row>
    <row r="63" customFormat="false" ht="12.75" hidden="false" customHeight="false" outlineLevel="0" collapsed="false">
      <c r="A63" s="568" t="str">
        <f aca="false">IF(B63&lt;&gt;"",CONCATENATE(B63,C63,D63,E63,F127,F63,G63),"")</f>
        <v/>
      </c>
      <c r="B63" s="592"/>
      <c r="C63" s="592"/>
      <c r="D63" s="592"/>
      <c r="E63" s="594"/>
      <c r="F63" s="592"/>
      <c r="G63" s="590"/>
      <c r="H63" s="593"/>
      <c r="I63" s="593"/>
      <c r="J63" s="595"/>
      <c r="K63" s="595"/>
      <c r="L63" s="590"/>
      <c r="M63" s="590"/>
      <c r="N63" s="590"/>
      <c r="V63" s="568" t="n">
        <f aca="false">+V62+1</f>
        <v>1</v>
      </c>
      <c r="W63" s="573" t="str">
        <f aca="false">IFERROR(VLOOKUP($V62,AD:AK,8,FALSE()),"")</f>
        <v/>
      </c>
      <c r="X63" s="573" t="str">
        <f aca="false">IFERROR(VLOOKUP($V63,AE:AL,8,FALSE()),"")</f>
        <v/>
      </c>
      <c r="Y63" s="573" t="str">
        <f aca="false">IFERROR(VLOOKUP($V63,AF:AM,8,FALSE()),"")</f>
        <v/>
      </c>
      <c r="Z63" s="573" t="str">
        <f aca="false">IFERROR(VLOOKUP($V63,AG:AN,8,FALSE()),"")</f>
        <v/>
      </c>
      <c r="AA63" s="573" t="str">
        <f aca="false">IFERROR(VLOOKUP($V63,AH:AO,8,FALSE()),"")</f>
        <v/>
      </c>
      <c r="AB63" s="573" t="str">
        <f aca="false">IFERROR(VLOOKUP($V63,AI:AP,8,FALSE()),"")</f>
        <v/>
      </c>
      <c r="AD63" s="568" t="str">
        <f aca="false">IF(AK63&lt;&gt;"",MAX(AD$3:AD62)+1,"")</f>
        <v/>
      </c>
      <c r="AE63" s="568" t="str">
        <f aca="false">IF(AL63&lt;&gt;"",MAX(AE$3:AE62)+1,"")</f>
        <v/>
      </c>
      <c r="AF63" s="568" t="str">
        <f aca="false">IF(AM63&lt;&gt;"",MAX(AF$3:AF62)+1,"")</f>
        <v/>
      </c>
      <c r="AG63" s="568" t="str">
        <f aca="false">IF(AN63&lt;&gt;"",MAX(AG$3:AG62)+1,"")</f>
        <v/>
      </c>
      <c r="AH63" s="568" t="str">
        <f aca="false">IF(AO63&lt;&gt;"",MAX(AH$3:AH62)+1,"")</f>
        <v/>
      </c>
      <c r="AI63" s="568" t="str">
        <f aca="false">IF(AP63&lt;&gt;"",MAX(AI$3:AI62)+1,"")</f>
        <v/>
      </c>
      <c r="AK63" s="568" t="str">
        <f aca="false">IF(B63="","",IF(COUNTIF($AK$3:AL62,B63)=0,B63,""))</f>
        <v/>
      </c>
      <c r="AL63" s="568" t="str">
        <f aca="false">IF(C63="","",IF($B63='Descrizione Intervento'!$E$25,IF(COUNTIF($AL$3:AL62,$C63)=0,$C63,""),""))</f>
        <v/>
      </c>
      <c r="AM63" s="568" t="str">
        <f aca="false">IF(D63="","",IF(AND($B63='Descrizione Intervento'!$E$25,$C63='Descrizione Intervento'!$E$27),IF(COUNTIF(AM$3:AM62,$D63)=0,$D63,""),""))</f>
        <v/>
      </c>
      <c r="AN63" s="568" t="str">
        <f aca="false">IF(E63="","",IF(AND($B63='Descrizione Intervento'!$E$25,$C63='Descrizione Intervento'!$E$27,$D63='Descrizione Intervento'!$E$30),IF(COUNTIF(AN$3:AN62,$E63)=0,$E63,""),""))</f>
        <v/>
      </c>
      <c r="AO63" s="568" t="str">
        <f aca="false">IF(F63="","",IF(AND($B63='Descrizione Intervento'!$E$25,$C63='Descrizione Intervento'!$E$27,$D63='Descrizione Intervento'!$E$30,$E63='Descrizione Intervento'!$E$32),IF(COUNTIF(AO$3:AO62,$F63)=0,$F63,""),""))</f>
        <v/>
      </c>
      <c r="AP63" s="568" t="str">
        <f aca="false">IF(G63="","",IF(AND($B63='Descrizione Intervento'!$E$25,$C63='Descrizione Intervento'!$E$27,$D63='Descrizione Intervento'!$E$30,$E63='Descrizione Intervento'!$E$32,$F63='Descrizione Intervento'!$E$34),IF(COUNTIF(AP$3:AP62,$G63)=0,$G63,""),""))</f>
        <v/>
      </c>
    </row>
    <row r="64" customFormat="false" ht="12.75" hidden="false" customHeight="false" outlineLevel="0" collapsed="false">
      <c r="A64" s="568" t="str">
        <f aca="false">IF(B64&lt;&gt;"",CONCATENATE(B64,C64,D64,E64,F128,F64,G64),"")</f>
        <v/>
      </c>
      <c r="B64" s="592"/>
      <c r="C64" s="592"/>
      <c r="D64" s="592"/>
      <c r="E64" s="594"/>
      <c r="F64" s="592"/>
      <c r="G64" s="590"/>
      <c r="H64" s="593"/>
      <c r="I64" s="593"/>
      <c r="J64" s="595"/>
      <c r="K64" s="595"/>
      <c r="L64" s="590"/>
      <c r="M64" s="590"/>
      <c r="N64" s="590"/>
      <c r="V64" s="568" t="n">
        <f aca="false">+V63+1</f>
        <v>2</v>
      </c>
      <c r="W64" s="573" t="str">
        <f aca="false">IFERROR(VLOOKUP($V63,AD:AK,8,FALSE()),"")</f>
        <v>Interventi di restuaro e restrutturazione edilzia</v>
      </c>
      <c r="X64" s="573" t="str">
        <f aca="false">IFERROR(VLOOKUP($V64,AE:AL,8,FALSE()),"")</f>
        <v/>
      </c>
      <c r="Y64" s="573" t="str">
        <f aca="false">IFERROR(VLOOKUP($V64,AF:AM,8,FALSE()),"")</f>
        <v/>
      </c>
      <c r="Z64" s="573" t="str">
        <f aca="false">IFERROR(VLOOKUP($V64,AG:AN,8,FALSE()),"")</f>
        <v/>
      </c>
      <c r="AA64" s="573" t="str">
        <f aca="false">IFERROR(VLOOKUP($V64,AH:AO,8,FALSE()),"")</f>
        <v/>
      </c>
      <c r="AB64" s="573" t="str">
        <f aca="false">IFERROR(VLOOKUP($V64,AI:AP,8,FALSE()),"")</f>
        <v/>
      </c>
      <c r="AD64" s="568" t="str">
        <f aca="false">IF(AK64&lt;&gt;"",MAX(AD$3:AD63)+1,"")</f>
        <v/>
      </c>
      <c r="AE64" s="568" t="str">
        <f aca="false">IF(AL64&lt;&gt;"",MAX(AE$3:AE63)+1,"")</f>
        <v/>
      </c>
      <c r="AF64" s="568" t="str">
        <f aca="false">IF(AM64&lt;&gt;"",MAX(AF$3:AF63)+1,"")</f>
        <v/>
      </c>
      <c r="AG64" s="568" t="str">
        <f aca="false">IF(AN64&lt;&gt;"",MAX(AG$3:AG63)+1,"")</f>
        <v/>
      </c>
      <c r="AH64" s="568" t="str">
        <f aca="false">IF(AO64&lt;&gt;"",MAX(AH$3:AH63)+1,"")</f>
        <v/>
      </c>
      <c r="AI64" s="568" t="str">
        <f aca="false">IF(AP64&lt;&gt;"",MAX(AI$3:AI63)+1,"")</f>
        <v/>
      </c>
      <c r="AK64" s="568" t="str">
        <f aca="false">IF(B64="","",IF(COUNTIF($AK$3:AL63,B64)=0,B64,""))</f>
        <v/>
      </c>
      <c r="AL64" s="568" t="str">
        <f aca="false">IF(C64="","",IF($B64='Descrizione Intervento'!$E$25,IF(COUNTIF($AL$3:AL63,$C64)=0,$C64,""),""))</f>
        <v/>
      </c>
      <c r="AM64" s="568" t="str">
        <f aca="false">IF(D64="","",IF(AND($B64='Descrizione Intervento'!$E$25,$C64='Descrizione Intervento'!$E$27),IF(COUNTIF(AM$3:AM63,$D64)=0,$D64,""),""))</f>
        <v/>
      </c>
      <c r="AN64" s="568" t="str">
        <f aca="false">IF(E64="","",IF(AND($B64='Descrizione Intervento'!$E$25,$C64='Descrizione Intervento'!$E$27,$D64='Descrizione Intervento'!$E$30),IF(COUNTIF(AN$3:AN63,$E64)=0,$E64,""),""))</f>
        <v/>
      </c>
      <c r="AO64" s="568" t="str">
        <f aca="false">IF(F64="","",IF(AND($B64='Descrizione Intervento'!$E$25,$C64='Descrizione Intervento'!$E$27,$D64='Descrizione Intervento'!$E$30,$E64='Descrizione Intervento'!$E$32),IF(COUNTIF(AO$3:AO63,$F64)=0,$F64,""),""))</f>
        <v/>
      </c>
      <c r="AP64" s="568" t="str">
        <f aca="false">IF(G64="","",IF(AND($B64='Descrizione Intervento'!$E$25,$C64='Descrizione Intervento'!$E$27,$D64='Descrizione Intervento'!$E$30,$E64='Descrizione Intervento'!$E$32,$F64='Descrizione Intervento'!$E$34),IF(COUNTIF(AP$3:AP63,$G64)=0,$G64,""),""))</f>
        <v/>
      </c>
    </row>
    <row r="65" customFormat="false" ht="12.75" hidden="false" customHeight="false" outlineLevel="0" collapsed="false">
      <c r="A65" s="568" t="str">
        <f aca="false">IF(B65&lt;&gt;"",CONCATENATE(B65,C65,D65,E65,F129,F65,G65),"")</f>
        <v/>
      </c>
      <c r="B65" s="592"/>
      <c r="C65" s="592"/>
      <c r="D65" s="592"/>
      <c r="E65" s="594"/>
      <c r="F65" s="592"/>
      <c r="G65" s="590"/>
      <c r="H65" s="593"/>
      <c r="I65" s="593"/>
      <c r="J65" s="595"/>
      <c r="K65" s="595"/>
      <c r="L65" s="590"/>
      <c r="M65" s="590"/>
      <c r="N65" s="590"/>
      <c r="V65" s="568" t="n">
        <f aca="false">+V64+1</f>
        <v>3</v>
      </c>
      <c r="W65" s="573" t="str">
        <f aca="false">IFERROR(VLOOKUP($V64,AD:AK,8,FALSE()),"")</f>
        <v>Interventi di restuaro e restrutturazione edilizia - con cambio dest. Residenziale</v>
      </c>
      <c r="X65" s="573" t="str">
        <f aca="false">IFERROR(VLOOKUP($V65,AE:AL,8,FALSE()),"")</f>
        <v/>
      </c>
      <c r="Y65" s="573" t="str">
        <f aca="false">IFERROR(VLOOKUP($V65,AF:AM,8,FALSE()),"")</f>
        <v/>
      </c>
      <c r="Z65" s="573" t="str">
        <f aca="false">IFERROR(VLOOKUP($V65,AG:AN,8,FALSE()),"")</f>
        <v/>
      </c>
      <c r="AA65" s="573" t="str">
        <f aca="false">IFERROR(VLOOKUP($V65,AH:AO,8,FALSE()),"")</f>
        <v/>
      </c>
      <c r="AB65" s="573" t="str">
        <f aca="false">IFERROR(VLOOKUP($V65,AI:AP,8,FALSE()),"")</f>
        <v/>
      </c>
      <c r="AD65" s="568" t="str">
        <f aca="false">IF(AK65&lt;&gt;"",MAX(AD$3:AD64)+1,"")</f>
        <v/>
      </c>
      <c r="AE65" s="568" t="str">
        <f aca="false">IF(AL65&lt;&gt;"",MAX(AE$3:AE64)+1,"")</f>
        <v/>
      </c>
      <c r="AF65" s="568" t="str">
        <f aca="false">IF(AM65&lt;&gt;"",MAX(AF$3:AF64)+1,"")</f>
        <v/>
      </c>
      <c r="AG65" s="568" t="str">
        <f aca="false">IF(AN65&lt;&gt;"",MAX(AG$3:AG64)+1,"")</f>
        <v/>
      </c>
      <c r="AH65" s="568" t="str">
        <f aca="false">IF(AO65&lt;&gt;"",MAX(AH$3:AH64)+1,"")</f>
        <v/>
      </c>
      <c r="AI65" s="568" t="str">
        <f aca="false">IF(AP65&lt;&gt;"",MAX(AI$3:AI64)+1,"")</f>
        <v/>
      </c>
      <c r="AK65" s="568" t="str">
        <f aca="false">IF(B65="","",IF(COUNTIF($AK$3:AL64,B65)=0,B65,""))</f>
        <v/>
      </c>
      <c r="AL65" s="568" t="str">
        <f aca="false">IF(C65="","",IF($B65='Descrizione Intervento'!$E$25,IF(COUNTIF($AL$3:AL64,$C65)=0,$C65,""),""))</f>
        <v/>
      </c>
      <c r="AM65" s="568" t="str">
        <f aca="false">IF(D65="","",IF(AND($B65='Descrizione Intervento'!$E$25,$C65='Descrizione Intervento'!$E$27),IF(COUNTIF(AM$3:AM64,$D65)=0,$D65,""),""))</f>
        <v/>
      </c>
      <c r="AN65" s="568" t="str">
        <f aca="false">IF(E65="","",IF(AND($B65='Descrizione Intervento'!$E$25,$C65='Descrizione Intervento'!$E$27,$D65='Descrizione Intervento'!$E$30),IF(COUNTIF(AN$3:AN64,$E65)=0,$E65,""),""))</f>
        <v/>
      </c>
      <c r="AO65" s="568" t="str">
        <f aca="false">IF(F65="","",IF(AND($B65='Descrizione Intervento'!$E$25,$C65='Descrizione Intervento'!$E$27,$D65='Descrizione Intervento'!$E$30,$E65='Descrizione Intervento'!$E$32),IF(COUNTIF(AO$3:AO64,$F65)=0,$F65,""),""))</f>
        <v/>
      </c>
      <c r="AP65" s="568" t="str">
        <f aca="false">IF(G65="","",IF(AND($B65='Descrizione Intervento'!$E$25,$C65='Descrizione Intervento'!$E$27,$D65='Descrizione Intervento'!$E$30,$E65='Descrizione Intervento'!$E$32,$F65='Descrizione Intervento'!$E$34),IF(COUNTIF(AP$3:AP64,$G65)=0,$G65,""),""))</f>
        <v/>
      </c>
    </row>
    <row r="66" customFormat="false" ht="12.75" hidden="false" customHeight="false" outlineLevel="0" collapsed="false">
      <c r="A66" s="568" t="str">
        <f aca="false">IF(B66&lt;&gt;"",CONCATENATE(B66,C66,D66,E66,F130,F66,G66),"")</f>
        <v/>
      </c>
      <c r="B66" s="592"/>
      <c r="C66" s="592"/>
      <c r="D66" s="592"/>
      <c r="E66" s="594"/>
      <c r="F66" s="592"/>
      <c r="G66" s="590"/>
      <c r="H66" s="593"/>
      <c r="I66" s="593"/>
      <c r="J66" s="595"/>
      <c r="K66" s="595"/>
      <c r="L66" s="590"/>
      <c r="M66" s="590"/>
      <c r="N66" s="590"/>
      <c r="V66" s="568" t="n">
        <f aca="false">+V65+1</f>
        <v>4</v>
      </c>
      <c r="W66" s="573" t="str">
        <f aca="false">IFERROR(VLOOKUP($V65,AD:AK,8,FALSE()),"")</f>
        <v>Interventi di restuaro e restrutturazione urbanistica</v>
      </c>
      <c r="X66" s="573" t="str">
        <f aca="false">IFERROR(VLOOKUP($V66,AE:AL,8,FALSE()),"")</f>
        <v/>
      </c>
      <c r="Y66" s="573" t="str">
        <f aca="false">IFERROR(VLOOKUP($V66,AF:AM,8,FALSE()),"")</f>
        <v/>
      </c>
      <c r="Z66" s="573" t="str">
        <f aca="false">IFERROR(VLOOKUP($V66,AG:AN,8,FALSE()),"")</f>
        <v/>
      </c>
      <c r="AA66" s="573" t="str">
        <f aca="false">IFERROR(VLOOKUP($V66,AH:AO,8,FALSE()),"")</f>
        <v/>
      </c>
      <c r="AB66" s="573" t="str">
        <f aca="false">IFERROR(VLOOKUP($V66,AI:AP,8,FALSE()),"")</f>
        <v/>
      </c>
      <c r="AD66" s="568" t="str">
        <f aca="false">IF(AK66&lt;&gt;"",MAX(AD$3:AD65)+1,"")</f>
        <v/>
      </c>
      <c r="AE66" s="568" t="str">
        <f aca="false">IF(AL66&lt;&gt;"",MAX(AE$3:AE65)+1,"")</f>
        <v/>
      </c>
      <c r="AF66" s="568" t="str">
        <f aca="false">IF(AM66&lt;&gt;"",MAX(AF$3:AF65)+1,"")</f>
        <v/>
      </c>
      <c r="AG66" s="568" t="str">
        <f aca="false">IF(AN66&lt;&gt;"",MAX(AG$3:AG65)+1,"")</f>
        <v/>
      </c>
      <c r="AH66" s="568" t="str">
        <f aca="false">IF(AO66&lt;&gt;"",MAX(AH$3:AH65)+1,"")</f>
        <v/>
      </c>
      <c r="AI66" s="568" t="str">
        <f aca="false">IF(AP66&lt;&gt;"",MAX(AI$3:AI65)+1,"")</f>
        <v/>
      </c>
      <c r="AK66" s="568" t="str">
        <f aca="false">IF(B66="","",IF(COUNTIF($AK$3:AL65,B66)=0,B66,""))</f>
        <v/>
      </c>
      <c r="AL66" s="568" t="str">
        <f aca="false">IF(C66="","",IF($B66='Descrizione Intervento'!$E$25,IF(COUNTIF($AL$3:AL65,$C66)=0,$C66,""),""))</f>
        <v/>
      </c>
      <c r="AM66" s="568" t="str">
        <f aca="false">IF(D66="","",IF(AND($B66='Descrizione Intervento'!$E$25,$C66='Descrizione Intervento'!$E$27),IF(COUNTIF(AM$3:AM65,$D66)=0,$D66,""),""))</f>
        <v/>
      </c>
      <c r="AN66" s="568" t="str">
        <f aca="false">IF(E66="","",IF(AND($B66='Descrizione Intervento'!$E$25,$C66='Descrizione Intervento'!$E$27,$D66='Descrizione Intervento'!$E$30),IF(COUNTIF(AN$3:AN65,$E66)=0,$E66,""),""))</f>
        <v/>
      </c>
      <c r="AO66" s="568" t="str">
        <f aca="false">IF(F66="","",IF(AND($B66='Descrizione Intervento'!$E$25,$C66='Descrizione Intervento'!$E$27,$D66='Descrizione Intervento'!$E$30,$E66='Descrizione Intervento'!$E$32),IF(COUNTIF(AO$3:AO65,$F66)=0,$F66,""),""))</f>
        <v/>
      </c>
      <c r="AP66" s="568" t="str">
        <f aca="false">IF(G66="","",IF(AND($B66='Descrizione Intervento'!$E$25,$C66='Descrizione Intervento'!$E$27,$D66='Descrizione Intervento'!$E$30,$E66='Descrizione Intervento'!$E$32,$F66='Descrizione Intervento'!$E$34),IF(COUNTIF(AP$3:AP65,$G66)=0,$G66,""),""))</f>
        <v/>
      </c>
    </row>
    <row r="67" customFormat="false" ht="12.75" hidden="false" customHeight="false" outlineLevel="0" collapsed="false">
      <c r="A67" s="568" t="str">
        <f aca="false">IF(B67&lt;&gt;"",CONCATENATE(B67,C67,D67,E67,F131,F67,G67),"")</f>
        <v/>
      </c>
      <c r="B67" s="592"/>
      <c r="C67" s="592"/>
      <c r="D67" s="592"/>
      <c r="E67" s="594"/>
      <c r="F67" s="592"/>
      <c r="G67" s="590"/>
      <c r="H67" s="593"/>
      <c r="I67" s="593"/>
      <c r="J67" s="595"/>
      <c r="K67" s="595"/>
      <c r="L67" s="590"/>
      <c r="M67" s="590"/>
      <c r="N67" s="590"/>
      <c r="V67" s="568" t="n">
        <f aca="false">+V66+1</f>
        <v>5</v>
      </c>
      <c r="W67" s="573" t="str">
        <f aca="false">IFERROR(VLOOKUP($V66,AD:AK,8,FALSE()),"")</f>
        <v>Interventi di restuaro e restrutturazione urbanistica - con cambio dest. Residenziale</v>
      </c>
      <c r="X67" s="573" t="str">
        <f aca="false">IFERROR(VLOOKUP($V67,AE:AL,8,FALSE()),"")</f>
        <v/>
      </c>
      <c r="Y67" s="573" t="str">
        <f aca="false">IFERROR(VLOOKUP($V67,AF:AM,8,FALSE()),"")</f>
        <v/>
      </c>
      <c r="Z67" s="573" t="str">
        <f aca="false">IFERROR(VLOOKUP($V67,AG:AN,8,FALSE()),"")</f>
        <v/>
      </c>
      <c r="AA67" s="573" t="str">
        <f aca="false">IFERROR(VLOOKUP($V67,AH:AO,8,FALSE()),"")</f>
        <v/>
      </c>
      <c r="AB67" s="573" t="str">
        <f aca="false">IFERROR(VLOOKUP($V67,AI:AP,8,FALSE()),"")</f>
        <v/>
      </c>
      <c r="AD67" s="568" t="str">
        <f aca="false">IF(AK67&lt;&gt;"",MAX(AD$3:AD66)+1,"")</f>
        <v/>
      </c>
      <c r="AE67" s="568" t="str">
        <f aca="false">IF(AL67&lt;&gt;"",MAX(AE$3:AE66)+1,"")</f>
        <v/>
      </c>
      <c r="AF67" s="568" t="str">
        <f aca="false">IF(AM67&lt;&gt;"",MAX(AF$3:AF66)+1,"")</f>
        <v/>
      </c>
      <c r="AG67" s="568" t="str">
        <f aca="false">IF(AN67&lt;&gt;"",MAX(AG$3:AG66)+1,"")</f>
        <v/>
      </c>
      <c r="AH67" s="568" t="str">
        <f aca="false">IF(AO67&lt;&gt;"",MAX(AH$3:AH66)+1,"")</f>
        <v/>
      </c>
      <c r="AI67" s="568" t="str">
        <f aca="false">IF(AP67&lt;&gt;"",MAX(AI$3:AI66)+1,"")</f>
        <v/>
      </c>
      <c r="AK67" s="568" t="str">
        <f aca="false">IF(B67="","",IF(COUNTIF($AK$3:AL66,B67)=0,B67,""))</f>
        <v/>
      </c>
      <c r="AL67" s="568" t="str">
        <f aca="false">IF(C67="","",IF($B67='Descrizione Intervento'!$E$25,IF(COUNTIF($AL$3:AL66,$C67)=0,$C67,""),""))</f>
        <v/>
      </c>
      <c r="AM67" s="568" t="str">
        <f aca="false">IF(D67="","",IF(AND($B67='Descrizione Intervento'!$E$25,$C67='Descrizione Intervento'!$E$27),IF(COUNTIF(AM$3:AM66,$D67)=0,$D67,""),""))</f>
        <v/>
      </c>
      <c r="AN67" s="568" t="str">
        <f aca="false">IF(E67="","",IF(AND($B67='Descrizione Intervento'!$E$25,$C67='Descrizione Intervento'!$E$27,$D67='Descrizione Intervento'!$E$30),IF(COUNTIF(AN$3:AN66,$E67)=0,$E67,""),""))</f>
        <v/>
      </c>
      <c r="AO67" s="568" t="str">
        <f aca="false">IF(F67="","",IF(AND($B67='Descrizione Intervento'!$E$25,$C67='Descrizione Intervento'!$E$27,$D67='Descrizione Intervento'!$E$30,$E67='Descrizione Intervento'!$E$32),IF(COUNTIF(AO$3:AO66,$F67)=0,$F67,""),""))</f>
        <v/>
      </c>
      <c r="AP67" s="568" t="str">
        <f aca="false">IF(G67="","",IF(AND($B67='Descrizione Intervento'!$E$25,$C67='Descrizione Intervento'!$E$27,$D67='Descrizione Intervento'!$E$30,$E67='Descrizione Intervento'!$E$32,$F67='Descrizione Intervento'!$E$34),IF(COUNTIF(AP$3:AP66,$G67)=0,$G67,""),""))</f>
        <v/>
      </c>
    </row>
    <row r="68" customFormat="false" ht="12.75" hidden="false" customHeight="false" outlineLevel="0" collapsed="false">
      <c r="A68" s="568" t="str">
        <f aca="false">IF(B68&lt;&gt;"",CONCATENATE(B68,C68,D68,E68,F132,F68,G68),"")</f>
        <v/>
      </c>
      <c r="B68" s="592"/>
      <c r="C68" s="592"/>
      <c r="D68" s="592"/>
      <c r="E68" s="594"/>
      <c r="F68" s="592"/>
      <c r="G68" s="590"/>
      <c r="H68" s="593"/>
      <c r="I68" s="593"/>
      <c r="J68" s="595"/>
      <c r="K68" s="595"/>
      <c r="L68" s="590"/>
      <c r="M68" s="590"/>
      <c r="N68" s="590"/>
      <c r="V68" s="568" t="n">
        <f aca="false">+V67+1</f>
        <v>6</v>
      </c>
      <c r="W68" s="573" t="str">
        <f aca="false">IFERROR(VLOOKUP($V67,AD:AK,8,FALSE()),"")</f>
        <v>Interventi di nuova edificazione</v>
      </c>
      <c r="X68" s="573" t="str">
        <f aca="false">IFERROR(VLOOKUP($V68,AE:AL,8,FALSE()),"")</f>
        <v/>
      </c>
      <c r="Y68" s="573" t="str">
        <f aca="false">IFERROR(VLOOKUP($V68,AF:AM,8,FALSE()),"")</f>
        <v/>
      </c>
      <c r="Z68" s="573" t="str">
        <f aca="false">IFERROR(VLOOKUP($V68,AG:AN,8,FALSE()),"")</f>
        <v/>
      </c>
      <c r="AA68" s="573" t="str">
        <f aca="false">IFERROR(VLOOKUP($V68,AH:AO,8,FALSE()),"")</f>
        <v/>
      </c>
      <c r="AB68" s="573" t="str">
        <f aca="false">IFERROR(VLOOKUP($V68,AI:AP,8,FALSE()),"")</f>
        <v/>
      </c>
      <c r="AD68" s="568" t="str">
        <f aca="false">IF(AK68&lt;&gt;"",MAX(AD$3:AD67)+1,"")</f>
        <v/>
      </c>
      <c r="AE68" s="568" t="str">
        <f aca="false">IF(AL68&lt;&gt;"",MAX(AE$3:AE67)+1,"")</f>
        <v/>
      </c>
      <c r="AF68" s="568" t="str">
        <f aca="false">IF(AM68&lt;&gt;"",MAX(AF$3:AF67)+1,"")</f>
        <v/>
      </c>
      <c r="AG68" s="568" t="str">
        <f aca="false">IF(AN68&lt;&gt;"",MAX(AG$3:AG67)+1,"")</f>
        <v/>
      </c>
      <c r="AH68" s="568" t="str">
        <f aca="false">IF(AO68&lt;&gt;"",MAX(AH$3:AH67)+1,"")</f>
        <v/>
      </c>
      <c r="AI68" s="568" t="str">
        <f aca="false">IF(AP68&lt;&gt;"",MAX(AI$3:AI67)+1,"")</f>
        <v/>
      </c>
      <c r="AK68" s="568" t="str">
        <f aca="false">IF(B68="","",IF(COUNTIF($AK$3:AL67,B68)=0,B68,""))</f>
        <v/>
      </c>
      <c r="AL68" s="568" t="str">
        <f aca="false">IF(C68="","",IF($B68='Descrizione Intervento'!$E$25,IF(COUNTIF($AL$3:AL67,$C68)=0,$C68,""),""))</f>
        <v/>
      </c>
      <c r="AM68" s="568" t="str">
        <f aca="false">IF(D68="","",IF(AND($B68='Descrizione Intervento'!$E$25,$C68='Descrizione Intervento'!$E$27),IF(COUNTIF(AM$3:AM67,$D68)=0,$D68,""),""))</f>
        <v/>
      </c>
      <c r="AN68" s="568" t="str">
        <f aca="false">IF(E68="","",IF(AND($B68='Descrizione Intervento'!$E$25,$C68='Descrizione Intervento'!$E$27,$D68='Descrizione Intervento'!$E$30),IF(COUNTIF(AN$3:AN67,$E68)=0,$E68,""),""))</f>
        <v/>
      </c>
      <c r="AO68" s="568" t="str">
        <f aca="false">IF(F68="","",IF(AND($B68='Descrizione Intervento'!$E$25,$C68='Descrizione Intervento'!$E$27,$D68='Descrizione Intervento'!$E$30,$E68='Descrizione Intervento'!$E$32),IF(COUNTIF(AO$3:AO67,$F68)=0,$F68,""),""))</f>
        <v/>
      </c>
      <c r="AP68" s="568" t="str">
        <f aca="false">IF(G68="","",IF(AND($B68='Descrizione Intervento'!$E$25,$C68='Descrizione Intervento'!$E$27,$D68='Descrizione Intervento'!$E$30,$E68='Descrizione Intervento'!$E$32,$F68='Descrizione Intervento'!$E$34),IF(COUNTIF(AP$3:AP67,$G68)=0,$G68,""),""))</f>
        <v/>
      </c>
    </row>
    <row r="69" customFormat="false" ht="12.75" hidden="false" customHeight="false" outlineLevel="0" collapsed="false">
      <c r="A69" s="568" t="str">
        <f aca="false">IF(B69&lt;&gt;"",CONCATENATE(B69,C69,D69,E69,F133,F69,G69),"")</f>
        <v/>
      </c>
      <c r="B69" s="592"/>
      <c r="C69" s="592"/>
      <c r="D69" s="592"/>
      <c r="E69" s="594"/>
      <c r="F69" s="592"/>
      <c r="G69" s="590"/>
      <c r="H69" s="593"/>
      <c r="I69" s="593"/>
      <c r="J69" s="595"/>
      <c r="K69" s="595"/>
      <c r="L69" s="590"/>
      <c r="M69" s="590"/>
      <c r="N69" s="590"/>
      <c r="V69" s="568" t="n">
        <f aca="false">+V68+1</f>
        <v>7</v>
      </c>
      <c r="W69" s="573" t="str">
        <f aca="false">IFERROR(VLOOKUP($V68,AD:AK,8,FALSE()),"")</f>
        <v/>
      </c>
      <c r="X69" s="573" t="str">
        <f aca="false">IFERROR(VLOOKUP($V69,AE:AL,8,FALSE()),"")</f>
        <v/>
      </c>
      <c r="Y69" s="573" t="str">
        <f aca="false">IFERROR(VLOOKUP($V69,AF:AM,8,FALSE()),"")</f>
        <v/>
      </c>
      <c r="Z69" s="573" t="str">
        <f aca="false">IFERROR(VLOOKUP($V69,AG:AN,8,FALSE()),"")</f>
        <v/>
      </c>
      <c r="AA69" s="573" t="str">
        <f aca="false">IFERROR(VLOOKUP($V69,AH:AO,8,FALSE()),"")</f>
        <v/>
      </c>
      <c r="AB69" s="573" t="str">
        <f aca="false">IFERROR(VLOOKUP($V69,AI:AP,8,FALSE()),"")</f>
        <v/>
      </c>
      <c r="AD69" s="568" t="str">
        <f aca="false">IF(AK69&lt;&gt;"",MAX(AD$3:AD68)+1,"")</f>
        <v/>
      </c>
      <c r="AE69" s="568" t="str">
        <f aca="false">IF(AL69&lt;&gt;"",MAX(AE$3:AE68)+1,"")</f>
        <v/>
      </c>
      <c r="AF69" s="568" t="str">
        <f aca="false">IF(AM69&lt;&gt;"",MAX(AF$3:AF68)+1,"")</f>
        <v/>
      </c>
      <c r="AG69" s="568" t="str">
        <f aca="false">IF(AN69&lt;&gt;"",MAX(AG$3:AG68)+1,"")</f>
        <v/>
      </c>
      <c r="AH69" s="568" t="str">
        <f aca="false">IF(AO69&lt;&gt;"",MAX(AH$3:AH68)+1,"")</f>
        <v/>
      </c>
      <c r="AI69" s="568" t="str">
        <f aca="false">IF(AP69&lt;&gt;"",MAX(AI$3:AI68)+1,"")</f>
        <v/>
      </c>
      <c r="AK69" s="568" t="str">
        <f aca="false">IF(B69="","",IF(COUNTIF($AK$3:AL68,B69)=0,B69,""))</f>
        <v/>
      </c>
      <c r="AL69" s="568" t="str">
        <f aca="false">IF(C69="","",IF($B69='Descrizione Intervento'!$E$25,IF(COUNTIF($AL$3:AL68,$C69)=0,$C69,""),""))</f>
        <v/>
      </c>
      <c r="AM69" s="568" t="str">
        <f aca="false">IF(D69="","",IF(AND($B69='Descrizione Intervento'!$E$25,$C69='Descrizione Intervento'!$E$27),IF(COUNTIF(AM$3:AM68,$D69)=0,$D69,""),""))</f>
        <v/>
      </c>
      <c r="AN69" s="568" t="str">
        <f aca="false">IF(E69="","",IF(AND($B69='Descrizione Intervento'!$E$25,$C69='Descrizione Intervento'!$E$27,$D69='Descrizione Intervento'!$E$30),IF(COUNTIF(AN$3:AN68,$E69)=0,$E69,""),""))</f>
        <v/>
      </c>
      <c r="AO69" s="568" t="str">
        <f aca="false">IF(F69="","",IF(AND($B69='Descrizione Intervento'!$E$25,$C69='Descrizione Intervento'!$E$27,$D69='Descrizione Intervento'!$E$30,$E69='Descrizione Intervento'!$E$32),IF(COUNTIF(AO$3:AO68,$F69)=0,$F69,""),""))</f>
        <v/>
      </c>
      <c r="AP69" s="568" t="str">
        <f aca="false">IF(G69="","",IF(AND($B69='Descrizione Intervento'!$E$25,$C69='Descrizione Intervento'!$E$27,$D69='Descrizione Intervento'!$E$30,$E69='Descrizione Intervento'!$E$32,$F69='Descrizione Intervento'!$E$34),IF(COUNTIF(AP$3:AP68,$G69)=0,$G69,""),""))</f>
        <v/>
      </c>
    </row>
    <row r="70" customFormat="false" ht="12.75" hidden="false" customHeight="false" outlineLevel="0" collapsed="false">
      <c r="A70" s="568" t="str">
        <f aca="false">IF(B70&lt;&gt;"",CONCATENATE(B70,C70,D70,E70,F134,F70,G70),"")</f>
        <v/>
      </c>
      <c r="B70" s="592"/>
      <c r="C70" s="592"/>
      <c r="D70" s="592"/>
      <c r="E70" s="594"/>
      <c r="F70" s="592"/>
      <c r="G70" s="590"/>
      <c r="H70" s="593"/>
      <c r="I70" s="593"/>
      <c r="J70" s="595"/>
      <c r="K70" s="595"/>
      <c r="L70" s="590"/>
      <c r="M70" s="590"/>
      <c r="N70" s="590"/>
      <c r="V70" s="568" t="n">
        <f aca="false">+V69+1</f>
        <v>8</v>
      </c>
      <c r="W70" s="573" t="str">
        <f aca="false">IFERROR(VLOOKUP($V69,AD:AK,8,FALSE()),"")</f>
        <v/>
      </c>
      <c r="X70" s="573" t="str">
        <f aca="false">IFERROR(VLOOKUP($V70,AE:AL,8,FALSE()),"")</f>
        <v/>
      </c>
      <c r="Y70" s="573" t="str">
        <f aca="false">IFERROR(VLOOKUP($V70,AF:AM,8,FALSE()),"")</f>
        <v/>
      </c>
      <c r="Z70" s="573" t="str">
        <f aca="false">IFERROR(VLOOKUP($V70,AG:AN,8,FALSE()),"")</f>
        <v/>
      </c>
      <c r="AA70" s="573" t="str">
        <f aca="false">IFERROR(VLOOKUP($V70,AH:AO,8,FALSE()),"")</f>
        <v/>
      </c>
      <c r="AB70" s="573" t="str">
        <f aca="false">IFERROR(VLOOKUP($V70,AI:AP,8,FALSE()),"")</f>
        <v/>
      </c>
      <c r="AD70" s="568" t="str">
        <f aca="false">IF(AK70&lt;&gt;"",MAX(AD$3:AD69)+1,"")</f>
        <v/>
      </c>
      <c r="AE70" s="568" t="str">
        <f aca="false">IF(AL70&lt;&gt;"",MAX(AE$3:AE69)+1,"")</f>
        <v/>
      </c>
      <c r="AF70" s="568" t="str">
        <f aca="false">IF(AM70&lt;&gt;"",MAX(AF$3:AF69)+1,"")</f>
        <v/>
      </c>
      <c r="AG70" s="568" t="str">
        <f aca="false">IF(AN70&lt;&gt;"",MAX(AG$3:AG69)+1,"")</f>
        <v/>
      </c>
      <c r="AH70" s="568" t="str">
        <f aca="false">IF(AO70&lt;&gt;"",MAX(AH$3:AH69)+1,"")</f>
        <v/>
      </c>
      <c r="AI70" s="568" t="str">
        <f aca="false">IF(AP70&lt;&gt;"",MAX(AI$3:AI69)+1,"")</f>
        <v/>
      </c>
      <c r="AK70" s="568" t="str">
        <f aca="false">IF(B70="","",IF(COUNTIF($AK$3:AL69,B70)=0,B70,""))</f>
        <v/>
      </c>
      <c r="AL70" s="568" t="str">
        <f aca="false">IF(C70="","",IF($B70='Descrizione Intervento'!$E$25,IF(COUNTIF($AL$3:AL69,$C70)=0,$C70,""),""))</f>
        <v/>
      </c>
      <c r="AM70" s="568" t="str">
        <f aca="false">IF(D70="","",IF(AND($B70='Descrizione Intervento'!$E$25,$C70='Descrizione Intervento'!$E$27),IF(COUNTIF(AM$3:AM69,$D70)=0,$D70,""),""))</f>
        <v/>
      </c>
      <c r="AN70" s="568" t="str">
        <f aca="false">IF(E70="","",IF(AND($B70='Descrizione Intervento'!$E$25,$C70='Descrizione Intervento'!$E$27,$D70='Descrizione Intervento'!$E$30),IF(COUNTIF(AN$3:AN69,$E70)=0,$E70,""),""))</f>
        <v/>
      </c>
      <c r="AO70" s="568" t="str">
        <f aca="false">IF(F70="","",IF(AND($B70='Descrizione Intervento'!$E$25,$C70='Descrizione Intervento'!$E$27,$D70='Descrizione Intervento'!$E$30,$E70='Descrizione Intervento'!$E$32),IF(COUNTIF(AO$3:AO69,$F70)=0,$F70,""),""))</f>
        <v/>
      </c>
      <c r="AP70" s="568" t="str">
        <f aca="false">IF(G70="","",IF(AND($B70='Descrizione Intervento'!$E$25,$C70='Descrizione Intervento'!$E$27,$D70='Descrizione Intervento'!$E$30,$E70='Descrizione Intervento'!$E$32,$F70='Descrizione Intervento'!$E$34),IF(COUNTIF(AP$3:AP69,$G70)=0,$G70,""),""))</f>
        <v/>
      </c>
    </row>
    <row r="71" customFormat="false" ht="12.75" hidden="false" customHeight="false" outlineLevel="0" collapsed="false">
      <c r="A71" s="568" t="str">
        <f aca="false">IF(B71&lt;&gt;"",CONCATENATE(B71,C71,D71,E71,F135,F71,G71),"")</f>
        <v/>
      </c>
      <c r="B71" s="592"/>
      <c r="C71" s="592"/>
      <c r="D71" s="592"/>
      <c r="E71" s="594"/>
      <c r="F71" s="592"/>
      <c r="G71" s="590"/>
      <c r="H71" s="593"/>
      <c r="I71" s="593"/>
      <c r="J71" s="595"/>
      <c r="K71" s="595"/>
      <c r="L71" s="590"/>
      <c r="M71" s="590"/>
      <c r="N71" s="590"/>
      <c r="V71" s="568" t="n">
        <f aca="false">+V70+1</f>
        <v>9</v>
      </c>
      <c r="W71" s="573" t="str">
        <f aca="false">IFERROR(VLOOKUP($V70,AD:AK,8,FALSE()),"")</f>
        <v/>
      </c>
      <c r="X71" s="573" t="str">
        <f aca="false">IFERROR(VLOOKUP($V71,AE:AL,8,FALSE()),"")</f>
        <v/>
      </c>
      <c r="Y71" s="573" t="str">
        <f aca="false">IFERROR(VLOOKUP($V71,AF:AM,8,FALSE()),"")</f>
        <v/>
      </c>
      <c r="Z71" s="573" t="str">
        <f aca="false">IFERROR(VLOOKUP($V71,AG:AN,8,FALSE()),"")</f>
        <v/>
      </c>
      <c r="AA71" s="573" t="str">
        <f aca="false">IFERROR(VLOOKUP($V71,AH:AO,8,FALSE()),"")</f>
        <v/>
      </c>
      <c r="AB71" s="573" t="str">
        <f aca="false">IFERROR(VLOOKUP($V71,AI:AP,8,FALSE()),"")</f>
        <v/>
      </c>
      <c r="AD71" s="568" t="str">
        <f aca="false">IF(AK71&lt;&gt;"",MAX(AD$3:AD70)+1,"")</f>
        <v/>
      </c>
      <c r="AE71" s="568" t="str">
        <f aca="false">IF(AL71&lt;&gt;"",MAX(AE$3:AE70)+1,"")</f>
        <v/>
      </c>
      <c r="AF71" s="568" t="str">
        <f aca="false">IF(AM71&lt;&gt;"",MAX(AF$3:AF70)+1,"")</f>
        <v/>
      </c>
      <c r="AG71" s="568" t="str">
        <f aca="false">IF(AN71&lt;&gt;"",MAX(AG$3:AG70)+1,"")</f>
        <v/>
      </c>
      <c r="AH71" s="568" t="str">
        <f aca="false">IF(AO71&lt;&gt;"",MAX(AH$3:AH70)+1,"")</f>
        <v/>
      </c>
      <c r="AI71" s="568" t="str">
        <f aca="false">IF(AP71&lt;&gt;"",MAX(AI$3:AI70)+1,"")</f>
        <v/>
      </c>
      <c r="AK71" s="568" t="str">
        <f aca="false">IF(B71="","",IF(COUNTIF($AK$3:AL70,B71)=0,B71,""))</f>
        <v/>
      </c>
      <c r="AL71" s="568" t="str">
        <f aca="false">IF(C71="","",IF($B71='Descrizione Intervento'!$E$25,IF(COUNTIF($AL$3:AL70,$C71)=0,$C71,""),""))</f>
        <v/>
      </c>
      <c r="AM71" s="568" t="str">
        <f aca="false">IF(D71="","",IF(AND($B71='Descrizione Intervento'!$E$25,$C71='Descrizione Intervento'!$E$27),IF(COUNTIF(AM$3:AM70,$D71)=0,$D71,""),""))</f>
        <v/>
      </c>
      <c r="AN71" s="568" t="str">
        <f aca="false">IF(E71="","",IF(AND($B71='Descrizione Intervento'!$E$25,$C71='Descrizione Intervento'!$E$27,$D71='Descrizione Intervento'!$E$30),IF(COUNTIF(AN$3:AN70,$E71)=0,$E71,""),""))</f>
        <v/>
      </c>
      <c r="AO71" s="568" t="str">
        <f aca="false">IF(F71="","",IF(AND($B71='Descrizione Intervento'!$E$25,$C71='Descrizione Intervento'!$E$27,$D71='Descrizione Intervento'!$E$30,$E71='Descrizione Intervento'!$E$32),IF(COUNTIF(AO$3:AO70,$F71)=0,$F71,""),""))</f>
        <v/>
      </c>
      <c r="AP71" s="568" t="str">
        <f aca="false">IF(G71="","",IF(AND($B71='Descrizione Intervento'!$E$25,$C71='Descrizione Intervento'!$E$27,$D71='Descrizione Intervento'!$E$30,$E71='Descrizione Intervento'!$E$32,$F71='Descrizione Intervento'!$E$34),IF(COUNTIF(AP$3:AP70,$G71)=0,$G71,""),""))</f>
        <v/>
      </c>
    </row>
    <row r="72" customFormat="false" ht="12.75" hidden="false" customHeight="false" outlineLevel="0" collapsed="false">
      <c r="A72" s="568" t="str">
        <f aca="false">IF(B72&lt;&gt;"",CONCATENATE(B72,C72,D72,E72,F136,F72,G72),"")</f>
        <v/>
      </c>
      <c r="B72" s="592"/>
      <c r="C72" s="592"/>
      <c r="D72" s="590"/>
      <c r="E72" s="591"/>
      <c r="F72" s="590"/>
      <c r="G72" s="590"/>
      <c r="H72" s="593"/>
      <c r="I72" s="593"/>
      <c r="J72" s="595"/>
      <c r="K72" s="595"/>
      <c r="L72" s="590"/>
      <c r="M72" s="590"/>
      <c r="N72" s="590"/>
      <c r="V72" s="568" t="n">
        <f aca="false">+V71+1</f>
        <v>10</v>
      </c>
      <c r="W72" s="573" t="str">
        <f aca="false">IFERROR(VLOOKUP($V71,AD:AK,8,FALSE()),"")</f>
        <v/>
      </c>
      <c r="X72" s="573" t="str">
        <f aca="false">IFERROR(VLOOKUP($V72,AE:AL,8,FALSE()),"")</f>
        <v/>
      </c>
      <c r="Y72" s="573" t="str">
        <f aca="false">IFERROR(VLOOKUP($V72,AF:AM,8,FALSE()),"")</f>
        <v/>
      </c>
      <c r="Z72" s="573" t="str">
        <f aca="false">IFERROR(VLOOKUP($V72,AG:AN,8,FALSE()),"")</f>
        <v/>
      </c>
      <c r="AA72" s="573" t="str">
        <f aca="false">IFERROR(VLOOKUP($V72,AH:AO,8,FALSE()),"")</f>
        <v/>
      </c>
      <c r="AB72" s="573" t="str">
        <f aca="false">IFERROR(VLOOKUP($V72,AI:AP,8,FALSE()),"")</f>
        <v/>
      </c>
      <c r="AD72" s="568" t="str">
        <f aca="false">IF(AK72&lt;&gt;"",MAX(AD$3:AD71)+1,"")</f>
        <v/>
      </c>
      <c r="AE72" s="568" t="str">
        <f aca="false">IF(AL72&lt;&gt;"",MAX(AE$3:AE71)+1,"")</f>
        <v/>
      </c>
      <c r="AF72" s="568" t="str">
        <f aca="false">IF(AM72&lt;&gt;"",MAX(AF$3:AF71)+1,"")</f>
        <v/>
      </c>
      <c r="AG72" s="568" t="str">
        <f aca="false">IF(AN72&lt;&gt;"",MAX(AG$3:AG71)+1,"")</f>
        <v/>
      </c>
      <c r="AH72" s="568" t="str">
        <f aca="false">IF(AO72&lt;&gt;"",MAX(AH$3:AH71)+1,"")</f>
        <v/>
      </c>
      <c r="AI72" s="568" t="str">
        <f aca="false">IF(AP72&lt;&gt;"",MAX(AI$3:AI71)+1,"")</f>
        <v/>
      </c>
      <c r="AK72" s="568" t="str">
        <f aca="false">IF(B72="","",IF(COUNTIF($AK$3:AL71,B72)=0,B72,""))</f>
        <v/>
      </c>
      <c r="AL72" s="568" t="str">
        <f aca="false">IF(C72="","",IF($B72='Descrizione Intervento'!$E$25,IF(COUNTIF($AL$3:AL71,$C72)=0,$C72,""),""))</f>
        <v/>
      </c>
      <c r="AM72" s="568" t="str">
        <f aca="false">IF(D72="","",IF(AND($B72='Descrizione Intervento'!$E$25,$C72='Descrizione Intervento'!$E$27),IF(COUNTIF(AM$3:AM71,$D72)=0,$D72,""),""))</f>
        <v/>
      </c>
      <c r="AN72" s="568" t="str">
        <f aca="false">IF(E72="","",IF(AND($B72='Descrizione Intervento'!$E$25,$C72='Descrizione Intervento'!$E$27,$D72='Descrizione Intervento'!$E$30),IF(COUNTIF(AN$3:AN71,$E72)=0,$E72,""),""))</f>
        <v/>
      </c>
      <c r="AO72" s="568" t="str">
        <f aca="false">IF(F72="","",IF(AND($B72='Descrizione Intervento'!$E$25,$C72='Descrizione Intervento'!$E$27,$D72='Descrizione Intervento'!$E$30,$E72='Descrizione Intervento'!$E$32),IF(COUNTIF(AO$3:AO71,$F72)=0,$F72,""),""))</f>
        <v/>
      </c>
      <c r="AP72" s="568" t="str">
        <f aca="false">IF(G72="","",IF(AND($B72='Descrizione Intervento'!$E$25,$C72='Descrizione Intervento'!$E$27,$D72='Descrizione Intervento'!$E$30,$E72='Descrizione Intervento'!$E$32,$F72='Descrizione Intervento'!$E$34),IF(COUNTIF(AP$3:AP71,$G72)=0,$G72,""),""))</f>
        <v/>
      </c>
    </row>
    <row r="73" customFormat="false" ht="12.75" hidden="false" customHeight="false" outlineLevel="0" collapsed="false">
      <c r="A73" s="568" t="str">
        <f aca="false">IF(B73&lt;&gt;"",CONCATENATE(B73,C73,D73,E73,F137,F73,G73),"")</f>
        <v/>
      </c>
      <c r="B73" s="592"/>
      <c r="C73" s="590"/>
      <c r="D73" s="590"/>
      <c r="E73" s="591"/>
      <c r="F73" s="590"/>
      <c r="G73" s="590"/>
      <c r="H73" s="593"/>
      <c r="I73" s="593"/>
      <c r="J73" s="595"/>
      <c r="K73" s="595"/>
      <c r="L73" s="590"/>
      <c r="M73" s="590"/>
      <c r="N73" s="590"/>
      <c r="V73" s="568" t="n">
        <f aca="false">+V72+1</f>
        <v>11</v>
      </c>
      <c r="W73" s="573" t="str">
        <f aca="false">IFERROR(VLOOKUP($V72,AD:AK,8,FALSE()),"")</f>
        <v/>
      </c>
      <c r="X73" s="573" t="str">
        <f aca="false">IFERROR(VLOOKUP($V73,AE:AL,8,FALSE()),"")</f>
        <v/>
      </c>
      <c r="Y73" s="573" t="str">
        <f aca="false">IFERROR(VLOOKUP($V73,AF:AM,8,FALSE()),"")</f>
        <v/>
      </c>
      <c r="Z73" s="573" t="str">
        <f aca="false">IFERROR(VLOOKUP($V73,AG:AN,8,FALSE()),"")</f>
        <v/>
      </c>
      <c r="AA73" s="573" t="str">
        <f aca="false">IFERROR(VLOOKUP($V73,AH:AO,8,FALSE()),"")</f>
        <v/>
      </c>
      <c r="AB73" s="573" t="str">
        <f aca="false">IFERROR(VLOOKUP($V73,AI:AP,8,FALSE()),"")</f>
        <v/>
      </c>
      <c r="AD73" s="568" t="str">
        <f aca="false">IF(AK73&lt;&gt;"",MAX(AD$3:AD72)+1,"")</f>
        <v/>
      </c>
      <c r="AE73" s="568" t="str">
        <f aca="false">IF(AL73&lt;&gt;"",MAX(AE$3:AE72)+1,"")</f>
        <v/>
      </c>
      <c r="AF73" s="568" t="str">
        <f aca="false">IF(AM73&lt;&gt;"",MAX(AF$3:AF72)+1,"")</f>
        <v/>
      </c>
      <c r="AG73" s="568" t="str">
        <f aca="false">IF(AN73&lt;&gt;"",MAX(AG$3:AG72)+1,"")</f>
        <v/>
      </c>
      <c r="AH73" s="568" t="str">
        <f aca="false">IF(AO73&lt;&gt;"",MAX(AH$3:AH72)+1,"")</f>
        <v/>
      </c>
      <c r="AI73" s="568" t="str">
        <f aca="false">IF(AP73&lt;&gt;"",MAX(AI$3:AI72)+1,"")</f>
        <v/>
      </c>
      <c r="AK73" s="568" t="str">
        <f aca="false">IF(B73="","",IF(COUNTIF($AK$3:AL72,B73)=0,B73,""))</f>
        <v/>
      </c>
      <c r="AL73" s="568" t="str">
        <f aca="false">IF(C73="","",IF($B73='Descrizione Intervento'!$E$25,IF(COUNTIF($AL$3:AL72,$C73)=0,$C73,""),""))</f>
        <v/>
      </c>
      <c r="AM73" s="568" t="str">
        <f aca="false">IF(D73="","",IF(AND($B73='Descrizione Intervento'!$E$25,$C73='Descrizione Intervento'!$E$27),IF(COUNTIF(AM$3:AM72,$D73)=0,$D73,""),""))</f>
        <v/>
      </c>
      <c r="AN73" s="568" t="str">
        <f aca="false">IF(E73="","",IF(AND($B73='Descrizione Intervento'!$E$25,$C73='Descrizione Intervento'!$E$27,$D73='Descrizione Intervento'!$E$30),IF(COUNTIF(AN$3:AN72,$E73)=0,$E73,""),""))</f>
        <v/>
      </c>
      <c r="AO73" s="568" t="str">
        <f aca="false">IF(F73="","",IF(AND($B73='Descrizione Intervento'!$E$25,$C73='Descrizione Intervento'!$E$27,$D73='Descrizione Intervento'!$E$30,$E73='Descrizione Intervento'!$E$32),IF(COUNTIF(AO$3:AO72,$F73)=0,$F73,""),""))</f>
        <v/>
      </c>
      <c r="AP73" s="568" t="str">
        <f aca="false">IF(G73="","",IF(AND($B73='Descrizione Intervento'!$E$25,$C73='Descrizione Intervento'!$E$27,$D73='Descrizione Intervento'!$E$30,$E73='Descrizione Intervento'!$E$32,$F73='Descrizione Intervento'!$E$34),IF(COUNTIF(AP$3:AP72,$G73)=0,$G73,""),""))</f>
        <v/>
      </c>
    </row>
    <row r="74" customFormat="false" ht="12.75" hidden="false" customHeight="false" outlineLevel="0" collapsed="false">
      <c r="A74" s="568" t="str">
        <f aca="false">IF(B74&lt;&gt;"",CONCATENATE(B74,C74,D74,E74,F138,F74,G74),"")</f>
        <v/>
      </c>
      <c r="B74" s="592"/>
      <c r="C74" s="590"/>
      <c r="D74" s="590"/>
      <c r="E74" s="591"/>
      <c r="F74" s="590"/>
      <c r="G74" s="590"/>
      <c r="H74" s="593"/>
      <c r="I74" s="593"/>
      <c r="J74" s="595"/>
      <c r="K74" s="595"/>
      <c r="L74" s="590"/>
      <c r="M74" s="590"/>
      <c r="N74" s="590"/>
      <c r="V74" s="568" t="n">
        <f aca="false">+V73+1</f>
        <v>12</v>
      </c>
      <c r="W74" s="573" t="str">
        <f aca="false">IFERROR(VLOOKUP($V73,AD:AK,8,FALSE()),"")</f>
        <v/>
      </c>
      <c r="X74" s="573" t="str">
        <f aca="false">IFERROR(VLOOKUP($V74,AE:AL,8,FALSE()),"")</f>
        <v/>
      </c>
      <c r="Y74" s="573" t="str">
        <f aca="false">IFERROR(VLOOKUP($V74,AF:AM,8,FALSE()),"")</f>
        <v/>
      </c>
      <c r="Z74" s="573" t="str">
        <f aca="false">IFERROR(VLOOKUP($V74,AG:AN,8,FALSE()),"")</f>
        <v/>
      </c>
      <c r="AA74" s="573" t="str">
        <f aca="false">IFERROR(VLOOKUP($V74,AH:AO,8,FALSE()),"")</f>
        <v/>
      </c>
      <c r="AB74" s="573" t="str">
        <f aca="false">IFERROR(VLOOKUP($V74,AI:AP,8,FALSE()),"")</f>
        <v/>
      </c>
      <c r="AD74" s="568" t="str">
        <f aca="false">IF(AK74&lt;&gt;"",MAX(AD$3:AD73)+1,"")</f>
        <v/>
      </c>
      <c r="AE74" s="568" t="str">
        <f aca="false">IF(AL74&lt;&gt;"",MAX(AE$3:AE73)+1,"")</f>
        <v/>
      </c>
      <c r="AF74" s="568" t="str">
        <f aca="false">IF(AM74&lt;&gt;"",MAX(AF$3:AF73)+1,"")</f>
        <v/>
      </c>
      <c r="AG74" s="568" t="str">
        <f aca="false">IF(AN74&lt;&gt;"",MAX(AG$3:AG73)+1,"")</f>
        <v/>
      </c>
      <c r="AH74" s="568" t="str">
        <f aca="false">IF(AO74&lt;&gt;"",MAX(AH$3:AH73)+1,"")</f>
        <v/>
      </c>
      <c r="AI74" s="568" t="str">
        <f aca="false">IF(AP74&lt;&gt;"",MAX(AI$3:AI73)+1,"")</f>
        <v/>
      </c>
      <c r="AK74" s="568" t="str">
        <f aca="false">IF(B74="","",IF(COUNTIF($AK$3:AL73,B74)=0,B74,""))</f>
        <v/>
      </c>
      <c r="AL74" s="568" t="str">
        <f aca="false">IF(C74="","",IF($B74='Descrizione Intervento'!$E$25,IF(COUNTIF($AL$3:AL73,$C74)=0,$C74,""),""))</f>
        <v/>
      </c>
      <c r="AM74" s="568" t="str">
        <f aca="false">IF(D74="","",IF(AND($B74='Descrizione Intervento'!$E$25,$C74='Descrizione Intervento'!$E$27),IF(COUNTIF(AM$3:AM73,$D74)=0,$D74,""),""))</f>
        <v/>
      </c>
      <c r="AN74" s="568" t="str">
        <f aca="false">IF(E74="","",IF(AND($B74='Descrizione Intervento'!$E$25,$C74='Descrizione Intervento'!$E$27,$D74='Descrizione Intervento'!$E$30),IF(COUNTIF(AN$3:AN73,$E74)=0,$E74,""),""))</f>
        <v/>
      </c>
      <c r="AO74" s="568" t="str">
        <f aca="false">IF(F74="","",IF(AND($B74='Descrizione Intervento'!$E$25,$C74='Descrizione Intervento'!$E$27,$D74='Descrizione Intervento'!$E$30,$E74='Descrizione Intervento'!$E$32),IF(COUNTIF(AO$3:AO73,$F74)=0,$F74,""),""))</f>
        <v/>
      </c>
      <c r="AP74" s="568" t="str">
        <f aca="false">IF(G74="","",IF(AND($B74='Descrizione Intervento'!$E$25,$C74='Descrizione Intervento'!$E$27,$D74='Descrizione Intervento'!$E$30,$E74='Descrizione Intervento'!$E$32,$F74='Descrizione Intervento'!$E$34),IF(COUNTIF(AP$3:AP73,$G74)=0,$G74,""),""))</f>
        <v/>
      </c>
    </row>
    <row r="75" customFormat="false" ht="12.75" hidden="false" customHeight="false" outlineLevel="0" collapsed="false">
      <c r="A75" s="568" t="str">
        <f aca="false">IF(B75&lt;&gt;"",CONCATENATE(B75,C75,D75,E75,F139,F75,G75),"")</f>
        <v/>
      </c>
      <c r="B75" s="592"/>
      <c r="C75" s="590"/>
      <c r="D75" s="590"/>
      <c r="E75" s="591"/>
      <c r="F75" s="590"/>
      <c r="G75" s="590"/>
      <c r="H75" s="593"/>
      <c r="I75" s="593"/>
      <c r="J75" s="595"/>
      <c r="K75" s="595"/>
      <c r="L75" s="590"/>
      <c r="M75" s="590"/>
      <c r="N75" s="590"/>
      <c r="V75" s="568" t="n">
        <f aca="false">+V74+1</f>
        <v>13</v>
      </c>
      <c r="W75" s="573" t="str">
        <f aca="false">IFERROR(VLOOKUP($V74,AD:AK,8,FALSE()),"")</f>
        <v/>
      </c>
      <c r="X75" s="573" t="str">
        <f aca="false">IFERROR(VLOOKUP($V75,AE:AL,8,FALSE()),"")</f>
        <v/>
      </c>
      <c r="Y75" s="573" t="str">
        <f aca="false">IFERROR(VLOOKUP($V75,AF:AM,8,FALSE()),"")</f>
        <v/>
      </c>
      <c r="Z75" s="573" t="str">
        <f aca="false">IFERROR(VLOOKUP($V75,AG:AN,8,FALSE()),"")</f>
        <v/>
      </c>
      <c r="AA75" s="573" t="str">
        <f aca="false">IFERROR(VLOOKUP($V75,AH:AO,8,FALSE()),"")</f>
        <v/>
      </c>
      <c r="AB75" s="573" t="str">
        <f aca="false">IFERROR(VLOOKUP($V75,AI:AP,8,FALSE()),"")</f>
        <v/>
      </c>
      <c r="AD75" s="568" t="str">
        <f aca="false">IF(AK75&lt;&gt;"",MAX(AD$3:AD74)+1,"")</f>
        <v/>
      </c>
      <c r="AE75" s="568" t="str">
        <f aca="false">IF(AL75&lt;&gt;"",MAX(AE$3:AE74)+1,"")</f>
        <v/>
      </c>
      <c r="AF75" s="568" t="str">
        <f aca="false">IF(AM75&lt;&gt;"",MAX(AF$3:AF74)+1,"")</f>
        <v/>
      </c>
      <c r="AG75" s="568" t="str">
        <f aca="false">IF(AN75&lt;&gt;"",MAX(AG$3:AG74)+1,"")</f>
        <v/>
      </c>
      <c r="AH75" s="568" t="str">
        <f aca="false">IF(AO75&lt;&gt;"",MAX(AH$3:AH74)+1,"")</f>
        <v/>
      </c>
      <c r="AI75" s="568" t="str">
        <f aca="false">IF(AP75&lt;&gt;"",MAX(AI$3:AI74)+1,"")</f>
        <v/>
      </c>
      <c r="AK75" s="568" t="str">
        <f aca="false">IF(B75="","",IF(COUNTIF($AK$3:AL74,B75)=0,B75,""))</f>
        <v/>
      </c>
      <c r="AL75" s="568" t="str">
        <f aca="false">IF(C75="","",IF($B75='Descrizione Intervento'!$E$25,IF(COUNTIF($AL$3:AL74,$C75)=0,$C75,""),""))</f>
        <v/>
      </c>
      <c r="AM75" s="568" t="str">
        <f aca="false">IF(D75="","",IF(AND($B75='Descrizione Intervento'!$E$25,$C75='Descrizione Intervento'!$E$27),IF(COUNTIF(AM$3:AM74,$D75)=0,$D75,""),""))</f>
        <v/>
      </c>
      <c r="AN75" s="568" t="str">
        <f aca="false">IF(E75="","",IF(AND($B75='Descrizione Intervento'!$E$25,$C75='Descrizione Intervento'!$E$27,$D75='Descrizione Intervento'!$E$30),IF(COUNTIF(AN$3:AN74,$E75)=0,$E75,""),""))</f>
        <v/>
      </c>
      <c r="AO75" s="568" t="str">
        <f aca="false">IF(F75="","",IF(AND($B75='Descrizione Intervento'!$E$25,$C75='Descrizione Intervento'!$E$27,$D75='Descrizione Intervento'!$E$30,$E75='Descrizione Intervento'!$E$32),IF(COUNTIF(AO$3:AO74,$F75)=0,$F75,""),""))</f>
        <v/>
      </c>
      <c r="AP75" s="568" t="str">
        <f aca="false">IF(G75="","",IF(AND($B75='Descrizione Intervento'!$E$25,$C75='Descrizione Intervento'!$E$27,$D75='Descrizione Intervento'!$E$30,$E75='Descrizione Intervento'!$E$32,$F75='Descrizione Intervento'!$E$34),IF(COUNTIF(AP$3:AP74,$G75)=0,$G75,""),""))</f>
        <v/>
      </c>
    </row>
    <row r="76" customFormat="false" ht="12.75" hidden="false" customHeight="false" outlineLevel="0" collapsed="false">
      <c r="A76" s="568" t="str">
        <f aca="false">IF(B76&lt;&gt;"",CONCATENATE(B76,C76,D76,E76,F140,F76,G76),"")</f>
        <v/>
      </c>
      <c r="B76" s="592"/>
      <c r="C76" s="590"/>
      <c r="D76" s="590"/>
      <c r="E76" s="591"/>
      <c r="F76" s="590"/>
      <c r="G76" s="590"/>
      <c r="H76" s="593"/>
      <c r="I76" s="593"/>
      <c r="J76" s="595"/>
      <c r="K76" s="595"/>
      <c r="L76" s="590"/>
      <c r="M76" s="590"/>
      <c r="N76" s="590"/>
      <c r="V76" s="568" t="n">
        <f aca="false">+V75+1</f>
        <v>14</v>
      </c>
      <c r="W76" s="573" t="str">
        <f aca="false">IFERROR(VLOOKUP($V75,AD:AK,8,FALSE()),"")</f>
        <v/>
      </c>
      <c r="X76" s="573" t="str">
        <f aca="false">IFERROR(VLOOKUP($V76,AE:AL,8,FALSE()),"")</f>
        <v/>
      </c>
      <c r="Y76" s="573" t="str">
        <f aca="false">IFERROR(VLOOKUP($V76,AF:AM,8,FALSE()),"")</f>
        <v/>
      </c>
      <c r="Z76" s="573" t="str">
        <f aca="false">IFERROR(VLOOKUP($V76,AG:AN,8,FALSE()),"")</f>
        <v/>
      </c>
      <c r="AA76" s="573" t="str">
        <f aca="false">IFERROR(VLOOKUP($V76,AH:AO,8,FALSE()),"")</f>
        <v/>
      </c>
      <c r="AB76" s="573" t="str">
        <f aca="false">IFERROR(VLOOKUP($V76,AI:AP,8,FALSE()),"")</f>
        <v/>
      </c>
      <c r="AD76" s="568" t="str">
        <f aca="false">IF(AK76&lt;&gt;"",MAX(AD$3:AD75)+1,"")</f>
        <v/>
      </c>
      <c r="AE76" s="568" t="str">
        <f aca="false">IF(AL76&lt;&gt;"",MAX(AE$3:AE75)+1,"")</f>
        <v/>
      </c>
      <c r="AF76" s="568" t="str">
        <f aca="false">IF(AM76&lt;&gt;"",MAX(AF$3:AF75)+1,"")</f>
        <v/>
      </c>
      <c r="AG76" s="568" t="str">
        <f aca="false">IF(AN76&lt;&gt;"",MAX(AG$3:AG75)+1,"")</f>
        <v/>
      </c>
      <c r="AH76" s="568" t="str">
        <f aca="false">IF(AO76&lt;&gt;"",MAX(AH$3:AH75)+1,"")</f>
        <v/>
      </c>
      <c r="AI76" s="568" t="str">
        <f aca="false">IF(AP76&lt;&gt;"",MAX(AI$3:AI75)+1,"")</f>
        <v/>
      </c>
      <c r="AK76" s="568" t="str">
        <f aca="false">IF(B76="","",IF(COUNTIF($AK$3:AL75,B76)=0,B76,""))</f>
        <v/>
      </c>
      <c r="AL76" s="568" t="str">
        <f aca="false">IF(C76="","",IF($B76='Descrizione Intervento'!$E$25,IF(COUNTIF($AL$3:AL75,$C76)=0,$C76,""),""))</f>
        <v/>
      </c>
      <c r="AM76" s="568" t="str">
        <f aca="false">IF(D76="","",IF(AND($B76='Descrizione Intervento'!$E$25,$C76='Descrizione Intervento'!$E$27),IF(COUNTIF(AM$3:AM75,$D76)=0,$D76,""),""))</f>
        <v/>
      </c>
      <c r="AN76" s="568" t="str">
        <f aca="false">IF(E76="","",IF(AND($B76='Descrizione Intervento'!$E$25,$C76='Descrizione Intervento'!$E$27,$D76='Descrizione Intervento'!$E$30),IF(COUNTIF(AN$3:AN75,$E76)=0,$E76,""),""))</f>
        <v/>
      </c>
      <c r="AO76" s="568" t="str">
        <f aca="false">IF(F76="","",IF(AND($B76='Descrizione Intervento'!$E$25,$C76='Descrizione Intervento'!$E$27,$D76='Descrizione Intervento'!$E$30,$E76='Descrizione Intervento'!$E$32),IF(COUNTIF(AO$3:AO75,$F76)=0,$F76,""),""))</f>
        <v/>
      </c>
      <c r="AP76" s="568" t="str">
        <f aca="false">IF(G76="","",IF(AND($B76='Descrizione Intervento'!$E$25,$C76='Descrizione Intervento'!$E$27,$D76='Descrizione Intervento'!$E$30,$E76='Descrizione Intervento'!$E$32,$F76='Descrizione Intervento'!$E$34),IF(COUNTIF(AP$3:AP75,$G76)=0,$G76,""),""))</f>
        <v/>
      </c>
    </row>
    <row r="77" customFormat="false" ht="12.75" hidden="false" customHeight="false" outlineLevel="0" collapsed="false">
      <c r="A77" s="568" t="str">
        <f aca="false">IF(B77&lt;&gt;"",CONCATENATE(B77,C77,D77,E77,F141,F77,G77),"")</f>
        <v/>
      </c>
      <c r="B77" s="592"/>
      <c r="C77" s="590"/>
      <c r="D77" s="590"/>
      <c r="E77" s="591"/>
      <c r="F77" s="590"/>
      <c r="G77" s="590"/>
      <c r="H77" s="593"/>
      <c r="I77" s="593"/>
      <c r="J77" s="595"/>
      <c r="K77" s="595"/>
      <c r="L77" s="590"/>
      <c r="M77" s="590"/>
      <c r="N77" s="590"/>
      <c r="V77" s="568" t="n">
        <f aca="false">+V76+1</f>
        <v>15</v>
      </c>
      <c r="W77" s="573" t="str">
        <f aca="false">IFERROR(VLOOKUP($V76,AD:AK,8,FALSE()),"")</f>
        <v/>
      </c>
      <c r="X77" s="573" t="str">
        <f aca="false">IFERROR(VLOOKUP($V77,AE:AL,8,FALSE()),"")</f>
        <v/>
      </c>
      <c r="Y77" s="573" t="str">
        <f aca="false">IFERROR(VLOOKUP($V77,AF:AM,8,FALSE()),"")</f>
        <v/>
      </c>
      <c r="Z77" s="573" t="str">
        <f aca="false">IFERROR(VLOOKUP($V77,AG:AN,8,FALSE()),"")</f>
        <v/>
      </c>
      <c r="AA77" s="573" t="str">
        <f aca="false">IFERROR(VLOOKUP($V77,AH:AO,8,FALSE()),"")</f>
        <v/>
      </c>
      <c r="AB77" s="573" t="str">
        <f aca="false">IFERROR(VLOOKUP($V77,AI:AP,8,FALSE()),"")</f>
        <v/>
      </c>
      <c r="AD77" s="568" t="str">
        <f aca="false">IF(AK77&lt;&gt;"",MAX(AD$3:AD76)+1,"")</f>
        <v/>
      </c>
      <c r="AE77" s="568" t="str">
        <f aca="false">IF(AL77&lt;&gt;"",MAX(AE$3:AE76)+1,"")</f>
        <v/>
      </c>
      <c r="AF77" s="568" t="str">
        <f aca="false">IF(AM77&lt;&gt;"",MAX(AF$3:AF76)+1,"")</f>
        <v/>
      </c>
      <c r="AG77" s="568" t="str">
        <f aca="false">IF(AN77&lt;&gt;"",MAX(AG$3:AG76)+1,"")</f>
        <v/>
      </c>
      <c r="AH77" s="568" t="str">
        <f aca="false">IF(AO77&lt;&gt;"",MAX(AH$3:AH76)+1,"")</f>
        <v/>
      </c>
      <c r="AI77" s="568" t="str">
        <f aca="false">IF(AP77&lt;&gt;"",MAX(AI$3:AI76)+1,"")</f>
        <v/>
      </c>
      <c r="AK77" s="568" t="str">
        <f aca="false">IF(B77="","",IF(COUNTIF($AK$3:AL76,B77)=0,B77,""))</f>
        <v/>
      </c>
      <c r="AL77" s="568" t="str">
        <f aca="false">IF(C77="","",IF($B77='Descrizione Intervento'!$E$25,IF(COUNTIF($AL$3:AL76,$C77)=0,$C77,""),""))</f>
        <v/>
      </c>
      <c r="AM77" s="568" t="str">
        <f aca="false">IF(D77="","",IF(AND($B77='Descrizione Intervento'!$E$25,$C77='Descrizione Intervento'!$E$27),IF(COUNTIF(AM$3:AM76,$D77)=0,$D77,""),""))</f>
        <v/>
      </c>
      <c r="AN77" s="568" t="str">
        <f aca="false">IF(E77="","",IF(AND($B77='Descrizione Intervento'!$E$25,$C77='Descrizione Intervento'!$E$27,$D77='Descrizione Intervento'!$E$30),IF(COUNTIF(AN$3:AN76,$E77)=0,$E77,""),""))</f>
        <v/>
      </c>
      <c r="AO77" s="568" t="str">
        <f aca="false">IF(F77="","",IF(AND($B77='Descrizione Intervento'!$E$25,$C77='Descrizione Intervento'!$E$27,$D77='Descrizione Intervento'!$E$30,$E77='Descrizione Intervento'!$E$32),IF(COUNTIF(AO$3:AO76,$F77)=0,$F77,""),""))</f>
        <v/>
      </c>
      <c r="AP77" s="568" t="str">
        <f aca="false">IF(G77="","",IF(AND($B77='Descrizione Intervento'!$E$25,$C77='Descrizione Intervento'!$E$27,$D77='Descrizione Intervento'!$E$30,$E77='Descrizione Intervento'!$E$32,$F77='Descrizione Intervento'!$E$34),IF(COUNTIF(AP$3:AP76,$G77)=0,$G77,""),""))</f>
        <v/>
      </c>
    </row>
    <row r="78" customFormat="false" ht="12.75" hidden="false" customHeight="false" outlineLevel="0" collapsed="false">
      <c r="A78" s="568" t="str">
        <f aca="false">IF(B78&lt;&gt;"",CONCATENATE(B78,C78,D78,E78,F142,F78,G78),"")</f>
        <v/>
      </c>
      <c r="B78" s="592"/>
      <c r="C78" s="590"/>
      <c r="D78" s="590"/>
      <c r="E78" s="591"/>
      <c r="F78" s="590"/>
      <c r="G78" s="590"/>
      <c r="H78" s="593"/>
      <c r="I78" s="593"/>
      <c r="J78" s="595"/>
      <c r="K78" s="595"/>
      <c r="L78" s="590"/>
      <c r="M78" s="590"/>
      <c r="N78" s="590"/>
      <c r="V78" s="568" t="n">
        <f aca="false">+V77+1</f>
        <v>16</v>
      </c>
      <c r="W78" s="573" t="str">
        <f aca="false">IFERROR(VLOOKUP($V77,AD:AK,8,FALSE()),"")</f>
        <v/>
      </c>
      <c r="X78" s="573" t="str">
        <f aca="false">IFERROR(VLOOKUP($V78,AE:AL,8,FALSE()),"")</f>
        <v/>
      </c>
      <c r="Y78" s="573" t="str">
        <f aca="false">IFERROR(VLOOKUP($V78,AF:AM,8,FALSE()),"")</f>
        <v/>
      </c>
      <c r="Z78" s="573" t="str">
        <f aca="false">IFERROR(VLOOKUP($V78,AG:AN,8,FALSE()),"")</f>
        <v/>
      </c>
      <c r="AA78" s="573" t="str">
        <f aca="false">IFERROR(VLOOKUP($V78,AH:AO,8,FALSE()),"")</f>
        <v/>
      </c>
      <c r="AB78" s="573" t="str">
        <f aca="false">IFERROR(VLOOKUP($V78,AI:AP,8,FALSE()),"")</f>
        <v/>
      </c>
      <c r="AD78" s="568" t="str">
        <f aca="false">IF(AK78&lt;&gt;"",MAX(AD$3:AD77)+1,"")</f>
        <v/>
      </c>
      <c r="AE78" s="568" t="str">
        <f aca="false">IF(AL78&lt;&gt;"",MAX(AE$3:AE77)+1,"")</f>
        <v/>
      </c>
      <c r="AF78" s="568" t="str">
        <f aca="false">IF(AM78&lt;&gt;"",MAX(AF$3:AF77)+1,"")</f>
        <v/>
      </c>
      <c r="AG78" s="568" t="str">
        <f aca="false">IF(AN78&lt;&gt;"",MAX(AG$3:AG77)+1,"")</f>
        <v/>
      </c>
      <c r="AH78" s="568" t="str">
        <f aca="false">IF(AO78&lt;&gt;"",MAX(AH$3:AH77)+1,"")</f>
        <v/>
      </c>
      <c r="AI78" s="568" t="str">
        <f aca="false">IF(AP78&lt;&gt;"",MAX(AI$3:AI77)+1,"")</f>
        <v/>
      </c>
      <c r="AK78" s="568" t="str">
        <f aca="false">IF(B78="","",IF(COUNTIF($AK$3:AL77,B78)=0,B78,""))</f>
        <v/>
      </c>
      <c r="AL78" s="568" t="str">
        <f aca="false">IF(C78="","",IF($B78='Descrizione Intervento'!$E$25,IF(COUNTIF($AL$3:AL77,$C78)=0,$C78,""),""))</f>
        <v/>
      </c>
      <c r="AM78" s="568" t="str">
        <f aca="false">IF(D78="","",IF(AND($B78='Descrizione Intervento'!$E$25,$C78='Descrizione Intervento'!$E$27),IF(COUNTIF(AM$3:AM77,$D78)=0,$D78,""),""))</f>
        <v/>
      </c>
      <c r="AN78" s="568" t="str">
        <f aca="false">IF(E78="","",IF(AND($B78='Descrizione Intervento'!$E$25,$C78='Descrizione Intervento'!$E$27,$D78='Descrizione Intervento'!$E$30),IF(COUNTIF(AN$3:AN77,$E78)=0,$E78,""),""))</f>
        <v/>
      </c>
      <c r="AO78" s="568" t="str">
        <f aca="false">IF(F78="","",IF(AND($B78='Descrizione Intervento'!$E$25,$C78='Descrizione Intervento'!$E$27,$D78='Descrizione Intervento'!$E$30,$E78='Descrizione Intervento'!$E$32),IF(COUNTIF(AO$3:AO77,$F78)=0,$F78,""),""))</f>
        <v/>
      </c>
      <c r="AP78" s="568" t="str">
        <f aca="false">IF(G78="","",IF(AND($B78='Descrizione Intervento'!$E$25,$C78='Descrizione Intervento'!$E$27,$D78='Descrizione Intervento'!$E$30,$E78='Descrizione Intervento'!$E$32,$F78='Descrizione Intervento'!$E$34),IF(COUNTIF(AP$3:AP77,$G78)=0,$G78,""),""))</f>
        <v/>
      </c>
    </row>
    <row r="79" customFormat="false" ht="12.75" hidden="false" customHeight="false" outlineLevel="0" collapsed="false">
      <c r="A79" s="568" t="str">
        <f aca="false">IF(B79&lt;&gt;"",CONCATENATE(B79,C79,D79,E79,F143,F79,G79),"")</f>
        <v/>
      </c>
      <c r="B79" s="592"/>
      <c r="C79" s="590"/>
      <c r="D79" s="590"/>
      <c r="E79" s="591"/>
      <c r="F79" s="590"/>
      <c r="G79" s="590"/>
      <c r="H79" s="593"/>
      <c r="I79" s="593"/>
      <c r="J79" s="595"/>
      <c r="K79" s="595"/>
      <c r="L79" s="590"/>
      <c r="M79" s="590"/>
      <c r="N79" s="590"/>
      <c r="V79" s="568" t="n">
        <f aca="false">+V78+1</f>
        <v>17</v>
      </c>
      <c r="W79" s="573" t="str">
        <f aca="false">IFERROR(VLOOKUP($V78,AD:AK,8,FALSE()),"")</f>
        <v/>
      </c>
      <c r="X79" s="573" t="str">
        <f aca="false">IFERROR(VLOOKUP($V79,AE:AL,8,FALSE()),"")</f>
        <v/>
      </c>
      <c r="Y79" s="573" t="str">
        <f aca="false">IFERROR(VLOOKUP($V79,AF:AM,8,FALSE()),"")</f>
        <v/>
      </c>
      <c r="Z79" s="573" t="str">
        <f aca="false">IFERROR(VLOOKUP($V79,AG:AN,8,FALSE()),"")</f>
        <v/>
      </c>
      <c r="AA79" s="573" t="str">
        <f aca="false">IFERROR(VLOOKUP($V79,AH:AO,8,FALSE()),"")</f>
        <v/>
      </c>
      <c r="AB79" s="573" t="str">
        <f aca="false">IFERROR(VLOOKUP($V79,AI:AP,8,FALSE()),"")</f>
        <v/>
      </c>
      <c r="AD79" s="568" t="str">
        <f aca="false">IF(AK79&lt;&gt;"",MAX(AD$3:AD78)+1,"")</f>
        <v/>
      </c>
      <c r="AE79" s="568" t="str">
        <f aca="false">IF(AL79&lt;&gt;"",MAX(AE$3:AE78)+1,"")</f>
        <v/>
      </c>
      <c r="AF79" s="568" t="str">
        <f aca="false">IF(AM79&lt;&gt;"",MAX(AF$3:AF78)+1,"")</f>
        <v/>
      </c>
      <c r="AG79" s="568" t="str">
        <f aca="false">IF(AN79&lt;&gt;"",MAX(AG$3:AG78)+1,"")</f>
        <v/>
      </c>
      <c r="AH79" s="568" t="str">
        <f aca="false">IF(AO79&lt;&gt;"",MAX(AH$3:AH78)+1,"")</f>
        <v/>
      </c>
      <c r="AI79" s="568" t="str">
        <f aca="false">IF(AP79&lt;&gt;"",MAX(AI$3:AI78)+1,"")</f>
        <v/>
      </c>
      <c r="AK79" s="568" t="str">
        <f aca="false">IF(B79="","",IF(COUNTIF($AK$3:AL78,B79)=0,B79,""))</f>
        <v/>
      </c>
      <c r="AL79" s="568" t="str">
        <f aca="false">IF(C79="","",IF($B79='Descrizione Intervento'!$E$25,IF(COUNTIF($AL$3:AL78,$C79)=0,$C79,""),""))</f>
        <v/>
      </c>
      <c r="AM79" s="568" t="str">
        <f aca="false">IF(D79="","",IF(AND($B79='Descrizione Intervento'!$E$25,$C79='Descrizione Intervento'!$E$27),IF(COUNTIF(AM$3:AM78,$D79)=0,$D79,""),""))</f>
        <v/>
      </c>
      <c r="AN79" s="568" t="str">
        <f aca="false">IF(E79="","",IF(AND($B79='Descrizione Intervento'!$E$25,$C79='Descrizione Intervento'!$E$27,$D79='Descrizione Intervento'!$E$30),IF(COUNTIF(AN$3:AN78,$E79)=0,$E79,""),""))</f>
        <v/>
      </c>
      <c r="AO79" s="568" t="str">
        <f aca="false">IF(F79="","",IF(AND($B79='Descrizione Intervento'!$E$25,$C79='Descrizione Intervento'!$E$27,$D79='Descrizione Intervento'!$E$30,$E79='Descrizione Intervento'!$E$32),IF(COUNTIF(AO$3:AO78,$F79)=0,$F79,""),""))</f>
        <v/>
      </c>
      <c r="AP79" s="568" t="str">
        <f aca="false">IF(G79="","",IF(AND($B79='Descrizione Intervento'!$E$25,$C79='Descrizione Intervento'!$E$27,$D79='Descrizione Intervento'!$E$30,$E79='Descrizione Intervento'!$E$32,$F79='Descrizione Intervento'!$E$34),IF(COUNTIF(AP$3:AP78,$G79)=0,$G79,""),""))</f>
        <v/>
      </c>
    </row>
    <row r="80" customFormat="false" ht="12.75" hidden="false" customHeight="false" outlineLevel="0" collapsed="false">
      <c r="A80" s="568" t="str">
        <f aca="false">IF(B80&lt;&gt;"",CONCATENATE(B80,C80,D80,E80,F144,F80,G80),"")</f>
        <v/>
      </c>
      <c r="B80" s="592"/>
      <c r="C80" s="590"/>
      <c r="D80" s="590"/>
      <c r="E80" s="591"/>
      <c r="F80" s="590"/>
      <c r="G80" s="590"/>
      <c r="H80" s="593"/>
      <c r="I80" s="593"/>
      <c r="J80" s="595"/>
      <c r="K80" s="595"/>
      <c r="L80" s="590"/>
      <c r="M80" s="590"/>
      <c r="N80" s="590"/>
      <c r="V80" s="568" t="n">
        <f aca="false">+V79+1</f>
        <v>18</v>
      </c>
      <c r="W80" s="573" t="str">
        <f aca="false">IFERROR(VLOOKUP($V79,AD:AK,8,FALSE()),"")</f>
        <v/>
      </c>
      <c r="X80" s="573" t="str">
        <f aca="false">IFERROR(VLOOKUP($V80,AE:AL,8,FALSE()),"")</f>
        <v/>
      </c>
      <c r="Y80" s="573" t="str">
        <f aca="false">IFERROR(VLOOKUP($V80,AF:AM,8,FALSE()),"")</f>
        <v/>
      </c>
      <c r="Z80" s="573" t="str">
        <f aca="false">IFERROR(VLOOKUP($V80,AG:AN,8,FALSE()),"")</f>
        <v/>
      </c>
      <c r="AA80" s="573" t="str">
        <f aca="false">IFERROR(VLOOKUP($V80,AH:AO,8,FALSE()),"")</f>
        <v/>
      </c>
      <c r="AB80" s="573" t="str">
        <f aca="false">IFERROR(VLOOKUP($V80,AI:AP,8,FALSE()),"")</f>
        <v/>
      </c>
      <c r="AD80" s="568" t="str">
        <f aca="false">IF(AK80&lt;&gt;"",MAX(AD$3:AD79)+1,"")</f>
        <v/>
      </c>
      <c r="AE80" s="568" t="str">
        <f aca="false">IF(AL80&lt;&gt;"",MAX(AE$3:AE79)+1,"")</f>
        <v/>
      </c>
      <c r="AF80" s="568" t="str">
        <f aca="false">IF(AM80&lt;&gt;"",MAX(AF$3:AF79)+1,"")</f>
        <v/>
      </c>
      <c r="AG80" s="568" t="str">
        <f aca="false">IF(AN80&lt;&gt;"",MAX(AG$3:AG79)+1,"")</f>
        <v/>
      </c>
      <c r="AH80" s="568" t="str">
        <f aca="false">IF(AO80&lt;&gt;"",MAX(AH$3:AH79)+1,"")</f>
        <v/>
      </c>
      <c r="AI80" s="568" t="str">
        <f aca="false">IF(AP80&lt;&gt;"",MAX(AI$3:AI79)+1,"")</f>
        <v/>
      </c>
      <c r="AK80" s="568" t="str">
        <f aca="false">IF(B80="","",IF(COUNTIF($AK$3:AL79,B80)=0,B80,""))</f>
        <v/>
      </c>
      <c r="AL80" s="568" t="str">
        <f aca="false">IF(C80="","",IF($B80='Descrizione Intervento'!$E$25,IF(COUNTIF($AL$3:AL79,$C80)=0,$C80,""),""))</f>
        <v/>
      </c>
      <c r="AM80" s="568" t="str">
        <f aca="false">IF(D80="","",IF(AND($B80='Descrizione Intervento'!$E$25,$C80='Descrizione Intervento'!$E$27),IF(COUNTIF(AM$3:AM79,$D80)=0,$D80,""),""))</f>
        <v/>
      </c>
      <c r="AN80" s="568" t="str">
        <f aca="false">IF(E80="","",IF(AND($B80='Descrizione Intervento'!$E$25,$C80='Descrizione Intervento'!$E$27,$D80='Descrizione Intervento'!$E$30),IF(COUNTIF(AN$3:AN79,$E80)=0,$E80,""),""))</f>
        <v/>
      </c>
      <c r="AO80" s="568" t="str">
        <f aca="false">IF(F80="","",IF(AND($B80='Descrizione Intervento'!$E$25,$C80='Descrizione Intervento'!$E$27,$D80='Descrizione Intervento'!$E$30,$E80='Descrizione Intervento'!$E$32),IF(COUNTIF(AO$3:AO79,$F80)=0,$F80,""),""))</f>
        <v/>
      </c>
      <c r="AP80" s="568" t="str">
        <f aca="false">IF(G80="","",IF(AND($B80='Descrizione Intervento'!$E$25,$C80='Descrizione Intervento'!$E$27,$D80='Descrizione Intervento'!$E$30,$E80='Descrizione Intervento'!$E$32,$F80='Descrizione Intervento'!$E$34),IF(COUNTIF(AP$3:AP79,$G80)=0,$G80,""),""))</f>
        <v/>
      </c>
    </row>
    <row r="81" customFormat="false" ht="12.75" hidden="false" customHeight="false" outlineLevel="0" collapsed="false">
      <c r="A81" s="568" t="str">
        <f aca="false">IF(B81&lt;&gt;"",CONCATENATE(B81,C81,D81,E81,F145,F81,G81),"")</f>
        <v/>
      </c>
      <c r="B81" s="592"/>
      <c r="C81" s="590"/>
      <c r="D81" s="590"/>
      <c r="E81" s="591"/>
      <c r="F81" s="590"/>
      <c r="G81" s="590"/>
      <c r="H81" s="593"/>
      <c r="I81" s="593"/>
      <c r="J81" s="595"/>
      <c r="K81" s="595"/>
      <c r="L81" s="590"/>
      <c r="M81" s="590"/>
      <c r="N81" s="590"/>
      <c r="V81" s="568" t="n">
        <f aca="false">+V80+1</f>
        <v>19</v>
      </c>
      <c r="W81" s="573" t="str">
        <f aca="false">IFERROR(VLOOKUP($V80,AD:AK,8,FALSE()),"")</f>
        <v/>
      </c>
      <c r="X81" s="573" t="str">
        <f aca="false">IFERROR(VLOOKUP($V81,AE:AL,8,FALSE()),"")</f>
        <v/>
      </c>
      <c r="Y81" s="573" t="str">
        <f aca="false">IFERROR(VLOOKUP($V81,AF:AM,8,FALSE()),"")</f>
        <v/>
      </c>
      <c r="Z81" s="573" t="str">
        <f aca="false">IFERROR(VLOOKUP($V81,AG:AN,8,FALSE()),"")</f>
        <v/>
      </c>
      <c r="AA81" s="573" t="str">
        <f aca="false">IFERROR(VLOOKUP($V81,AH:AO,8,FALSE()),"")</f>
        <v/>
      </c>
      <c r="AB81" s="573" t="str">
        <f aca="false">IFERROR(VLOOKUP($V81,AI:AP,8,FALSE()),"")</f>
        <v/>
      </c>
      <c r="AD81" s="568" t="str">
        <f aca="false">IF(AK81&lt;&gt;"",MAX(AD$3:AD80)+1,"")</f>
        <v/>
      </c>
      <c r="AE81" s="568" t="str">
        <f aca="false">IF(AL81&lt;&gt;"",MAX(AE$3:AE80)+1,"")</f>
        <v/>
      </c>
      <c r="AF81" s="568" t="str">
        <f aca="false">IF(AM81&lt;&gt;"",MAX(AF$3:AF80)+1,"")</f>
        <v/>
      </c>
      <c r="AG81" s="568" t="str">
        <f aca="false">IF(AN81&lt;&gt;"",MAX(AG$3:AG80)+1,"")</f>
        <v/>
      </c>
      <c r="AH81" s="568" t="str">
        <f aca="false">IF(AO81&lt;&gt;"",MAX(AH$3:AH80)+1,"")</f>
        <v/>
      </c>
      <c r="AI81" s="568" t="str">
        <f aca="false">IF(AP81&lt;&gt;"",MAX(AI$3:AI80)+1,"")</f>
        <v/>
      </c>
      <c r="AK81" s="568" t="str">
        <f aca="false">IF(B81="","",IF(COUNTIF($AK$3:AL80,B81)=0,B81,""))</f>
        <v/>
      </c>
      <c r="AL81" s="568" t="str">
        <f aca="false">IF(C81="","",IF($B81='Descrizione Intervento'!$E$25,IF(COUNTIF($AL$3:AL80,$C81)=0,$C81,""),""))</f>
        <v/>
      </c>
      <c r="AM81" s="568" t="str">
        <f aca="false">IF(D81="","",IF(AND($B81='Descrizione Intervento'!$E$25,$C81='Descrizione Intervento'!$E$27),IF(COUNTIF(AM$3:AM80,$D81)=0,$D81,""),""))</f>
        <v/>
      </c>
      <c r="AN81" s="568" t="str">
        <f aca="false">IF(E81="","",IF(AND($B81='Descrizione Intervento'!$E$25,$C81='Descrizione Intervento'!$E$27,$D81='Descrizione Intervento'!$E$30),IF(COUNTIF(AN$3:AN80,$E81)=0,$E81,""),""))</f>
        <v/>
      </c>
      <c r="AO81" s="568" t="str">
        <f aca="false">IF(F81="","",IF(AND($B81='Descrizione Intervento'!$E$25,$C81='Descrizione Intervento'!$E$27,$D81='Descrizione Intervento'!$E$30,$E81='Descrizione Intervento'!$E$32),IF(COUNTIF(AO$3:AO80,$F81)=0,$F81,""),""))</f>
        <v/>
      </c>
      <c r="AP81" s="568" t="str">
        <f aca="false">IF(G81="","",IF(AND($B81='Descrizione Intervento'!$E$25,$C81='Descrizione Intervento'!$E$27,$D81='Descrizione Intervento'!$E$30,$E81='Descrizione Intervento'!$E$32,$F81='Descrizione Intervento'!$E$34),IF(COUNTIF(AP$3:AP80,$G81)=0,$G81,""),""))</f>
        <v/>
      </c>
    </row>
    <row r="82" customFormat="false" ht="12.75" hidden="false" customHeight="false" outlineLevel="0" collapsed="false">
      <c r="A82" s="568" t="str">
        <f aca="false">IF(B82&lt;&gt;"",CONCATENATE(B82,C82,D82,E82,F146,F82,G82),"")</f>
        <v/>
      </c>
      <c r="B82" s="592"/>
      <c r="C82" s="590"/>
      <c r="D82" s="590"/>
      <c r="E82" s="591"/>
      <c r="F82" s="590"/>
      <c r="G82" s="590"/>
      <c r="H82" s="593"/>
      <c r="I82" s="593"/>
      <c r="J82" s="595"/>
      <c r="K82" s="595"/>
      <c r="L82" s="590"/>
      <c r="M82" s="590"/>
      <c r="N82" s="590"/>
      <c r="V82" s="568" t="n">
        <f aca="false">+V81+1</f>
        <v>20</v>
      </c>
      <c r="W82" s="573" t="str">
        <f aca="false">IFERROR(VLOOKUP($V81,AD:AK,8,FALSE()),"")</f>
        <v/>
      </c>
      <c r="X82" s="573" t="str">
        <f aca="false">IFERROR(VLOOKUP($V82,AE:AL,8,FALSE()),"")</f>
        <v/>
      </c>
      <c r="Y82" s="573" t="str">
        <f aca="false">IFERROR(VLOOKUP($V82,AF:AM,8,FALSE()),"")</f>
        <v/>
      </c>
      <c r="Z82" s="573" t="str">
        <f aca="false">IFERROR(VLOOKUP($V82,AG:AN,8,FALSE()),"")</f>
        <v/>
      </c>
      <c r="AA82" s="573" t="str">
        <f aca="false">IFERROR(VLOOKUP($V82,AH:AO,8,FALSE()),"")</f>
        <v/>
      </c>
      <c r="AB82" s="573" t="str">
        <f aca="false">IFERROR(VLOOKUP($V82,AI:AP,8,FALSE()),"")</f>
        <v/>
      </c>
      <c r="AD82" s="568" t="str">
        <f aca="false">IF(AK82&lt;&gt;"",MAX(AD$3:AD81)+1,"")</f>
        <v/>
      </c>
      <c r="AE82" s="568" t="str">
        <f aca="false">IF(AL82&lt;&gt;"",MAX(AE$3:AE81)+1,"")</f>
        <v/>
      </c>
      <c r="AF82" s="568" t="str">
        <f aca="false">IF(AM82&lt;&gt;"",MAX(AF$3:AF81)+1,"")</f>
        <v/>
      </c>
      <c r="AG82" s="568" t="str">
        <f aca="false">IF(AN82&lt;&gt;"",MAX(AG$3:AG81)+1,"")</f>
        <v/>
      </c>
      <c r="AH82" s="568" t="str">
        <f aca="false">IF(AO82&lt;&gt;"",MAX(AH$3:AH81)+1,"")</f>
        <v/>
      </c>
      <c r="AI82" s="568" t="str">
        <f aca="false">IF(AP82&lt;&gt;"",MAX(AI$3:AI81)+1,"")</f>
        <v/>
      </c>
      <c r="AK82" s="568" t="str">
        <f aca="false">IF(B82="","",IF(COUNTIF($AK$3:AL81,B82)=0,B82,""))</f>
        <v/>
      </c>
      <c r="AL82" s="568" t="str">
        <f aca="false">IF(C82="","",IF($B82='Descrizione Intervento'!$E$25,IF(COUNTIF($AL$3:AL81,$C82)=0,$C82,""),""))</f>
        <v/>
      </c>
      <c r="AM82" s="568" t="str">
        <f aca="false">IF(D82="","",IF(AND($B82='Descrizione Intervento'!$E$25,$C82='Descrizione Intervento'!$E$27),IF(COUNTIF(AM$3:AM81,$D82)=0,$D82,""),""))</f>
        <v/>
      </c>
      <c r="AN82" s="568" t="str">
        <f aca="false">IF(E82="","",IF(AND($B82='Descrizione Intervento'!$E$25,$C82='Descrizione Intervento'!$E$27,$D82='Descrizione Intervento'!$E$30),IF(COUNTIF(AN$3:AN81,$E82)=0,$E82,""),""))</f>
        <v/>
      </c>
      <c r="AO82" s="568" t="str">
        <f aca="false">IF(F82="","",IF(AND($B82='Descrizione Intervento'!$E$25,$C82='Descrizione Intervento'!$E$27,$D82='Descrizione Intervento'!$E$30,$E82='Descrizione Intervento'!$E$32),IF(COUNTIF(AO$3:AO81,$F82)=0,$F82,""),""))</f>
        <v/>
      </c>
      <c r="AP82" s="568" t="str">
        <f aca="false">IF(G82="","",IF(AND($B82='Descrizione Intervento'!$E$25,$C82='Descrizione Intervento'!$E$27,$D82='Descrizione Intervento'!$E$30,$E82='Descrizione Intervento'!$E$32,$F82='Descrizione Intervento'!$E$34),IF(COUNTIF(AP$3:AP81,$G82)=0,$G82,""),""))</f>
        <v/>
      </c>
    </row>
    <row r="83" customFormat="false" ht="12.75" hidden="false" customHeight="false" outlineLevel="0" collapsed="false">
      <c r="A83" s="568" t="str">
        <f aca="false">IF(B83&lt;&gt;"",CONCATENATE(B83,C83,D83,E83,F147,F83,G83),"")</f>
        <v/>
      </c>
      <c r="B83" s="592"/>
      <c r="C83" s="590"/>
      <c r="D83" s="590"/>
      <c r="E83" s="591"/>
      <c r="F83" s="590"/>
      <c r="G83" s="590"/>
      <c r="H83" s="593"/>
      <c r="I83" s="593"/>
      <c r="J83" s="595"/>
      <c r="K83" s="595"/>
      <c r="L83" s="590"/>
      <c r="M83" s="590"/>
      <c r="N83" s="590"/>
      <c r="V83" s="568" t="n">
        <f aca="false">+V82+1</f>
        <v>21</v>
      </c>
      <c r="W83" s="573" t="str">
        <f aca="false">IFERROR(VLOOKUP($V82,AD:AK,8,FALSE()),"")</f>
        <v/>
      </c>
      <c r="X83" s="573" t="str">
        <f aca="false">IFERROR(VLOOKUP($V83,AE:AL,8,FALSE()),"")</f>
        <v/>
      </c>
      <c r="Y83" s="573" t="str">
        <f aca="false">IFERROR(VLOOKUP($V83,AF:AM,8,FALSE()),"")</f>
        <v/>
      </c>
      <c r="Z83" s="573" t="str">
        <f aca="false">IFERROR(VLOOKUP($V83,AG:AN,8,FALSE()),"")</f>
        <v/>
      </c>
      <c r="AA83" s="573" t="str">
        <f aca="false">IFERROR(VLOOKUP($V83,AH:AO,8,FALSE()),"")</f>
        <v/>
      </c>
      <c r="AB83" s="573" t="str">
        <f aca="false">IFERROR(VLOOKUP($V83,AI:AP,8,FALSE()),"")</f>
        <v/>
      </c>
      <c r="AD83" s="568" t="str">
        <f aca="false">IF(AK83&lt;&gt;"",MAX(AD$3:AD82)+1,"")</f>
        <v/>
      </c>
      <c r="AE83" s="568" t="str">
        <f aca="false">IF(AL83&lt;&gt;"",MAX(AE$3:AE82)+1,"")</f>
        <v/>
      </c>
      <c r="AF83" s="568" t="str">
        <f aca="false">IF(AM83&lt;&gt;"",MAX(AF$3:AF82)+1,"")</f>
        <v/>
      </c>
      <c r="AG83" s="568" t="str">
        <f aca="false">IF(AN83&lt;&gt;"",MAX(AG$3:AG82)+1,"")</f>
        <v/>
      </c>
      <c r="AH83" s="568" t="str">
        <f aca="false">IF(AO83&lt;&gt;"",MAX(AH$3:AH82)+1,"")</f>
        <v/>
      </c>
      <c r="AI83" s="568" t="str">
        <f aca="false">IF(AP83&lt;&gt;"",MAX(AI$3:AI82)+1,"")</f>
        <v/>
      </c>
      <c r="AK83" s="568" t="str">
        <f aca="false">IF(B83="","",IF(COUNTIF($AK$3:AL82,B83)=0,B83,""))</f>
        <v/>
      </c>
      <c r="AL83" s="568" t="str">
        <f aca="false">IF(C83="","",IF($B83='Descrizione Intervento'!$E$25,IF(COUNTIF($AL$3:AL82,$C83)=0,$C83,""),""))</f>
        <v/>
      </c>
      <c r="AM83" s="568" t="str">
        <f aca="false">IF(D83="","",IF(AND($B83='Descrizione Intervento'!$E$25,$C83='Descrizione Intervento'!$E$27),IF(COUNTIF(AM$3:AM82,$D83)=0,$D83,""),""))</f>
        <v/>
      </c>
      <c r="AN83" s="568" t="str">
        <f aca="false">IF(E83="","",IF(AND($B83='Descrizione Intervento'!$E$25,$C83='Descrizione Intervento'!$E$27,$D83='Descrizione Intervento'!$E$30),IF(COUNTIF(AN$3:AN82,$E83)=0,$E83,""),""))</f>
        <v/>
      </c>
      <c r="AO83" s="568" t="str">
        <f aca="false">IF(F83="","",IF(AND($B83='Descrizione Intervento'!$E$25,$C83='Descrizione Intervento'!$E$27,$D83='Descrizione Intervento'!$E$30,$E83='Descrizione Intervento'!$E$32),IF(COUNTIF(AO$3:AO82,$F83)=0,$F83,""),""))</f>
        <v/>
      </c>
      <c r="AP83" s="568" t="str">
        <f aca="false">IF(G83="","",IF(AND($B83='Descrizione Intervento'!$E$25,$C83='Descrizione Intervento'!$E$27,$D83='Descrizione Intervento'!$E$30,$E83='Descrizione Intervento'!$E$32,$F83='Descrizione Intervento'!$E$34),IF(COUNTIF(AP$3:AP82,$G83)=0,$G83,""),""))</f>
        <v/>
      </c>
    </row>
    <row r="84" customFormat="false" ht="12.75" hidden="false" customHeight="false" outlineLevel="0" collapsed="false">
      <c r="A84" s="568" t="str">
        <f aca="false">IF(B84&lt;&gt;"",CONCATENATE(B84,C84,D84,E84,F148,F84,G84),"")</f>
        <v/>
      </c>
      <c r="B84" s="592"/>
      <c r="C84" s="590"/>
      <c r="D84" s="590"/>
      <c r="E84" s="591"/>
      <c r="F84" s="590"/>
      <c r="G84" s="590"/>
      <c r="H84" s="593"/>
      <c r="I84" s="593"/>
      <c r="J84" s="595"/>
      <c r="K84" s="595"/>
      <c r="L84" s="590"/>
      <c r="M84" s="590"/>
      <c r="N84" s="590"/>
      <c r="V84" s="568" t="n">
        <f aca="false">+V83+1</f>
        <v>22</v>
      </c>
      <c r="W84" s="573" t="str">
        <f aca="false">IFERROR(VLOOKUP($V83,AD:AK,8,FALSE()),"")</f>
        <v/>
      </c>
      <c r="X84" s="573" t="str">
        <f aca="false">IFERROR(VLOOKUP($V84,AE:AL,8,FALSE()),"")</f>
        <v/>
      </c>
      <c r="Y84" s="573" t="str">
        <f aca="false">IFERROR(VLOOKUP($V84,AF:AM,8,FALSE()),"")</f>
        <v/>
      </c>
      <c r="Z84" s="573" t="str">
        <f aca="false">IFERROR(VLOOKUP($V84,AG:AN,8,FALSE()),"")</f>
        <v/>
      </c>
      <c r="AA84" s="573" t="str">
        <f aca="false">IFERROR(VLOOKUP($V84,AH:AO,8,FALSE()),"")</f>
        <v/>
      </c>
      <c r="AB84" s="573" t="str">
        <f aca="false">IFERROR(VLOOKUP($V84,AI:AP,8,FALSE()),"")</f>
        <v/>
      </c>
      <c r="AD84" s="568" t="str">
        <f aca="false">IF(AK84&lt;&gt;"",MAX(AD$3:AD83)+1,"")</f>
        <v/>
      </c>
      <c r="AE84" s="568" t="str">
        <f aca="false">IF(AL84&lt;&gt;"",MAX(AE$3:AE83)+1,"")</f>
        <v/>
      </c>
      <c r="AF84" s="568" t="str">
        <f aca="false">IF(AM84&lt;&gt;"",MAX(AF$3:AF83)+1,"")</f>
        <v/>
      </c>
      <c r="AG84" s="568" t="str">
        <f aca="false">IF(AN84&lt;&gt;"",MAX(AG$3:AG83)+1,"")</f>
        <v/>
      </c>
      <c r="AH84" s="568" t="str">
        <f aca="false">IF(AO84&lt;&gt;"",MAX(AH$3:AH83)+1,"")</f>
        <v/>
      </c>
      <c r="AI84" s="568" t="str">
        <f aca="false">IF(AP84&lt;&gt;"",MAX(AI$3:AI83)+1,"")</f>
        <v/>
      </c>
      <c r="AK84" s="568" t="str">
        <f aca="false">IF(B84="","",IF(COUNTIF($AK$3:AL83,B84)=0,B84,""))</f>
        <v/>
      </c>
      <c r="AL84" s="568" t="str">
        <f aca="false">IF(C84="","",IF($B84='Descrizione Intervento'!$E$25,IF(COUNTIF($AL$3:AL83,$C84)=0,$C84,""),""))</f>
        <v/>
      </c>
      <c r="AM84" s="568" t="str">
        <f aca="false">IF(D84="","",IF(AND($B84='Descrizione Intervento'!$E$25,$C84='Descrizione Intervento'!$E$27),IF(COUNTIF(AM$3:AM83,$D84)=0,$D84,""),""))</f>
        <v/>
      </c>
      <c r="AN84" s="568" t="str">
        <f aca="false">IF(E84="","",IF(AND($B84='Descrizione Intervento'!$E$25,$C84='Descrizione Intervento'!$E$27,$D84='Descrizione Intervento'!$E$30),IF(COUNTIF(AN$3:AN83,$E84)=0,$E84,""),""))</f>
        <v/>
      </c>
      <c r="AO84" s="568" t="str">
        <f aca="false">IF(F84="","",IF(AND($B84='Descrizione Intervento'!$E$25,$C84='Descrizione Intervento'!$E$27,$D84='Descrizione Intervento'!$E$30,$E84='Descrizione Intervento'!$E$32),IF(COUNTIF(AO$3:AO83,$F84)=0,$F84,""),""))</f>
        <v/>
      </c>
      <c r="AP84" s="568" t="str">
        <f aca="false">IF(G84="","",IF(AND($B84='Descrizione Intervento'!$E$25,$C84='Descrizione Intervento'!$E$27,$D84='Descrizione Intervento'!$E$30,$E84='Descrizione Intervento'!$E$32,$F84='Descrizione Intervento'!$E$34),IF(COUNTIF(AP$3:AP83,$G84)=0,$G84,""),""))</f>
        <v/>
      </c>
    </row>
    <row r="85" customFormat="false" ht="12.75" hidden="false" customHeight="false" outlineLevel="0" collapsed="false">
      <c r="A85" s="568" t="str">
        <f aca="false">IF(B85&lt;&gt;"",CONCATENATE(B85,C85,D85,E85,F149,F85,G85),"")</f>
        <v/>
      </c>
      <c r="B85" s="592"/>
      <c r="C85" s="590"/>
      <c r="D85" s="590"/>
      <c r="E85" s="591"/>
      <c r="F85" s="590"/>
      <c r="G85" s="590"/>
      <c r="H85" s="593"/>
      <c r="I85" s="593"/>
      <c r="J85" s="595"/>
      <c r="K85" s="595"/>
      <c r="L85" s="590"/>
      <c r="M85" s="590"/>
      <c r="N85" s="590"/>
      <c r="V85" s="568" t="n">
        <f aca="false">+V84+1</f>
        <v>23</v>
      </c>
      <c r="W85" s="573" t="str">
        <f aca="false">IFERROR(VLOOKUP($V84,AD:AK,8,FALSE()),"")</f>
        <v/>
      </c>
      <c r="X85" s="573" t="str">
        <f aca="false">IFERROR(VLOOKUP($V85,AE:AL,8,FALSE()),"")</f>
        <v/>
      </c>
      <c r="Y85" s="573" t="str">
        <f aca="false">IFERROR(VLOOKUP($V85,AF:AM,8,FALSE()),"")</f>
        <v/>
      </c>
      <c r="Z85" s="573" t="str">
        <f aca="false">IFERROR(VLOOKUP($V85,AG:AN,8,FALSE()),"")</f>
        <v/>
      </c>
      <c r="AA85" s="573" t="str">
        <f aca="false">IFERROR(VLOOKUP($V85,AH:AO,8,FALSE()),"")</f>
        <v/>
      </c>
      <c r="AB85" s="573" t="str">
        <f aca="false">IFERROR(VLOOKUP($V85,AI:AP,8,FALSE()),"")</f>
        <v/>
      </c>
      <c r="AD85" s="568" t="str">
        <f aca="false">IF(AK85&lt;&gt;"",MAX(AD$3:AD84)+1,"")</f>
        <v/>
      </c>
      <c r="AE85" s="568" t="str">
        <f aca="false">IF(AL85&lt;&gt;"",MAX(AE$3:AE84)+1,"")</f>
        <v/>
      </c>
      <c r="AF85" s="568" t="str">
        <f aca="false">IF(AM85&lt;&gt;"",MAX(AF$3:AF84)+1,"")</f>
        <v/>
      </c>
      <c r="AG85" s="568" t="str">
        <f aca="false">IF(AN85&lt;&gt;"",MAX(AG$3:AG84)+1,"")</f>
        <v/>
      </c>
      <c r="AH85" s="568" t="str">
        <f aca="false">IF(AO85&lt;&gt;"",MAX(AH$3:AH84)+1,"")</f>
        <v/>
      </c>
      <c r="AI85" s="568" t="str">
        <f aca="false">IF(AP85&lt;&gt;"",MAX(AI$3:AI84)+1,"")</f>
        <v/>
      </c>
      <c r="AK85" s="568" t="str">
        <f aca="false">IF(B85="","",IF(COUNTIF($AK$3:AL84,B85)=0,B85,""))</f>
        <v/>
      </c>
      <c r="AL85" s="568" t="str">
        <f aca="false">IF(C85="","",IF($B85='Descrizione Intervento'!$E$25,IF(COUNTIF($AL$3:AL84,$C85)=0,$C85,""),""))</f>
        <v/>
      </c>
      <c r="AM85" s="568" t="str">
        <f aca="false">IF(D85="","",IF(AND($B85='Descrizione Intervento'!$E$25,$C85='Descrizione Intervento'!$E$27),IF(COUNTIF(AM$3:AM84,$D85)=0,$D85,""),""))</f>
        <v/>
      </c>
      <c r="AN85" s="568" t="str">
        <f aca="false">IF(E85="","",IF(AND($B85='Descrizione Intervento'!$E$25,$C85='Descrizione Intervento'!$E$27,$D85='Descrizione Intervento'!$E$30),IF(COUNTIF(AN$3:AN84,$E85)=0,$E85,""),""))</f>
        <v/>
      </c>
      <c r="AO85" s="568" t="str">
        <f aca="false">IF(F85="","",IF(AND($B85='Descrizione Intervento'!$E$25,$C85='Descrizione Intervento'!$E$27,$D85='Descrizione Intervento'!$E$30,$E85='Descrizione Intervento'!$E$32),IF(COUNTIF(AO$3:AO84,$F85)=0,$F85,""),""))</f>
        <v/>
      </c>
      <c r="AP85" s="568" t="str">
        <f aca="false">IF(G85="","",IF(AND($B85='Descrizione Intervento'!$E$25,$C85='Descrizione Intervento'!$E$27,$D85='Descrizione Intervento'!$E$30,$E85='Descrizione Intervento'!$E$32,$F85='Descrizione Intervento'!$E$34),IF(COUNTIF(AP$3:AP84,$G85)=0,$G85,""),""))</f>
        <v/>
      </c>
    </row>
    <row r="86" customFormat="false" ht="12.75" hidden="false" customHeight="false" outlineLevel="0" collapsed="false">
      <c r="A86" s="568" t="str">
        <f aca="false">IF(B86&lt;&gt;"",CONCATENATE(B86,C86,D86,E86,F150,F86,G86),"")</f>
        <v/>
      </c>
      <c r="B86" s="592"/>
      <c r="C86" s="590"/>
      <c r="D86" s="590"/>
      <c r="E86" s="591"/>
      <c r="F86" s="590"/>
      <c r="G86" s="590"/>
      <c r="H86" s="593"/>
      <c r="I86" s="593"/>
      <c r="J86" s="595"/>
      <c r="K86" s="595"/>
      <c r="L86" s="590"/>
      <c r="M86" s="590"/>
      <c r="N86" s="590"/>
      <c r="V86" s="568" t="n">
        <f aca="false">+V85+1</f>
        <v>24</v>
      </c>
      <c r="W86" s="573" t="str">
        <f aca="false">IFERROR(VLOOKUP($V85,AD:AK,8,FALSE()),"")</f>
        <v/>
      </c>
      <c r="X86" s="573" t="str">
        <f aca="false">IFERROR(VLOOKUP($V86,AE:AL,8,FALSE()),"")</f>
        <v/>
      </c>
      <c r="Y86" s="573" t="str">
        <f aca="false">IFERROR(VLOOKUP($V86,AF:AM,8,FALSE()),"")</f>
        <v/>
      </c>
      <c r="Z86" s="573" t="str">
        <f aca="false">IFERROR(VLOOKUP($V86,AG:AN,8,FALSE()),"")</f>
        <v/>
      </c>
      <c r="AA86" s="573" t="str">
        <f aca="false">IFERROR(VLOOKUP($V86,AH:AO,8,FALSE()),"")</f>
        <v/>
      </c>
      <c r="AB86" s="573" t="str">
        <f aca="false">IFERROR(VLOOKUP($V86,AI:AP,8,FALSE()),"")</f>
        <v/>
      </c>
      <c r="AD86" s="568" t="str">
        <f aca="false">IF(AK86&lt;&gt;"",MAX(AD$3:AD85)+1,"")</f>
        <v/>
      </c>
      <c r="AE86" s="568" t="str">
        <f aca="false">IF(AL86&lt;&gt;"",MAX(AE$3:AE85)+1,"")</f>
        <v/>
      </c>
      <c r="AF86" s="568" t="str">
        <f aca="false">IF(AM86&lt;&gt;"",MAX(AF$3:AF85)+1,"")</f>
        <v/>
      </c>
      <c r="AG86" s="568" t="str">
        <f aca="false">IF(AN86&lt;&gt;"",MAX(AG$3:AG85)+1,"")</f>
        <v/>
      </c>
      <c r="AH86" s="568" t="str">
        <f aca="false">IF(AO86&lt;&gt;"",MAX(AH$3:AH85)+1,"")</f>
        <v/>
      </c>
      <c r="AI86" s="568" t="str">
        <f aca="false">IF(AP86&lt;&gt;"",MAX(AI$3:AI85)+1,"")</f>
        <v/>
      </c>
      <c r="AK86" s="568" t="str">
        <f aca="false">IF(B86="","",IF(COUNTIF($AK$3:AL85,B86)=0,B86,""))</f>
        <v/>
      </c>
      <c r="AL86" s="568" t="str">
        <f aca="false">IF(C86="","",IF($B86='Descrizione Intervento'!$E$25,IF(COUNTIF($AL$3:AL85,$C86)=0,$C86,""),""))</f>
        <v/>
      </c>
      <c r="AM86" s="568" t="str">
        <f aca="false">IF(D86="","",IF(AND($B86='Descrizione Intervento'!$E$25,$C86='Descrizione Intervento'!$E$27),IF(COUNTIF(AM$3:AM85,$D86)=0,$D86,""),""))</f>
        <v/>
      </c>
      <c r="AN86" s="568" t="str">
        <f aca="false">IF(E86="","",IF(AND($B86='Descrizione Intervento'!$E$25,$C86='Descrizione Intervento'!$E$27,$D86='Descrizione Intervento'!$E$30),IF(COUNTIF(AN$3:AN85,$E86)=0,$E86,""),""))</f>
        <v/>
      </c>
      <c r="AO86" s="568" t="str">
        <f aca="false">IF(F86="","",IF(AND($B86='Descrizione Intervento'!$E$25,$C86='Descrizione Intervento'!$E$27,$D86='Descrizione Intervento'!$E$30,$E86='Descrizione Intervento'!$E$32),IF(COUNTIF(AO$3:AO85,$F86)=0,$F86,""),""))</f>
        <v/>
      </c>
      <c r="AP86" s="568" t="str">
        <f aca="false">IF(G86="","",IF(AND($B86='Descrizione Intervento'!$E$25,$C86='Descrizione Intervento'!$E$27,$D86='Descrizione Intervento'!$E$30,$E86='Descrizione Intervento'!$E$32,$F86='Descrizione Intervento'!$E$34),IF(COUNTIF(AP$3:AP85,$G86)=0,$G86,""),""))</f>
        <v/>
      </c>
    </row>
    <row r="87" customFormat="false" ht="12.75" hidden="false" customHeight="false" outlineLevel="0" collapsed="false">
      <c r="A87" s="568" t="str">
        <f aca="false">IF(B87&lt;&gt;"",CONCATENATE(B87,C87,D87,E87,F151,F87,G87),"")</f>
        <v/>
      </c>
      <c r="B87" s="592"/>
      <c r="C87" s="590"/>
      <c r="D87" s="590"/>
      <c r="E87" s="591"/>
      <c r="F87" s="590"/>
      <c r="G87" s="590"/>
      <c r="H87" s="593"/>
      <c r="I87" s="593"/>
      <c r="J87" s="595"/>
      <c r="K87" s="595"/>
      <c r="L87" s="590"/>
      <c r="M87" s="590"/>
      <c r="N87" s="590"/>
      <c r="V87" s="568" t="n">
        <f aca="false">+V86+1</f>
        <v>25</v>
      </c>
      <c r="W87" s="573" t="str">
        <f aca="false">IFERROR(VLOOKUP($V86,AD:AK,8,FALSE()),"")</f>
        <v/>
      </c>
      <c r="X87" s="573" t="str">
        <f aca="false">IFERROR(VLOOKUP($V87,AE:AL,8,FALSE()),"")</f>
        <v/>
      </c>
      <c r="Y87" s="573" t="str">
        <f aca="false">IFERROR(VLOOKUP($V87,AF:AM,8,FALSE()),"")</f>
        <v/>
      </c>
      <c r="Z87" s="573" t="str">
        <f aca="false">IFERROR(VLOOKUP($V87,AG:AN,8,FALSE()),"")</f>
        <v/>
      </c>
      <c r="AA87" s="573" t="str">
        <f aca="false">IFERROR(VLOOKUP($V87,AH:AO,8,FALSE()),"")</f>
        <v/>
      </c>
      <c r="AB87" s="573" t="str">
        <f aca="false">IFERROR(VLOOKUP($V87,AI:AP,8,FALSE()),"")</f>
        <v/>
      </c>
      <c r="AD87" s="568" t="str">
        <f aca="false">IF(AK87&lt;&gt;"",MAX(AD$3:AD86)+1,"")</f>
        <v/>
      </c>
      <c r="AE87" s="568" t="str">
        <f aca="false">IF(AL87&lt;&gt;"",MAX(AE$3:AE86)+1,"")</f>
        <v/>
      </c>
      <c r="AF87" s="568" t="str">
        <f aca="false">IF(AM87&lt;&gt;"",MAX(AF$3:AF86)+1,"")</f>
        <v/>
      </c>
      <c r="AG87" s="568" t="str">
        <f aca="false">IF(AN87&lt;&gt;"",MAX(AG$3:AG86)+1,"")</f>
        <v/>
      </c>
      <c r="AH87" s="568" t="str">
        <f aca="false">IF(AO87&lt;&gt;"",MAX(AH$3:AH86)+1,"")</f>
        <v/>
      </c>
      <c r="AI87" s="568" t="str">
        <f aca="false">IF(AP87&lt;&gt;"",MAX(AI$3:AI86)+1,"")</f>
        <v/>
      </c>
      <c r="AK87" s="568" t="str">
        <f aca="false">IF(B87="","",IF(COUNTIF($AK$3:AL86,B87)=0,B87,""))</f>
        <v/>
      </c>
      <c r="AL87" s="568" t="str">
        <f aca="false">IF(C87="","",IF($B87='Descrizione Intervento'!$E$25,IF(COUNTIF($AL$3:AL86,$C87)=0,$C87,""),""))</f>
        <v/>
      </c>
      <c r="AM87" s="568" t="str">
        <f aca="false">IF(D87="","",IF(AND($B87='Descrizione Intervento'!$E$25,$C87='Descrizione Intervento'!$E$27),IF(COUNTIF(AM$3:AM86,$D87)=0,$D87,""),""))</f>
        <v/>
      </c>
      <c r="AN87" s="568" t="str">
        <f aca="false">IF(E87="","",IF(AND($B87='Descrizione Intervento'!$E$25,$C87='Descrizione Intervento'!$E$27,$D87='Descrizione Intervento'!$E$30),IF(COUNTIF(AN$3:AN86,$E87)=0,$E87,""),""))</f>
        <v/>
      </c>
      <c r="AO87" s="568" t="str">
        <f aca="false">IF(F87="","",IF(AND($B87='Descrizione Intervento'!$E$25,$C87='Descrizione Intervento'!$E$27,$D87='Descrizione Intervento'!$E$30,$E87='Descrizione Intervento'!$E$32),IF(COUNTIF(AO$3:AO86,$F87)=0,$F87,""),""))</f>
        <v/>
      </c>
      <c r="AP87" s="568" t="str">
        <f aca="false">IF(G87="","",IF(AND($B87='Descrizione Intervento'!$E$25,$C87='Descrizione Intervento'!$E$27,$D87='Descrizione Intervento'!$E$30,$E87='Descrizione Intervento'!$E$32,$F87='Descrizione Intervento'!$E$34),IF(COUNTIF(AP$3:AP86,$G87)=0,$G87,""),""))</f>
        <v/>
      </c>
    </row>
    <row r="88" customFormat="false" ht="12.75" hidden="false" customHeight="false" outlineLevel="0" collapsed="false">
      <c r="A88" s="568" t="str">
        <f aca="false">IF(B88&lt;&gt;"",CONCATENATE(B88,C88,D88,E88,F152,F88,G88),"")</f>
        <v/>
      </c>
      <c r="B88" s="592"/>
      <c r="C88" s="590"/>
      <c r="D88" s="590"/>
      <c r="E88" s="591"/>
      <c r="F88" s="590"/>
      <c r="G88" s="590"/>
      <c r="H88" s="593"/>
      <c r="I88" s="593"/>
      <c r="J88" s="595"/>
      <c r="K88" s="595"/>
      <c r="L88" s="590"/>
      <c r="M88" s="590"/>
      <c r="N88" s="590"/>
      <c r="V88" s="568" t="n">
        <f aca="false">+V87+1</f>
        <v>26</v>
      </c>
      <c r="W88" s="573" t="str">
        <f aca="false">IFERROR(VLOOKUP($V87,AD:AK,8,FALSE()),"")</f>
        <v/>
      </c>
      <c r="X88" s="573" t="str">
        <f aca="false">IFERROR(VLOOKUP($V88,AE:AL,8,FALSE()),"")</f>
        <v/>
      </c>
      <c r="Y88" s="573" t="str">
        <f aca="false">IFERROR(VLOOKUP($V88,AF:AM,8,FALSE()),"")</f>
        <v/>
      </c>
      <c r="Z88" s="573" t="str">
        <f aca="false">IFERROR(VLOOKUP($V88,AG:AN,8,FALSE()),"")</f>
        <v/>
      </c>
      <c r="AA88" s="573" t="str">
        <f aca="false">IFERROR(VLOOKUP($V88,AH:AO,8,FALSE()),"")</f>
        <v/>
      </c>
      <c r="AB88" s="573" t="str">
        <f aca="false">IFERROR(VLOOKUP($V88,AI:AP,8,FALSE()),"")</f>
        <v/>
      </c>
      <c r="AD88" s="568" t="str">
        <f aca="false">IF(AK88&lt;&gt;"",MAX(AD$3:AD87)+1,"")</f>
        <v/>
      </c>
      <c r="AE88" s="568" t="str">
        <f aca="false">IF(AL88&lt;&gt;"",MAX(AE$3:AE87)+1,"")</f>
        <v/>
      </c>
      <c r="AF88" s="568" t="str">
        <f aca="false">IF(AM88&lt;&gt;"",MAX(AF$3:AF87)+1,"")</f>
        <v/>
      </c>
      <c r="AG88" s="568" t="str">
        <f aca="false">IF(AN88&lt;&gt;"",MAX(AG$3:AG87)+1,"")</f>
        <v/>
      </c>
      <c r="AH88" s="568" t="str">
        <f aca="false">IF(AO88&lt;&gt;"",MAX(AH$3:AH87)+1,"")</f>
        <v/>
      </c>
      <c r="AI88" s="568" t="str">
        <f aca="false">IF(AP88&lt;&gt;"",MAX(AI$3:AI87)+1,"")</f>
        <v/>
      </c>
      <c r="AK88" s="568" t="str">
        <f aca="false">IF(B88="","",IF(COUNTIF($AK$3:AL87,B88)=0,B88,""))</f>
        <v/>
      </c>
      <c r="AL88" s="568" t="str">
        <f aca="false">IF(C88="","",IF($B88='Descrizione Intervento'!$E$25,IF(COUNTIF($AL$3:AL87,$C88)=0,$C88,""),""))</f>
        <v/>
      </c>
      <c r="AM88" s="568" t="str">
        <f aca="false">IF(D88="","",IF(AND($B88='Descrizione Intervento'!$E$25,$C88='Descrizione Intervento'!$E$27),IF(COUNTIF(AM$3:AM87,$D88)=0,$D88,""),""))</f>
        <v/>
      </c>
      <c r="AN88" s="568" t="str">
        <f aca="false">IF(E88="","",IF(AND($B88='Descrizione Intervento'!$E$25,$C88='Descrizione Intervento'!$E$27,$D88='Descrizione Intervento'!$E$30),IF(COUNTIF(AN$3:AN87,$E88)=0,$E88,""),""))</f>
        <v/>
      </c>
      <c r="AO88" s="568" t="str">
        <f aca="false">IF(F88="","",IF(AND($B88='Descrizione Intervento'!$E$25,$C88='Descrizione Intervento'!$E$27,$D88='Descrizione Intervento'!$E$30,$E88='Descrizione Intervento'!$E$32),IF(COUNTIF(AO$3:AO87,$F88)=0,$F88,""),""))</f>
        <v/>
      </c>
      <c r="AP88" s="568" t="str">
        <f aca="false">IF(G88="","",IF(AND($B88='Descrizione Intervento'!$E$25,$C88='Descrizione Intervento'!$E$27,$D88='Descrizione Intervento'!$E$30,$E88='Descrizione Intervento'!$E$32,$F88='Descrizione Intervento'!$E$34),IF(COUNTIF(AP$3:AP87,$G88)=0,$G88,""),""))</f>
        <v/>
      </c>
    </row>
    <row r="89" customFormat="false" ht="12.75" hidden="false" customHeight="false" outlineLevel="0" collapsed="false">
      <c r="A89" s="568" t="str">
        <f aca="false">IF(B89&lt;&gt;"",CONCATENATE(B89,C89,D89,E89,F153,F89,G89),"")</f>
        <v/>
      </c>
      <c r="B89" s="592"/>
      <c r="C89" s="590"/>
      <c r="D89" s="590"/>
      <c r="E89" s="591"/>
      <c r="F89" s="590"/>
      <c r="G89" s="590"/>
      <c r="H89" s="593"/>
      <c r="I89" s="593"/>
      <c r="J89" s="595"/>
      <c r="K89" s="595"/>
      <c r="L89" s="590"/>
      <c r="M89" s="590"/>
      <c r="N89" s="590"/>
      <c r="V89" s="568" t="n">
        <f aca="false">+V88+1</f>
        <v>27</v>
      </c>
      <c r="W89" s="573" t="str">
        <f aca="false">IFERROR(VLOOKUP($V88,AD:AK,8,FALSE()),"")</f>
        <v/>
      </c>
      <c r="X89" s="573" t="str">
        <f aca="false">IFERROR(VLOOKUP($V89,AE:AL,8,FALSE()),"")</f>
        <v/>
      </c>
      <c r="Y89" s="573" t="str">
        <f aca="false">IFERROR(VLOOKUP($V89,AF:AM,8,FALSE()),"")</f>
        <v/>
      </c>
      <c r="Z89" s="573" t="str">
        <f aca="false">IFERROR(VLOOKUP($V89,AG:AN,8,FALSE()),"")</f>
        <v/>
      </c>
      <c r="AA89" s="573" t="str">
        <f aca="false">IFERROR(VLOOKUP($V89,AH:AO,8,FALSE()),"")</f>
        <v/>
      </c>
      <c r="AB89" s="573" t="str">
        <f aca="false">IFERROR(VLOOKUP($V89,AI:AP,8,FALSE()),"")</f>
        <v/>
      </c>
      <c r="AD89" s="568" t="str">
        <f aca="false">IF(AK89&lt;&gt;"",MAX(AD$3:AD88)+1,"")</f>
        <v/>
      </c>
      <c r="AE89" s="568" t="str">
        <f aca="false">IF(AL89&lt;&gt;"",MAX(AE$3:AE88)+1,"")</f>
        <v/>
      </c>
      <c r="AF89" s="568" t="str">
        <f aca="false">IF(AM89&lt;&gt;"",MAX(AF$3:AF88)+1,"")</f>
        <v/>
      </c>
      <c r="AG89" s="568" t="str">
        <f aca="false">IF(AN89&lt;&gt;"",MAX(AG$3:AG88)+1,"")</f>
        <v/>
      </c>
      <c r="AH89" s="568" t="str">
        <f aca="false">IF(AO89&lt;&gt;"",MAX(AH$3:AH88)+1,"")</f>
        <v/>
      </c>
      <c r="AI89" s="568" t="str">
        <f aca="false">IF(AP89&lt;&gt;"",MAX(AI$3:AI88)+1,"")</f>
        <v/>
      </c>
      <c r="AK89" s="568" t="str">
        <f aca="false">IF(B89="","",IF(COUNTIF($AK$3:AL88,B89)=0,B89,""))</f>
        <v/>
      </c>
      <c r="AL89" s="568" t="str">
        <f aca="false">IF(C89="","",IF($B89='Descrizione Intervento'!$E$25,IF(COUNTIF($AL$3:AL88,$C89)=0,$C89,""),""))</f>
        <v/>
      </c>
      <c r="AM89" s="568" t="str">
        <f aca="false">IF(D89="","",IF(AND($B89='Descrizione Intervento'!$E$25,$C89='Descrizione Intervento'!$E$27),IF(COUNTIF(AM$3:AM88,$D89)=0,$D89,""),""))</f>
        <v/>
      </c>
      <c r="AN89" s="568" t="str">
        <f aca="false">IF(E89="","",IF(AND($B89='Descrizione Intervento'!$E$25,$C89='Descrizione Intervento'!$E$27,$D89='Descrizione Intervento'!$E$30),IF(COUNTIF(AN$3:AN88,$E89)=0,$E89,""),""))</f>
        <v/>
      </c>
      <c r="AO89" s="568" t="str">
        <f aca="false">IF(F89="","",IF(AND($B89='Descrizione Intervento'!$E$25,$C89='Descrizione Intervento'!$E$27,$D89='Descrizione Intervento'!$E$30,$E89='Descrizione Intervento'!$E$32),IF(COUNTIF(AO$3:AO88,$F89)=0,$F89,""),""))</f>
        <v/>
      </c>
      <c r="AP89" s="568" t="str">
        <f aca="false">IF(G89="","",IF(AND($B89='Descrizione Intervento'!$E$25,$C89='Descrizione Intervento'!$E$27,$D89='Descrizione Intervento'!$E$30,$E89='Descrizione Intervento'!$E$32,$F89='Descrizione Intervento'!$E$34),IF(COUNTIF(AP$3:AP88,$G89)=0,$G89,""),""))</f>
        <v/>
      </c>
    </row>
    <row r="90" customFormat="false" ht="12.75" hidden="false" customHeight="false" outlineLevel="0" collapsed="false">
      <c r="A90" s="568" t="str">
        <f aca="false">IF(B90&lt;&gt;"",CONCATENATE(B90,C90,D90,E90,F154,F90,G90),"")</f>
        <v/>
      </c>
      <c r="B90" s="592"/>
      <c r="C90" s="590"/>
      <c r="D90" s="590"/>
      <c r="E90" s="591"/>
      <c r="F90" s="590"/>
      <c r="G90" s="590"/>
      <c r="H90" s="593"/>
      <c r="I90" s="593"/>
      <c r="J90" s="595"/>
      <c r="K90" s="595"/>
      <c r="L90" s="590"/>
      <c r="M90" s="590"/>
      <c r="N90" s="590"/>
      <c r="V90" s="568" t="n">
        <f aca="false">+V89+1</f>
        <v>28</v>
      </c>
      <c r="W90" s="573" t="str">
        <f aca="false">IFERROR(VLOOKUP($V89,AD:AK,8,FALSE()),"")</f>
        <v/>
      </c>
      <c r="X90" s="573" t="str">
        <f aca="false">IFERROR(VLOOKUP($V90,AE:AL,8,FALSE()),"")</f>
        <v/>
      </c>
      <c r="Y90" s="573" t="str">
        <f aca="false">IFERROR(VLOOKUP($V90,AF:AM,8,FALSE()),"")</f>
        <v/>
      </c>
      <c r="Z90" s="573" t="str">
        <f aca="false">IFERROR(VLOOKUP($V90,AG:AN,8,FALSE()),"")</f>
        <v/>
      </c>
      <c r="AA90" s="573" t="str">
        <f aca="false">IFERROR(VLOOKUP($V90,AH:AO,8,FALSE()),"")</f>
        <v/>
      </c>
      <c r="AB90" s="573" t="str">
        <f aca="false">IFERROR(VLOOKUP($V90,AI:AP,8,FALSE()),"")</f>
        <v/>
      </c>
      <c r="AD90" s="568" t="str">
        <f aca="false">IF(AK90&lt;&gt;"",MAX(AD$3:AD89)+1,"")</f>
        <v/>
      </c>
      <c r="AE90" s="568" t="str">
        <f aca="false">IF(AL90&lt;&gt;"",MAX(AE$3:AE89)+1,"")</f>
        <v/>
      </c>
      <c r="AF90" s="568" t="str">
        <f aca="false">IF(AM90&lt;&gt;"",MAX(AF$3:AF89)+1,"")</f>
        <v/>
      </c>
      <c r="AG90" s="568" t="str">
        <f aca="false">IF(AN90&lt;&gt;"",MAX(AG$3:AG89)+1,"")</f>
        <v/>
      </c>
      <c r="AH90" s="568" t="str">
        <f aca="false">IF(AO90&lt;&gt;"",MAX(AH$3:AH89)+1,"")</f>
        <v/>
      </c>
      <c r="AI90" s="568" t="str">
        <f aca="false">IF(AP90&lt;&gt;"",MAX(AI$3:AI89)+1,"")</f>
        <v/>
      </c>
      <c r="AK90" s="568" t="str">
        <f aca="false">IF(B90="","",IF(COUNTIF($AK$3:AL89,B90)=0,B90,""))</f>
        <v/>
      </c>
      <c r="AL90" s="568" t="str">
        <f aca="false">IF(C90="","",IF($B90='Descrizione Intervento'!$E$25,IF(COUNTIF($AL$3:AL89,$C90)=0,$C90,""),""))</f>
        <v/>
      </c>
      <c r="AM90" s="568" t="str">
        <f aca="false">IF(D90="","",IF(AND($B90='Descrizione Intervento'!$E$25,$C90='Descrizione Intervento'!$E$27),IF(COUNTIF(AM$3:AM89,$D90)=0,$D90,""),""))</f>
        <v/>
      </c>
      <c r="AN90" s="568" t="str">
        <f aca="false">IF(E90="","",IF(AND($B90='Descrizione Intervento'!$E$25,$C90='Descrizione Intervento'!$E$27,$D90='Descrizione Intervento'!$E$30),IF(COUNTIF(AN$3:AN89,$E90)=0,$E90,""),""))</f>
        <v/>
      </c>
      <c r="AO90" s="568" t="str">
        <f aca="false">IF(F90="","",IF(AND($B90='Descrizione Intervento'!$E$25,$C90='Descrizione Intervento'!$E$27,$D90='Descrizione Intervento'!$E$30,$E90='Descrizione Intervento'!$E$32),IF(COUNTIF(AO$3:AO89,$F90)=0,$F90,""),""))</f>
        <v/>
      </c>
      <c r="AP90" s="568" t="str">
        <f aca="false">IF(G90="","",IF(AND($B90='Descrizione Intervento'!$E$25,$C90='Descrizione Intervento'!$E$27,$D90='Descrizione Intervento'!$E$30,$E90='Descrizione Intervento'!$E$32,$F90='Descrizione Intervento'!$E$34),IF(COUNTIF(AP$3:AP89,$G90)=0,$G90,""),""))</f>
        <v/>
      </c>
    </row>
    <row r="91" customFormat="false" ht="12.75" hidden="false" customHeight="false" outlineLevel="0" collapsed="false">
      <c r="A91" s="568" t="str">
        <f aca="false">IF(B91&lt;&gt;"",CONCATENATE(B91,C91,D91,E91,F155,F91,G91),"")</f>
        <v/>
      </c>
      <c r="B91" s="592"/>
      <c r="C91" s="590"/>
      <c r="D91" s="590"/>
      <c r="E91" s="591"/>
      <c r="F91" s="590"/>
      <c r="G91" s="590"/>
      <c r="H91" s="593"/>
      <c r="I91" s="593"/>
      <c r="J91" s="595"/>
      <c r="K91" s="595"/>
      <c r="L91" s="590"/>
      <c r="M91" s="590"/>
      <c r="N91" s="590"/>
      <c r="V91" s="568" t="n">
        <f aca="false">+V90+1</f>
        <v>29</v>
      </c>
      <c r="W91" s="573" t="str">
        <f aca="false">IFERROR(VLOOKUP($V90,AD:AK,8,FALSE()),"")</f>
        <v/>
      </c>
      <c r="X91" s="573" t="str">
        <f aca="false">IFERROR(VLOOKUP($V91,AE:AL,8,FALSE()),"")</f>
        <v/>
      </c>
      <c r="Y91" s="573" t="str">
        <f aca="false">IFERROR(VLOOKUP($V91,AF:AM,8,FALSE()),"")</f>
        <v/>
      </c>
      <c r="Z91" s="573" t="str">
        <f aca="false">IFERROR(VLOOKUP($V91,AG:AN,8,FALSE()),"")</f>
        <v/>
      </c>
      <c r="AA91" s="573" t="str">
        <f aca="false">IFERROR(VLOOKUP($V91,AH:AO,8,FALSE()),"")</f>
        <v/>
      </c>
      <c r="AB91" s="573" t="str">
        <f aca="false">IFERROR(VLOOKUP($V91,AI:AP,8,FALSE()),"")</f>
        <v/>
      </c>
      <c r="AD91" s="568" t="str">
        <f aca="false">IF(AK91&lt;&gt;"",MAX(AD$3:AD90)+1,"")</f>
        <v/>
      </c>
      <c r="AE91" s="568" t="str">
        <f aca="false">IF(AL91&lt;&gt;"",MAX(AE$3:AE90)+1,"")</f>
        <v/>
      </c>
      <c r="AF91" s="568" t="str">
        <f aca="false">IF(AM91&lt;&gt;"",MAX(AF$3:AF90)+1,"")</f>
        <v/>
      </c>
      <c r="AG91" s="568" t="str">
        <f aca="false">IF(AN91&lt;&gt;"",MAX(AG$3:AG90)+1,"")</f>
        <v/>
      </c>
      <c r="AH91" s="568" t="str">
        <f aca="false">IF(AO91&lt;&gt;"",MAX(AH$3:AH90)+1,"")</f>
        <v/>
      </c>
      <c r="AI91" s="568" t="str">
        <f aca="false">IF(AP91&lt;&gt;"",MAX(AI$3:AI90)+1,"")</f>
        <v/>
      </c>
      <c r="AK91" s="568" t="str">
        <f aca="false">IF(B91="","",IF(COUNTIF($AK$3:AL90,B91)=0,B91,""))</f>
        <v/>
      </c>
      <c r="AL91" s="568" t="str">
        <f aca="false">IF(C91="","",IF($B91='Descrizione Intervento'!$E$25,IF(COUNTIF($AL$3:AL90,$C91)=0,$C91,""),""))</f>
        <v/>
      </c>
      <c r="AM91" s="568" t="str">
        <f aca="false">IF(D91="","",IF(AND($B91='Descrizione Intervento'!$E$25,$C91='Descrizione Intervento'!$E$27),IF(COUNTIF(AM$3:AM90,$D91)=0,$D91,""),""))</f>
        <v/>
      </c>
      <c r="AN91" s="568" t="str">
        <f aca="false">IF(E91="","",IF(AND($B91='Descrizione Intervento'!$E$25,$C91='Descrizione Intervento'!$E$27,$D91='Descrizione Intervento'!$E$30),IF(COUNTIF(AN$3:AN90,$E91)=0,$E91,""),""))</f>
        <v/>
      </c>
      <c r="AO91" s="568" t="str">
        <f aca="false">IF(F91="","",IF(AND($B91='Descrizione Intervento'!$E$25,$C91='Descrizione Intervento'!$E$27,$D91='Descrizione Intervento'!$E$30,$E91='Descrizione Intervento'!$E$32),IF(COUNTIF(AO$3:AO90,$F91)=0,$F91,""),""))</f>
        <v/>
      </c>
      <c r="AP91" s="568" t="str">
        <f aca="false">IF(G91="","",IF(AND($B91='Descrizione Intervento'!$E$25,$C91='Descrizione Intervento'!$E$27,$D91='Descrizione Intervento'!$E$30,$E91='Descrizione Intervento'!$E$32,$F91='Descrizione Intervento'!$E$34),IF(COUNTIF(AP$3:AP90,$G91)=0,$G91,""),""))</f>
        <v/>
      </c>
    </row>
    <row r="92" customFormat="false" ht="12.75" hidden="false" customHeight="false" outlineLevel="0" collapsed="false">
      <c r="A92" s="568" t="str">
        <f aca="false">IF(B92&lt;&gt;"",CONCATENATE(B92,C92,D92,E92,F156,F92,G92),"")</f>
        <v/>
      </c>
      <c r="B92" s="592"/>
      <c r="C92" s="590"/>
      <c r="D92" s="590"/>
      <c r="E92" s="591"/>
      <c r="F92" s="590"/>
      <c r="G92" s="590"/>
      <c r="H92" s="593"/>
      <c r="I92" s="593"/>
      <c r="J92" s="595"/>
      <c r="K92" s="595"/>
      <c r="L92" s="590"/>
      <c r="M92" s="590"/>
      <c r="N92" s="590"/>
      <c r="V92" s="568" t="n">
        <f aca="false">+V91+1</f>
        <v>30</v>
      </c>
      <c r="W92" s="573" t="str">
        <f aca="false">IFERROR(VLOOKUP($V91,AD:AK,8,FALSE()),"")</f>
        <v/>
      </c>
      <c r="X92" s="573" t="str">
        <f aca="false">IFERROR(VLOOKUP($V92,AE:AL,8,FALSE()),"")</f>
        <v/>
      </c>
      <c r="Y92" s="573" t="str">
        <f aca="false">IFERROR(VLOOKUP($V92,AF:AM,8,FALSE()),"")</f>
        <v/>
      </c>
      <c r="Z92" s="573" t="str">
        <f aca="false">IFERROR(VLOOKUP($V92,AG:AN,8,FALSE()),"")</f>
        <v/>
      </c>
      <c r="AA92" s="573" t="str">
        <f aca="false">IFERROR(VLOOKUP($V92,AH:AO,8,FALSE()),"")</f>
        <v/>
      </c>
      <c r="AB92" s="573" t="str">
        <f aca="false">IFERROR(VLOOKUP($V92,AI:AP,8,FALSE()),"")</f>
        <v/>
      </c>
      <c r="AD92" s="568" t="str">
        <f aca="false">IF(AK92&lt;&gt;"",MAX(AD$3:AD91)+1,"")</f>
        <v/>
      </c>
      <c r="AE92" s="568" t="str">
        <f aca="false">IF(AL92&lt;&gt;"",MAX(AE$3:AE91)+1,"")</f>
        <v/>
      </c>
      <c r="AF92" s="568" t="str">
        <f aca="false">IF(AM92&lt;&gt;"",MAX(AF$3:AF91)+1,"")</f>
        <v/>
      </c>
      <c r="AG92" s="568" t="str">
        <f aca="false">IF(AN92&lt;&gt;"",MAX(AG$3:AG91)+1,"")</f>
        <v/>
      </c>
      <c r="AH92" s="568" t="str">
        <f aca="false">IF(AO92&lt;&gt;"",MAX(AH$3:AH91)+1,"")</f>
        <v/>
      </c>
      <c r="AI92" s="568" t="str">
        <f aca="false">IF(AP92&lt;&gt;"",MAX(AI$3:AI91)+1,"")</f>
        <v/>
      </c>
      <c r="AK92" s="568" t="str">
        <f aca="false">IF(B92="","",IF(COUNTIF($AK$3:AL91,B92)=0,B92,""))</f>
        <v/>
      </c>
      <c r="AL92" s="568" t="str">
        <f aca="false">IF(C92="","",IF($B92='Descrizione Intervento'!$E$25,IF(COUNTIF($AL$3:AL91,$C92)=0,$C92,""),""))</f>
        <v/>
      </c>
      <c r="AM92" s="568" t="str">
        <f aca="false">IF(D92="","",IF(AND($B92='Descrizione Intervento'!$E$25,$C92='Descrizione Intervento'!$E$27),IF(COUNTIF(AM$3:AM91,$D92)=0,$D92,""),""))</f>
        <v/>
      </c>
      <c r="AN92" s="568" t="str">
        <f aca="false">IF(E92="","",IF(AND($B92='Descrizione Intervento'!$E$25,$C92='Descrizione Intervento'!$E$27,$D92='Descrizione Intervento'!$E$30),IF(COUNTIF(AN$3:AN91,$E92)=0,$E92,""),""))</f>
        <v/>
      </c>
      <c r="AO92" s="568" t="str">
        <f aca="false">IF(F92="","",IF(AND($B92='Descrizione Intervento'!$E$25,$C92='Descrizione Intervento'!$E$27,$D92='Descrizione Intervento'!$E$30,$E92='Descrizione Intervento'!$E$32),IF(COUNTIF(AO$3:AO91,$F92)=0,$F92,""),""))</f>
        <v/>
      </c>
      <c r="AP92" s="568" t="str">
        <f aca="false">IF(G92="","",IF(AND($B92='Descrizione Intervento'!$E$25,$C92='Descrizione Intervento'!$E$27,$D92='Descrizione Intervento'!$E$30,$E92='Descrizione Intervento'!$E$32,$F92='Descrizione Intervento'!$E$34),IF(COUNTIF(AP$3:AP91,$G92)=0,$G92,""),""))</f>
        <v/>
      </c>
    </row>
    <row r="93" customFormat="false" ht="12.75" hidden="false" customHeight="false" outlineLevel="0" collapsed="false">
      <c r="A93" s="568" t="str">
        <f aca="false">IF(B93&lt;&gt;"",CONCATENATE(B93,C93,D93,E93,F157,F93,G93),"")</f>
        <v/>
      </c>
      <c r="B93" s="592"/>
      <c r="C93" s="590"/>
      <c r="D93" s="590"/>
      <c r="E93" s="591"/>
      <c r="F93" s="590"/>
      <c r="G93" s="590"/>
      <c r="H93" s="593"/>
      <c r="I93" s="593"/>
      <c r="J93" s="595"/>
      <c r="K93" s="595"/>
      <c r="L93" s="590"/>
      <c r="M93" s="590"/>
      <c r="N93" s="590"/>
      <c r="V93" s="568" t="n">
        <f aca="false">+V92+1</f>
        <v>31</v>
      </c>
      <c r="W93" s="573" t="str">
        <f aca="false">IFERROR(VLOOKUP($V92,AD:AK,8,FALSE()),"")</f>
        <v/>
      </c>
      <c r="X93" s="573" t="str">
        <f aca="false">IFERROR(VLOOKUP($V93,AE:AL,8,FALSE()),"")</f>
        <v/>
      </c>
      <c r="Y93" s="573" t="str">
        <f aca="false">IFERROR(VLOOKUP($V93,AF:AM,8,FALSE()),"")</f>
        <v/>
      </c>
      <c r="Z93" s="573" t="str">
        <f aca="false">IFERROR(VLOOKUP($V93,AG:AN,8,FALSE()),"")</f>
        <v/>
      </c>
      <c r="AA93" s="573" t="str">
        <f aca="false">IFERROR(VLOOKUP($V93,AH:AO,8,FALSE()),"")</f>
        <v/>
      </c>
      <c r="AB93" s="573" t="str">
        <f aca="false">IFERROR(VLOOKUP($V93,AI:AP,8,FALSE()),"")</f>
        <v/>
      </c>
      <c r="AD93" s="568" t="str">
        <f aca="false">IF(AK93&lt;&gt;"",MAX(AD$3:AD92)+1,"")</f>
        <v/>
      </c>
      <c r="AE93" s="568" t="str">
        <f aca="false">IF(AL93&lt;&gt;"",MAX(AE$3:AE92)+1,"")</f>
        <v/>
      </c>
      <c r="AF93" s="568" t="str">
        <f aca="false">IF(AM93&lt;&gt;"",MAX(AF$3:AF92)+1,"")</f>
        <v/>
      </c>
      <c r="AG93" s="568" t="str">
        <f aca="false">IF(AN93&lt;&gt;"",MAX(AG$3:AG92)+1,"")</f>
        <v/>
      </c>
      <c r="AH93" s="568" t="str">
        <f aca="false">IF(AO93&lt;&gt;"",MAX(AH$3:AH92)+1,"")</f>
        <v/>
      </c>
      <c r="AI93" s="568" t="str">
        <f aca="false">IF(AP93&lt;&gt;"",MAX(AI$3:AI92)+1,"")</f>
        <v/>
      </c>
      <c r="AK93" s="568" t="str">
        <f aca="false">IF(B93="","",IF(COUNTIF($AK$3:AL92,B93)=0,B93,""))</f>
        <v/>
      </c>
      <c r="AL93" s="568" t="str">
        <f aca="false">IF(C93="","",IF($B93='Descrizione Intervento'!$E$25,IF(COUNTIF($AL$3:AL92,$C93)=0,$C93,""),""))</f>
        <v/>
      </c>
      <c r="AM93" s="568" t="str">
        <f aca="false">IF(D93="","",IF(AND($B93='Descrizione Intervento'!$E$25,$C93='Descrizione Intervento'!$E$27),IF(COUNTIF(AM$3:AM92,$D93)=0,$D93,""),""))</f>
        <v/>
      </c>
      <c r="AN93" s="568" t="str">
        <f aca="false">IF(E93="","",IF(AND($B93='Descrizione Intervento'!$E$25,$C93='Descrizione Intervento'!$E$27,$D93='Descrizione Intervento'!$E$30),IF(COUNTIF(AN$3:AN92,$E93)=0,$E93,""),""))</f>
        <v/>
      </c>
      <c r="AO93" s="568" t="str">
        <f aca="false">IF(F93="","",IF(AND($B93='Descrizione Intervento'!$E$25,$C93='Descrizione Intervento'!$E$27,$D93='Descrizione Intervento'!$E$30,$E93='Descrizione Intervento'!$E$32),IF(COUNTIF(AO$3:AO92,$F93)=0,$F93,""),""))</f>
        <v/>
      </c>
      <c r="AP93" s="568" t="str">
        <f aca="false">IF(G93="","",IF(AND($B93='Descrizione Intervento'!$E$25,$C93='Descrizione Intervento'!$E$27,$D93='Descrizione Intervento'!$E$30,$E93='Descrizione Intervento'!$E$32,$F93='Descrizione Intervento'!$E$34),IF(COUNTIF(AP$3:AP92,$G93)=0,$G93,""),""))</f>
        <v/>
      </c>
    </row>
    <row r="94" customFormat="false" ht="12.75" hidden="false" customHeight="false" outlineLevel="0" collapsed="false">
      <c r="A94" s="568" t="str">
        <f aca="false">IF(B94&lt;&gt;"",CONCATENATE(B94,C94,D94,E94,F158,F94,G94),"")</f>
        <v/>
      </c>
      <c r="B94" s="592"/>
      <c r="C94" s="590"/>
      <c r="D94" s="590"/>
      <c r="E94" s="591"/>
      <c r="F94" s="590"/>
      <c r="G94" s="590"/>
      <c r="H94" s="593"/>
      <c r="I94" s="593"/>
      <c r="J94" s="595"/>
      <c r="K94" s="595"/>
      <c r="L94" s="590"/>
      <c r="M94" s="590"/>
      <c r="N94" s="590"/>
      <c r="V94" s="568" t="n">
        <f aca="false">+V93+1</f>
        <v>32</v>
      </c>
      <c r="W94" s="573" t="str">
        <f aca="false">IFERROR(VLOOKUP($V93,AD:AK,8,FALSE()),"")</f>
        <v/>
      </c>
      <c r="X94" s="573" t="str">
        <f aca="false">IFERROR(VLOOKUP($V94,AE:AL,8,FALSE()),"")</f>
        <v/>
      </c>
      <c r="Y94" s="573" t="str">
        <f aca="false">IFERROR(VLOOKUP($V94,AF:AM,8,FALSE()),"")</f>
        <v/>
      </c>
      <c r="Z94" s="573" t="str">
        <f aca="false">IFERROR(VLOOKUP($V94,AG:AN,8,FALSE()),"")</f>
        <v/>
      </c>
      <c r="AA94" s="573" t="str">
        <f aca="false">IFERROR(VLOOKUP($V94,AH:AO,8,FALSE()),"")</f>
        <v/>
      </c>
      <c r="AB94" s="573" t="str">
        <f aca="false">IFERROR(VLOOKUP($V94,AI:AP,8,FALSE()),"")</f>
        <v/>
      </c>
      <c r="AD94" s="568" t="str">
        <f aca="false">IF(AK94&lt;&gt;"",MAX(AD$3:AD93)+1,"")</f>
        <v/>
      </c>
      <c r="AE94" s="568" t="str">
        <f aca="false">IF(AL94&lt;&gt;"",MAX(AE$3:AE93)+1,"")</f>
        <v/>
      </c>
      <c r="AF94" s="568" t="str">
        <f aca="false">IF(AM94&lt;&gt;"",MAX(AF$3:AF93)+1,"")</f>
        <v/>
      </c>
      <c r="AG94" s="568" t="str">
        <f aca="false">IF(AN94&lt;&gt;"",MAX(AG$3:AG93)+1,"")</f>
        <v/>
      </c>
      <c r="AH94" s="568" t="str">
        <f aca="false">IF(AO94&lt;&gt;"",MAX(AH$3:AH93)+1,"")</f>
        <v/>
      </c>
      <c r="AI94" s="568" t="str">
        <f aca="false">IF(AP94&lt;&gt;"",MAX(AI$3:AI93)+1,"")</f>
        <v/>
      </c>
      <c r="AK94" s="568" t="str">
        <f aca="false">IF(B94="","",IF(COUNTIF($AK$3:AL93,B94)=0,B94,""))</f>
        <v/>
      </c>
      <c r="AL94" s="568" t="str">
        <f aca="false">IF(C94="","",IF($B94='Descrizione Intervento'!$E$25,IF(COUNTIF($AL$3:AL93,$C94)=0,$C94,""),""))</f>
        <v/>
      </c>
      <c r="AM94" s="568" t="str">
        <f aca="false">IF(D94="","",IF(AND($B94='Descrizione Intervento'!$E$25,$C94='Descrizione Intervento'!$E$27),IF(COUNTIF(AM$3:AM93,$D94)=0,$D94,""),""))</f>
        <v/>
      </c>
      <c r="AN94" s="568" t="str">
        <f aca="false">IF(E94="","",IF(AND($B94='Descrizione Intervento'!$E$25,$C94='Descrizione Intervento'!$E$27,$D94='Descrizione Intervento'!$E$30),IF(COUNTIF(AN$3:AN93,$E94)=0,$E94,""),""))</f>
        <v/>
      </c>
      <c r="AO94" s="568" t="str">
        <f aca="false">IF(F94="","",IF(AND($B94='Descrizione Intervento'!$E$25,$C94='Descrizione Intervento'!$E$27,$D94='Descrizione Intervento'!$E$30,$E94='Descrizione Intervento'!$E$32),IF(COUNTIF(AO$3:AO93,$F94)=0,$F94,""),""))</f>
        <v/>
      </c>
      <c r="AP94" s="568" t="str">
        <f aca="false">IF(G94="","",IF(AND($B94='Descrizione Intervento'!$E$25,$C94='Descrizione Intervento'!$E$27,$D94='Descrizione Intervento'!$E$30,$E94='Descrizione Intervento'!$E$32,$F94='Descrizione Intervento'!$E$34),IF(COUNTIF(AP$3:AP93,$G94)=0,$G94,""),""))</f>
        <v/>
      </c>
    </row>
    <row r="95" customFormat="false" ht="12.75" hidden="false" customHeight="false" outlineLevel="0" collapsed="false">
      <c r="A95" s="568" t="str">
        <f aca="false">IF(B95&lt;&gt;"",CONCATENATE(B95,C95,D95,E95,F159,F95,G95),"")</f>
        <v/>
      </c>
      <c r="B95" s="592"/>
      <c r="C95" s="590"/>
      <c r="D95" s="590"/>
      <c r="E95" s="591"/>
      <c r="F95" s="590"/>
      <c r="G95" s="590"/>
      <c r="H95" s="593"/>
      <c r="I95" s="593"/>
      <c r="J95" s="595"/>
      <c r="K95" s="595"/>
      <c r="L95" s="590"/>
      <c r="M95" s="590"/>
      <c r="N95" s="590"/>
      <c r="V95" s="568" t="n">
        <f aca="false">+V94+1</f>
        <v>33</v>
      </c>
      <c r="W95" s="573" t="str">
        <f aca="false">IFERROR(VLOOKUP($V94,AD:AK,8,FALSE()),"")</f>
        <v/>
      </c>
      <c r="X95" s="573" t="str">
        <f aca="false">IFERROR(VLOOKUP($V95,AE:AL,8,FALSE()),"")</f>
        <v/>
      </c>
      <c r="Y95" s="573" t="str">
        <f aca="false">IFERROR(VLOOKUP($V95,AF:AM,8,FALSE()),"")</f>
        <v/>
      </c>
      <c r="Z95" s="573" t="str">
        <f aca="false">IFERROR(VLOOKUP($V95,AG:AN,8,FALSE()),"")</f>
        <v/>
      </c>
      <c r="AA95" s="573" t="str">
        <f aca="false">IFERROR(VLOOKUP($V95,AH:AO,8,FALSE()),"")</f>
        <v/>
      </c>
      <c r="AB95" s="573" t="str">
        <f aca="false">IFERROR(VLOOKUP($V95,AI:AP,8,FALSE()),"")</f>
        <v/>
      </c>
      <c r="AD95" s="568" t="str">
        <f aca="false">IF(AK95&lt;&gt;"",MAX(AD$3:AD94)+1,"")</f>
        <v/>
      </c>
      <c r="AE95" s="568" t="str">
        <f aca="false">IF(AL95&lt;&gt;"",MAX(AE$3:AE94)+1,"")</f>
        <v/>
      </c>
      <c r="AF95" s="568" t="str">
        <f aca="false">IF(AM95&lt;&gt;"",MAX(AF$3:AF94)+1,"")</f>
        <v/>
      </c>
      <c r="AG95" s="568" t="str">
        <f aca="false">IF(AN95&lt;&gt;"",MAX(AG$3:AG94)+1,"")</f>
        <v/>
      </c>
      <c r="AH95" s="568" t="str">
        <f aca="false">IF(AO95&lt;&gt;"",MAX(AH$3:AH94)+1,"")</f>
        <v/>
      </c>
      <c r="AI95" s="568" t="str">
        <f aca="false">IF(AP95&lt;&gt;"",MAX(AI$3:AI94)+1,"")</f>
        <v/>
      </c>
      <c r="AK95" s="568" t="str">
        <f aca="false">IF(B95="","",IF(COUNTIF($AK$3:AL94,B95)=0,B95,""))</f>
        <v/>
      </c>
      <c r="AL95" s="568" t="str">
        <f aca="false">IF(C95="","",IF($B95='Descrizione Intervento'!$E$25,IF(COUNTIF($AL$3:AL94,$C95)=0,$C95,""),""))</f>
        <v/>
      </c>
      <c r="AM95" s="568" t="str">
        <f aca="false">IF(D95="","",IF(AND($B95='Descrizione Intervento'!$E$25,$C95='Descrizione Intervento'!$E$27),IF(COUNTIF(AM$3:AM94,$D95)=0,$D95,""),""))</f>
        <v/>
      </c>
      <c r="AN95" s="568" t="str">
        <f aca="false">IF(E95="","",IF(AND($B95='Descrizione Intervento'!$E$25,$C95='Descrizione Intervento'!$E$27,$D95='Descrizione Intervento'!$E$30),IF(COUNTIF(AN$3:AN94,$E95)=0,$E95,""),""))</f>
        <v/>
      </c>
      <c r="AO95" s="568" t="str">
        <f aca="false">IF(F95="","",IF(AND($B95='Descrizione Intervento'!$E$25,$C95='Descrizione Intervento'!$E$27,$D95='Descrizione Intervento'!$E$30,$E95='Descrizione Intervento'!$E$32),IF(COUNTIF(AO$3:AO94,$F95)=0,$F95,""),""))</f>
        <v/>
      </c>
      <c r="AP95" s="568" t="str">
        <f aca="false">IF(G95="","",IF(AND($B95='Descrizione Intervento'!$E$25,$C95='Descrizione Intervento'!$E$27,$D95='Descrizione Intervento'!$E$30,$E95='Descrizione Intervento'!$E$32,$F95='Descrizione Intervento'!$E$34),IF(COUNTIF(AP$3:AP94,$G95)=0,$G95,""),""))</f>
        <v/>
      </c>
    </row>
    <row r="96" customFormat="false" ht="12.75" hidden="false" customHeight="false" outlineLevel="0" collapsed="false">
      <c r="A96" s="568" t="str">
        <f aca="false">IF(B96&lt;&gt;"",CONCATENATE(B96,C96,D96,E96,F160,F96,G96),"")</f>
        <v/>
      </c>
      <c r="B96" s="592"/>
      <c r="C96" s="590"/>
      <c r="D96" s="590"/>
      <c r="E96" s="591"/>
      <c r="F96" s="590"/>
      <c r="G96" s="590"/>
      <c r="H96" s="593"/>
      <c r="I96" s="593"/>
      <c r="J96" s="595"/>
      <c r="K96" s="595"/>
      <c r="L96" s="590"/>
      <c r="M96" s="590"/>
      <c r="N96" s="590"/>
      <c r="V96" s="568" t="n">
        <f aca="false">+V95+1</f>
        <v>34</v>
      </c>
      <c r="W96" s="573" t="str">
        <f aca="false">IFERROR(VLOOKUP($V95,AD:AK,8,FALSE()),"")</f>
        <v/>
      </c>
      <c r="X96" s="573" t="str">
        <f aca="false">IFERROR(VLOOKUP($V96,AE:AL,8,FALSE()),"")</f>
        <v/>
      </c>
      <c r="Y96" s="573" t="str">
        <f aca="false">IFERROR(VLOOKUP($V96,AF:AM,8,FALSE()),"")</f>
        <v/>
      </c>
      <c r="Z96" s="573" t="str">
        <f aca="false">IFERROR(VLOOKUP($V96,AG:AN,8,FALSE()),"")</f>
        <v/>
      </c>
      <c r="AA96" s="573" t="str">
        <f aca="false">IFERROR(VLOOKUP($V96,AH:AO,8,FALSE()),"")</f>
        <v/>
      </c>
      <c r="AB96" s="573" t="str">
        <f aca="false">IFERROR(VLOOKUP($V96,AI:AP,8,FALSE()),"")</f>
        <v/>
      </c>
      <c r="AD96" s="568" t="str">
        <f aca="false">IF(AK96&lt;&gt;"",MAX(AD$3:AD95)+1,"")</f>
        <v/>
      </c>
      <c r="AE96" s="568" t="str">
        <f aca="false">IF(AL96&lt;&gt;"",MAX(AE$3:AE95)+1,"")</f>
        <v/>
      </c>
      <c r="AF96" s="568" t="str">
        <f aca="false">IF(AM96&lt;&gt;"",MAX(AF$3:AF95)+1,"")</f>
        <v/>
      </c>
      <c r="AG96" s="568" t="str">
        <f aca="false">IF(AN96&lt;&gt;"",MAX(AG$3:AG95)+1,"")</f>
        <v/>
      </c>
      <c r="AH96" s="568" t="str">
        <f aca="false">IF(AO96&lt;&gt;"",MAX(AH$3:AH95)+1,"")</f>
        <v/>
      </c>
      <c r="AI96" s="568" t="str">
        <f aca="false">IF(AP96&lt;&gt;"",MAX(AI$3:AI95)+1,"")</f>
        <v/>
      </c>
      <c r="AK96" s="568" t="str">
        <f aca="false">IF(B96="","",IF(COUNTIF($AK$3:AL95,B96)=0,B96,""))</f>
        <v/>
      </c>
      <c r="AL96" s="568" t="str">
        <f aca="false">IF(C96="","",IF($B96='Descrizione Intervento'!$E$25,IF(COUNTIF($AL$3:AL95,$C96)=0,$C96,""),""))</f>
        <v/>
      </c>
      <c r="AM96" s="568" t="str">
        <f aca="false">IF(D96="","",IF(AND($B96='Descrizione Intervento'!$E$25,$C96='Descrizione Intervento'!$E$27),IF(COUNTIF(AM$3:AM95,$D96)=0,$D96,""),""))</f>
        <v/>
      </c>
      <c r="AN96" s="568" t="str">
        <f aca="false">IF(E96="","",IF(AND($B96='Descrizione Intervento'!$E$25,$C96='Descrizione Intervento'!$E$27,$D96='Descrizione Intervento'!$E$30),IF(COUNTIF(AN$3:AN95,$E96)=0,$E96,""),""))</f>
        <v/>
      </c>
      <c r="AO96" s="568" t="str">
        <f aca="false">IF(F96="","",IF(AND($B96='Descrizione Intervento'!$E$25,$C96='Descrizione Intervento'!$E$27,$D96='Descrizione Intervento'!$E$30,$E96='Descrizione Intervento'!$E$32),IF(COUNTIF(AO$3:AO95,$F96)=0,$F96,""),""))</f>
        <v/>
      </c>
      <c r="AP96" s="568" t="str">
        <f aca="false">IF(G96="","",IF(AND($B96='Descrizione Intervento'!$E$25,$C96='Descrizione Intervento'!$E$27,$D96='Descrizione Intervento'!$E$30,$E96='Descrizione Intervento'!$E$32,$F96='Descrizione Intervento'!$E$34),IF(COUNTIF(AP$3:AP95,$G96)=0,$G96,""),""))</f>
        <v/>
      </c>
    </row>
    <row r="97" customFormat="false" ht="12.75" hidden="false" customHeight="false" outlineLevel="0" collapsed="false">
      <c r="A97" s="568" t="str">
        <f aca="false">IF(B97&lt;&gt;"",CONCATENATE(B97,C97,D97,E97,F161,F97,G97),"")</f>
        <v/>
      </c>
      <c r="B97" s="592"/>
      <c r="C97" s="590"/>
      <c r="D97" s="590"/>
      <c r="E97" s="591"/>
      <c r="F97" s="590"/>
      <c r="G97" s="590"/>
      <c r="H97" s="593"/>
      <c r="I97" s="593"/>
      <c r="J97" s="595"/>
      <c r="K97" s="595"/>
      <c r="L97" s="590"/>
      <c r="M97" s="590"/>
      <c r="N97" s="590"/>
      <c r="V97" s="568" t="n">
        <f aca="false">+V96+1</f>
        <v>35</v>
      </c>
      <c r="W97" s="573" t="str">
        <f aca="false">IFERROR(VLOOKUP($V96,AD:AK,8,FALSE()),"")</f>
        <v/>
      </c>
      <c r="X97" s="573" t="str">
        <f aca="false">IFERROR(VLOOKUP($V97,AE:AL,8,FALSE()),"")</f>
        <v/>
      </c>
      <c r="Y97" s="573" t="str">
        <f aca="false">IFERROR(VLOOKUP($V97,AF:AM,8,FALSE()),"")</f>
        <v/>
      </c>
      <c r="Z97" s="573" t="str">
        <f aca="false">IFERROR(VLOOKUP($V97,AG:AN,8,FALSE()),"")</f>
        <v/>
      </c>
      <c r="AA97" s="573" t="str">
        <f aca="false">IFERROR(VLOOKUP($V97,AH:AO,8,FALSE()),"")</f>
        <v/>
      </c>
      <c r="AB97" s="573" t="str">
        <f aca="false">IFERROR(VLOOKUP($V97,AI:AP,8,FALSE()),"")</f>
        <v/>
      </c>
      <c r="AD97" s="568" t="str">
        <f aca="false">IF(AK97&lt;&gt;"",MAX(AD$3:AD96)+1,"")</f>
        <v/>
      </c>
      <c r="AE97" s="568" t="str">
        <f aca="false">IF(AL97&lt;&gt;"",MAX(AE$3:AE96)+1,"")</f>
        <v/>
      </c>
      <c r="AF97" s="568" t="str">
        <f aca="false">IF(AM97&lt;&gt;"",MAX(AF$3:AF96)+1,"")</f>
        <v/>
      </c>
      <c r="AG97" s="568" t="str">
        <f aca="false">IF(AN97&lt;&gt;"",MAX(AG$3:AG96)+1,"")</f>
        <v/>
      </c>
      <c r="AH97" s="568" t="str">
        <f aca="false">IF(AO97&lt;&gt;"",MAX(AH$3:AH96)+1,"")</f>
        <v/>
      </c>
      <c r="AI97" s="568" t="str">
        <f aca="false">IF(AP97&lt;&gt;"",MAX(AI$3:AI96)+1,"")</f>
        <v/>
      </c>
      <c r="AK97" s="568" t="str">
        <f aca="false">IF(B97="","",IF(COUNTIF($AK$3:AL96,B97)=0,B97,""))</f>
        <v/>
      </c>
      <c r="AL97" s="568" t="str">
        <f aca="false">IF(C97="","",IF($B97='Descrizione Intervento'!$E$25,IF(COUNTIF($AL$3:AL96,$C97)=0,$C97,""),""))</f>
        <v/>
      </c>
      <c r="AM97" s="568" t="str">
        <f aca="false">IF(D97="","",IF(AND($B97='Descrizione Intervento'!$E$25,$C97='Descrizione Intervento'!$E$27),IF(COUNTIF(AM$3:AM96,$D97)=0,$D97,""),""))</f>
        <v/>
      </c>
      <c r="AN97" s="568" t="str">
        <f aca="false">IF(E97="","",IF(AND($B97='Descrizione Intervento'!$E$25,$C97='Descrizione Intervento'!$E$27,$D97='Descrizione Intervento'!$E$30),IF(COUNTIF(AN$3:AN96,$E97)=0,$E97,""),""))</f>
        <v/>
      </c>
      <c r="AO97" s="568" t="str">
        <f aca="false">IF(F97="","",IF(AND($B97='Descrizione Intervento'!$E$25,$C97='Descrizione Intervento'!$E$27,$D97='Descrizione Intervento'!$E$30,$E97='Descrizione Intervento'!$E$32),IF(COUNTIF(AO$3:AO96,$F97)=0,$F97,""),""))</f>
        <v/>
      </c>
      <c r="AP97" s="568" t="str">
        <f aca="false">IF(G97="","",IF(AND($B97='Descrizione Intervento'!$E$25,$C97='Descrizione Intervento'!$E$27,$D97='Descrizione Intervento'!$E$30,$E97='Descrizione Intervento'!$E$32,$F97='Descrizione Intervento'!$E$34),IF(COUNTIF(AP$3:AP96,$G97)=0,$G97,""),""))</f>
        <v/>
      </c>
    </row>
    <row r="98" customFormat="false" ht="12.75" hidden="false" customHeight="false" outlineLevel="0" collapsed="false">
      <c r="A98" s="568" t="str">
        <f aca="false">IF(B98&lt;&gt;"",CONCATENATE(B98,C98,D98,E98,F162,F98,G98),"")</f>
        <v/>
      </c>
      <c r="B98" s="592"/>
      <c r="C98" s="590"/>
      <c r="D98" s="590"/>
      <c r="E98" s="591"/>
      <c r="F98" s="590"/>
      <c r="G98" s="590"/>
      <c r="H98" s="593"/>
      <c r="I98" s="593"/>
      <c r="J98" s="595"/>
      <c r="K98" s="595"/>
      <c r="L98" s="590"/>
      <c r="M98" s="590"/>
      <c r="N98" s="590"/>
      <c r="V98" s="568" t="n">
        <f aca="false">+V97+1</f>
        <v>36</v>
      </c>
      <c r="W98" s="573" t="str">
        <f aca="false">IFERROR(VLOOKUP($V97,AD:AK,8,FALSE()),"")</f>
        <v/>
      </c>
      <c r="X98" s="573" t="str">
        <f aca="false">IFERROR(VLOOKUP($V98,AE:AL,8,FALSE()),"")</f>
        <v/>
      </c>
      <c r="Y98" s="573" t="str">
        <f aca="false">IFERROR(VLOOKUP($V98,AF:AM,8,FALSE()),"")</f>
        <v/>
      </c>
      <c r="Z98" s="573" t="str">
        <f aca="false">IFERROR(VLOOKUP($V98,AG:AN,8,FALSE()),"")</f>
        <v/>
      </c>
      <c r="AA98" s="573" t="str">
        <f aca="false">IFERROR(VLOOKUP($V98,AH:AO,8,FALSE()),"")</f>
        <v/>
      </c>
      <c r="AB98" s="573" t="str">
        <f aca="false">IFERROR(VLOOKUP($V98,AI:AP,8,FALSE()),"")</f>
        <v/>
      </c>
      <c r="AD98" s="568" t="str">
        <f aca="false">IF(AK98&lt;&gt;"",MAX(AD$3:AD97)+1,"")</f>
        <v/>
      </c>
      <c r="AE98" s="568" t="str">
        <f aca="false">IF(AL98&lt;&gt;"",MAX(AE$3:AE97)+1,"")</f>
        <v/>
      </c>
      <c r="AF98" s="568" t="str">
        <f aca="false">IF(AM98&lt;&gt;"",MAX(AF$3:AF97)+1,"")</f>
        <v/>
      </c>
      <c r="AG98" s="568" t="str">
        <f aca="false">IF(AN98&lt;&gt;"",MAX(AG$3:AG97)+1,"")</f>
        <v/>
      </c>
      <c r="AH98" s="568" t="str">
        <f aca="false">IF(AO98&lt;&gt;"",MAX(AH$3:AH97)+1,"")</f>
        <v/>
      </c>
      <c r="AI98" s="568" t="str">
        <f aca="false">IF(AP98&lt;&gt;"",MAX(AI$3:AI97)+1,"")</f>
        <v/>
      </c>
      <c r="AK98" s="568" t="str">
        <f aca="false">IF(B98="","",IF(COUNTIF($AK$3:AL97,B98)=0,B98,""))</f>
        <v/>
      </c>
      <c r="AL98" s="568" t="str">
        <f aca="false">IF(C98="","",IF($B98='Descrizione Intervento'!$E$25,IF(COUNTIF($AL$3:AL97,$C98)=0,$C98,""),""))</f>
        <v/>
      </c>
      <c r="AM98" s="568" t="str">
        <f aca="false">IF(D98="","",IF(AND($B98='Descrizione Intervento'!$E$25,$C98='Descrizione Intervento'!$E$27),IF(COUNTIF(AM$3:AM97,$D98)=0,$D98,""),""))</f>
        <v/>
      </c>
      <c r="AN98" s="568" t="str">
        <f aca="false">IF(E98="","",IF(AND($B98='Descrizione Intervento'!$E$25,$C98='Descrizione Intervento'!$E$27,$D98='Descrizione Intervento'!$E$30),IF(COUNTIF(AN$3:AN97,$E98)=0,$E98,""),""))</f>
        <v/>
      </c>
      <c r="AO98" s="568" t="str">
        <f aca="false">IF(F98="","",IF(AND($B98='Descrizione Intervento'!$E$25,$C98='Descrizione Intervento'!$E$27,$D98='Descrizione Intervento'!$E$30,$E98='Descrizione Intervento'!$E$32),IF(COUNTIF(AO$3:AO97,$F98)=0,$F98,""),""))</f>
        <v/>
      </c>
      <c r="AP98" s="568" t="str">
        <f aca="false">IF(G98="","",IF(AND($B98='Descrizione Intervento'!$E$25,$C98='Descrizione Intervento'!$E$27,$D98='Descrizione Intervento'!$E$30,$E98='Descrizione Intervento'!$E$32,$F98='Descrizione Intervento'!$E$34),IF(COUNTIF(AP$3:AP97,$G98)=0,$G98,""),""))</f>
        <v/>
      </c>
    </row>
    <row r="99" customFormat="false" ht="12.75" hidden="false" customHeight="false" outlineLevel="0" collapsed="false">
      <c r="A99" s="568" t="str">
        <f aca="false">IF(B99&lt;&gt;"",CONCATENATE(B99,C99,D99,E99,F163,F99,G99),"")</f>
        <v/>
      </c>
      <c r="B99" s="592"/>
      <c r="C99" s="590"/>
      <c r="D99" s="590"/>
      <c r="E99" s="591"/>
      <c r="F99" s="590"/>
      <c r="G99" s="590"/>
      <c r="H99" s="593"/>
      <c r="I99" s="593"/>
      <c r="J99" s="595"/>
      <c r="K99" s="595"/>
      <c r="L99" s="590"/>
      <c r="M99" s="590"/>
      <c r="N99" s="590"/>
      <c r="V99" s="568" t="n">
        <f aca="false">+V98+1</f>
        <v>37</v>
      </c>
      <c r="W99" s="573" t="str">
        <f aca="false">IFERROR(VLOOKUP($V98,AD:AK,8,FALSE()),"")</f>
        <v/>
      </c>
      <c r="X99" s="573" t="str">
        <f aca="false">IFERROR(VLOOKUP($V99,AE:AL,8,FALSE()),"")</f>
        <v/>
      </c>
      <c r="Y99" s="573" t="str">
        <f aca="false">IFERROR(VLOOKUP($V99,AF:AM,8,FALSE()),"")</f>
        <v/>
      </c>
      <c r="Z99" s="573" t="str">
        <f aca="false">IFERROR(VLOOKUP($V99,AG:AN,8,FALSE()),"")</f>
        <v/>
      </c>
      <c r="AA99" s="573" t="str">
        <f aca="false">IFERROR(VLOOKUP($V99,AH:AO,8,FALSE()),"")</f>
        <v/>
      </c>
      <c r="AB99" s="573" t="str">
        <f aca="false">IFERROR(VLOOKUP($V99,AI:AP,8,FALSE()),"")</f>
        <v/>
      </c>
      <c r="AD99" s="568" t="str">
        <f aca="false">IF(AK99&lt;&gt;"",MAX(AD$3:AD98)+1,"")</f>
        <v/>
      </c>
      <c r="AE99" s="568" t="str">
        <f aca="false">IF(AL99&lt;&gt;"",MAX(AE$3:AE98)+1,"")</f>
        <v/>
      </c>
      <c r="AF99" s="568" t="str">
        <f aca="false">IF(AM99&lt;&gt;"",MAX(AF$3:AF98)+1,"")</f>
        <v/>
      </c>
      <c r="AG99" s="568" t="str">
        <f aca="false">IF(AN99&lt;&gt;"",MAX(AG$3:AG98)+1,"")</f>
        <v/>
      </c>
      <c r="AH99" s="568" t="str">
        <f aca="false">IF(AO99&lt;&gt;"",MAX(AH$3:AH98)+1,"")</f>
        <v/>
      </c>
      <c r="AI99" s="568" t="str">
        <f aca="false">IF(AP99&lt;&gt;"",MAX(AI$3:AI98)+1,"")</f>
        <v/>
      </c>
      <c r="AK99" s="568" t="str">
        <f aca="false">IF(B99="","",IF(COUNTIF($AK$3:AL98,B99)=0,B99,""))</f>
        <v/>
      </c>
      <c r="AL99" s="568" t="str">
        <f aca="false">IF(C99="","",IF($B99='Descrizione Intervento'!$E$25,IF(COUNTIF($AL$3:AL98,$C99)=0,$C99,""),""))</f>
        <v/>
      </c>
      <c r="AM99" s="568" t="str">
        <f aca="false">IF(D99="","",IF(AND($B99='Descrizione Intervento'!$E$25,$C99='Descrizione Intervento'!$E$27),IF(COUNTIF(AM$3:AM98,$D99)=0,$D99,""),""))</f>
        <v/>
      </c>
      <c r="AN99" s="568" t="str">
        <f aca="false">IF(E99="","",IF(AND($B99='Descrizione Intervento'!$E$25,$C99='Descrizione Intervento'!$E$27,$D99='Descrizione Intervento'!$E$30),IF(COUNTIF(AN$3:AN98,$E99)=0,$E99,""),""))</f>
        <v/>
      </c>
      <c r="AO99" s="568" t="str">
        <f aca="false">IF(F99="","",IF(AND($B99='Descrizione Intervento'!$E$25,$C99='Descrizione Intervento'!$E$27,$D99='Descrizione Intervento'!$E$30,$E99='Descrizione Intervento'!$E$32),IF(COUNTIF(AO$3:AO98,$F99)=0,$F99,""),""))</f>
        <v/>
      </c>
      <c r="AP99" s="568" t="str">
        <f aca="false">IF(G99="","",IF(AND($B99='Descrizione Intervento'!$E$25,$C99='Descrizione Intervento'!$E$27,$D99='Descrizione Intervento'!$E$30,$E99='Descrizione Intervento'!$E$32,$F99='Descrizione Intervento'!$E$34),IF(COUNTIF(AP$3:AP98,$G99)=0,$G99,""),""))</f>
        <v/>
      </c>
    </row>
    <row r="100" customFormat="false" ht="12.75" hidden="false" customHeight="false" outlineLevel="0" collapsed="false">
      <c r="A100" s="568" t="str">
        <f aca="false">IF(B100&lt;&gt;"",CONCATENATE(B100,C100,D100,E100,F164,F100,G100),"")</f>
        <v/>
      </c>
      <c r="B100" s="592"/>
      <c r="C100" s="590"/>
      <c r="D100" s="590"/>
      <c r="E100" s="591"/>
      <c r="F100" s="590"/>
      <c r="G100" s="590"/>
      <c r="H100" s="593"/>
      <c r="I100" s="593"/>
      <c r="J100" s="595"/>
      <c r="K100" s="595"/>
      <c r="L100" s="590"/>
      <c r="M100" s="590"/>
      <c r="N100" s="590"/>
      <c r="V100" s="568" t="n">
        <f aca="false">+V99+1</f>
        <v>38</v>
      </c>
      <c r="W100" s="573" t="str">
        <f aca="false">IFERROR(VLOOKUP($V99,AD:AK,8,FALSE()),"")</f>
        <v/>
      </c>
      <c r="X100" s="573" t="str">
        <f aca="false">IFERROR(VLOOKUP($V100,AE:AL,8,FALSE()),"")</f>
        <v/>
      </c>
      <c r="Y100" s="573" t="str">
        <f aca="false">IFERROR(VLOOKUP($V100,AF:AM,8,FALSE()),"")</f>
        <v/>
      </c>
      <c r="Z100" s="573" t="str">
        <f aca="false">IFERROR(VLOOKUP($V100,AG:AN,8,FALSE()),"")</f>
        <v/>
      </c>
      <c r="AA100" s="573" t="str">
        <f aca="false">IFERROR(VLOOKUP($V100,AH:AO,8,FALSE()),"")</f>
        <v/>
      </c>
      <c r="AB100" s="573" t="str">
        <f aca="false">IFERROR(VLOOKUP($V100,AI:AP,8,FALSE()),"")</f>
        <v/>
      </c>
      <c r="AD100" s="568" t="str">
        <f aca="false">IF(AK100&lt;&gt;"",MAX(AD$3:AD99)+1,"")</f>
        <v/>
      </c>
      <c r="AE100" s="568" t="str">
        <f aca="false">IF(AL100&lt;&gt;"",MAX(AE$3:AE99)+1,"")</f>
        <v/>
      </c>
      <c r="AF100" s="568" t="str">
        <f aca="false">IF(AM100&lt;&gt;"",MAX(AF$3:AF99)+1,"")</f>
        <v/>
      </c>
      <c r="AG100" s="568" t="str">
        <f aca="false">IF(AN100&lt;&gt;"",MAX(AG$3:AG99)+1,"")</f>
        <v/>
      </c>
      <c r="AH100" s="568" t="str">
        <f aca="false">IF(AO100&lt;&gt;"",MAX(AH$3:AH99)+1,"")</f>
        <v/>
      </c>
      <c r="AI100" s="568" t="str">
        <f aca="false">IF(AP100&lt;&gt;"",MAX(AI$3:AI99)+1,"")</f>
        <v/>
      </c>
      <c r="AK100" s="568" t="str">
        <f aca="false">IF(B100="","",IF(COUNTIF($AK$3:AL99,B100)=0,B100,""))</f>
        <v/>
      </c>
      <c r="AL100" s="568" t="str">
        <f aca="false">IF(C100="","",IF($B100='Descrizione Intervento'!$E$25,IF(COUNTIF($AL$3:AL99,$C100)=0,$C100,""),""))</f>
        <v/>
      </c>
      <c r="AM100" s="568" t="str">
        <f aca="false">IF(D100="","",IF(AND($B100='Descrizione Intervento'!$E$25,$C100='Descrizione Intervento'!$E$27),IF(COUNTIF(AM$3:AM99,$D100)=0,$D100,""),""))</f>
        <v/>
      </c>
      <c r="AN100" s="568" t="str">
        <f aca="false">IF(E100="","",IF(AND($B100='Descrizione Intervento'!$E$25,$C100='Descrizione Intervento'!$E$27,$D100='Descrizione Intervento'!$E$30),IF(COUNTIF(AN$3:AN99,$E100)=0,$E100,""),""))</f>
        <v/>
      </c>
      <c r="AO100" s="568" t="str">
        <f aca="false">IF(F100="","",IF(AND($B100='Descrizione Intervento'!$E$25,$C100='Descrizione Intervento'!$E$27,$D100='Descrizione Intervento'!$E$30,$E100='Descrizione Intervento'!$E$32),IF(COUNTIF(AO$3:AO99,$F100)=0,$F100,""),""))</f>
        <v/>
      </c>
      <c r="AP100" s="568" t="str">
        <f aca="false">IF(G100="","",IF(AND($B100='Descrizione Intervento'!$E$25,$C100='Descrizione Intervento'!$E$27,$D100='Descrizione Intervento'!$E$30,$E100='Descrizione Intervento'!$E$32,$F100='Descrizione Intervento'!$E$34),IF(COUNTIF(AP$3:AP99,$G100)=0,$G100,""),""))</f>
        <v/>
      </c>
    </row>
    <row r="101" customFormat="false" ht="12.75" hidden="false" customHeight="false" outlineLevel="0" collapsed="false">
      <c r="A101" s="568" t="str">
        <f aca="false">IF(B101&lt;&gt;"",CONCATENATE(B101,C101,D101,E101,F165,F101,G101),"")</f>
        <v/>
      </c>
      <c r="B101" s="592"/>
      <c r="C101" s="590"/>
      <c r="D101" s="590"/>
      <c r="E101" s="591"/>
      <c r="F101" s="590"/>
      <c r="G101" s="590"/>
      <c r="H101" s="593"/>
      <c r="I101" s="593"/>
      <c r="J101" s="595"/>
      <c r="K101" s="595"/>
      <c r="L101" s="590"/>
      <c r="M101" s="590"/>
      <c r="N101" s="590"/>
      <c r="V101" s="568" t="n">
        <f aca="false">+V100+1</f>
        <v>39</v>
      </c>
      <c r="W101" s="573" t="str">
        <f aca="false">IFERROR(VLOOKUP($V100,AD:AK,8,FALSE()),"")</f>
        <v/>
      </c>
      <c r="X101" s="573" t="str">
        <f aca="false">IFERROR(VLOOKUP($V101,AE:AL,8,FALSE()),"")</f>
        <v/>
      </c>
      <c r="Y101" s="573" t="str">
        <f aca="false">IFERROR(VLOOKUP($V101,AF:AM,8,FALSE()),"")</f>
        <v/>
      </c>
      <c r="Z101" s="573" t="str">
        <f aca="false">IFERROR(VLOOKUP($V101,AG:AN,8,FALSE()),"")</f>
        <v/>
      </c>
      <c r="AA101" s="573" t="str">
        <f aca="false">IFERROR(VLOOKUP($V101,AH:AO,8,FALSE()),"")</f>
        <v/>
      </c>
      <c r="AB101" s="573" t="str">
        <f aca="false">IFERROR(VLOOKUP($V101,AI:AP,8,FALSE()),"")</f>
        <v/>
      </c>
      <c r="AD101" s="568" t="str">
        <f aca="false">IF(AK101&lt;&gt;"",MAX(AD$3:AD100)+1,"")</f>
        <v/>
      </c>
      <c r="AE101" s="568" t="str">
        <f aca="false">IF(AL101&lt;&gt;"",MAX(AE$3:AE100)+1,"")</f>
        <v/>
      </c>
      <c r="AF101" s="568" t="str">
        <f aca="false">IF(AM101&lt;&gt;"",MAX(AF$3:AF100)+1,"")</f>
        <v/>
      </c>
      <c r="AG101" s="568" t="str">
        <f aca="false">IF(AN101&lt;&gt;"",MAX(AG$3:AG100)+1,"")</f>
        <v/>
      </c>
      <c r="AH101" s="568" t="str">
        <f aca="false">IF(AO101&lt;&gt;"",MAX(AH$3:AH100)+1,"")</f>
        <v/>
      </c>
      <c r="AI101" s="568" t="str">
        <f aca="false">IF(AP101&lt;&gt;"",MAX(AI$3:AI100)+1,"")</f>
        <v/>
      </c>
      <c r="AK101" s="568" t="str">
        <f aca="false">IF(B101="","",IF(COUNTIF($AK$3:AL100,B101)=0,B101,""))</f>
        <v/>
      </c>
      <c r="AL101" s="568" t="str">
        <f aca="false">IF(C101="","",IF($B101='Descrizione Intervento'!$E$25,IF(COUNTIF($AL$3:AL100,$C101)=0,$C101,""),""))</f>
        <v/>
      </c>
      <c r="AM101" s="568" t="str">
        <f aca="false">IF(D101="","",IF(AND($B101='Descrizione Intervento'!$E$25,$C101='Descrizione Intervento'!$E$27),IF(COUNTIF(AM$3:AM100,$D101)=0,$D101,""),""))</f>
        <v/>
      </c>
      <c r="AN101" s="568" t="str">
        <f aca="false">IF(E101="","",IF(AND($B101='Descrizione Intervento'!$E$25,$C101='Descrizione Intervento'!$E$27,$D101='Descrizione Intervento'!$E$30),IF(COUNTIF(AN$3:AN100,$E101)=0,$E101,""),""))</f>
        <v/>
      </c>
      <c r="AO101" s="568" t="str">
        <f aca="false">IF(F101="","",IF(AND($B101='Descrizione Intervento'!$E$25,$C101='Descrizione Intervento'!$E$27,$D101='Descrizione Intervento'!$E$30,$E101='Descrizione Intervento'!$E$32),IF(COUNTIF(AO$3:AO100,$F101)=0,$F101,""),""))</f>
        <v/>
      </c>
      <c r="AP101" s="568" t="str">
        <f aca="false">IF(G101="","",IF(AND($B101='Descrizione Intervento'!$E$25,$C101='Descrizione Intervento'!$E$27,$D101='Descrizione Intervento'!$E$30,$E101='Descrizione Intervento'!$E$32,$F101='Descrizione Intervento'!$E$34),IF(COUNTIF(AP$3:AP100,$G101)=0,$G101,""),""))</f>
        <v/>
      </c>
    </row>
    <row r="102" customFormat="false" ht="12.75" hidden="false" customHeight="false" outlineLevel="0" collapsed="false">
      <c r="A102" s="568" t="str">
        <f aca="false">IF(B102&lt;&gt;"",CONCATENATE(B102,C102,D102,E102,F166,F102,G102),"")</f>
        <v/>
      </c>
      <c r="B102" s="592"/>
      <c r="C102" s="590"/>
      <c r="D102" s="590"/>
      <c r="E102" s="591"/>
      <c r="F102" s="590"/>
      <c r="G102" s="590"/>
      <c r="H102" s="593"/>
      <c r="I102" s="593"/>
      <c r="J102" s="595"/>
      <c r="K102" s="595"/>
      <c r="L102" s="590"/>
      <c r="M102" s="590"/>
      <c r="N102" s="590"/>
      <c r="V102" s="568" t="n">
        <f aca="false">+V101+1</f>
        <v>40</v>
      </c>
      <c r="W102" s="573" t="str">
        <f aca="false">IFERROR(VLOOKUP($V101,AD:AK,8,FALSE()),"")</f>
        <v/>
      </c>
      <c r="X102" s="573" t="str">
        <f aca="false">IFERROR(VLOOKUP($V102,AE:AL,8,FALSE()),"")</f>
        <v/>
      </c>
      <c r="Y102" s="573" t="str">
        <f aca="false">IFERROR(VLOOKUP($V102,AF:AM,8,FALSE()),"")</f>
        <v/>
      </c>
      <c r="Z102" s="573" t="str">
        <f aca="false">IFERROR(VLOOKUP($V102,AG:AN,8,FALSE()),"")</f>
        <v/>
      </c>
      <c r="AA102" s="573" t="str">
        <f aca="false">IFERROR(VLOOKUP($V102,AH:AO,8,FALSE()),"")</f>
        <v/>
      </c>
      <c r="AB102" s="573" t="str">
        <f aca="false">IFERROR(VLOOKUP($V102,AI:AP,8,FALSE()),"")</f>
        <v/>
      </c>
      <c r="AD102" s="568" t="str">
        <f aca="false">IF(AK102&lt;&gt;"",MAX(AD$3:AD101)+1,"")</f>
        <v/>
      </c>
      <c r="AE102" s="568" t="str">
        <f aca="false">IF(AL102&lt;&gt;"",MAX(AE$3:AE101)+1,"")</f>
        <v/>
      </c>
      <c r="AF102" s="568" t="str">
        <f aca="false">IF(AM102&lt;&gt;"",MAX(AF$3:AF101)+1,"")</f>
        <v/>
      </c>
      <c r="AG102" s="568" t="str">
        <f aca="false">IF(AN102&lt;&gt;"",MAX(AG$3:AG101)+1,"")</f>
        <v/>
      </c>
      <c r="AH102" s="568" t="str">
        <f aca="false">IF(AO102&lt;&gt;"",MAX(AH$3:AH101)+1,"")</f>
        <v/>
      </c>
      <c r="AI102" s="568" t="str">
        <f aca="false">IF(AP102&lt;&gt;"",MAX(AI$3:AI101)+1,"")</f>
        <v/>
      </c>
      <c r="AK102" s="568" t="str">
        <f aca="false">IF(B102="","",IF(COUNTIF($AK$3:AL101,B102)=0,B102,""))</f>
        <v/>
      </c>
      <c r="AL102" s="568" t="str">
        <f aca="false">IF(C102="","",IF($B102='Descrizione Intervento'!$E$25,IF(COUNTIF($AL$3:AL101,$C102)=0,$C102,""),""))</f>
        <v/>
      </c>
      <c r="AM102" s="568" t="str">
        <f aca="false">IF(D102="","",IF(AND($B102='Descrizione Intervento'!$E$25,$C102='Descrizione Intervento'!$E$27),IF(COUNTIF(AM$3:AM101,$D102)=0,$D102,""),""))</f>
        <v/>
      </c>
      <c r="AN102" s="568" t="str">
        <f aca="false">IF(E102="","",IF(AND($B102='Descrizione Intervento'!$E$25,$C102='Descrizione Intervento'!$E$27,$D102='Descrizione Intervento'!$E$30),IF(COUNTIF(AN$3:AN101,$E102)=0,$E102,""),""))</f>
        <v/>
      </c>
      <c r="AO102" s="568" t="str">
        <f aca="false">IF(F102="","",IF(AND($B102='Descrizione Intervento'!$E$25,$C102='Descrizione Intervento'!$E$27,$D102='Descrizione Intervento'!$E$30,$E102='Descrizione Intervento'!$E$32),IF(COUNTIF(AO$3:AO101,$F102)=0,$F102,""),""))</f>
        <v/>
      </c>
      <c r="AP102" s="568" t="str">
        <f aca="false">IF(G102="","",IF(AND($B102='Descrizione Intervento'!$E$25,$C102='Descrizione Intervento'!$E$27,$D102='Descrizione Intervento'!$E$30,$E102='Descrizione Intervento'!$E$32,$F102='Descrizione Intervento'!$E$34),IF(COUNTIF(AP$3:AP101,$G102)=0,$G102,""),""))</f>
        <v/>
      </c>
    </row>
    <row r="103" customFormat="false" ht="12.75" hidden="false" customHeight="false" outlineLevel="0" collapsed="false">
      <c r="A103" s="568" t="str">
        <f aca="false">IF(B103&lt;&gt;"",CONCATENATE(B103,C103,D103,E103,F167,F103,G103),"")</f>
        <v/>
      </c>
      <c r="B103" s="592"/>
      <c r="C103" s="590"/>
      <c r="D103" s="590"/>
      <c r="E103" s="591"/>
      <c r="F103" s="590"/>
      <c r="G103" s="590"/>
      <c r="H103" s="593"/>
      <c r="I103" s="593"/>
      <c r="J103" s="595"/>
      <c r="K103" s="595"/>
      <c r="L103" s="590"/>
      <c r="M103" s="590"/>
      <c r="N103" s="590"/>
      <c r="V103" s="568" t="n">
        <f aca="false">+V102+1</f>
        <v>41</v>
      </c>
      <c r="W103" s="573" t="str">
        <f aca="false">IFERROR(VLOOKUP($V102,AD:AK,8,FALSE()),"")</f>
        <v/>
      </c>
      <c r="X103" s="573" t="str">
        <f aca="false">IFERROR(VLOOKUP($V103,AE:AL,8,FALSE()),"")</f>
        <v/>
      </c>
      <c r="Y103" s="573" t="str">
        <f aca="false">IFERROR(VLOOKUP($V103,AF:AM,8,FALSE()),"")</f>
        <v/>
      </c>
      <c r="Z103" s="573" t="str">
        <f aca="false">IFERROR(VLOOKUP($V103,AG:AN,8,FALSE()),"")</f>
        <v/>
      </c>
      <c r="AA103" s="573" t="str">
        <f aca="false">IFERROR(VLOOKUP($V103,AH:AO,8,FALSE()),"")</f>
        <v/>
      </c>
      <c r="AB103" s="573" t="str">
        <f aca="false">IFERROR(VLOOKUP($V103,AI:AP,8,FALSE()),"")</f>
        <v/>
      </c>
      <c r="AD103" s="568" t="str">
        <f aca="false">IF(AK103&lt;&gt;"",MAX(AD$3:AD102)+1,"")</f>
        <v/>
      </c>
      <c r="AE103" s="568" t="str">
        <f aca="false">IF(AL103&lt;&gt;"",MAX(AE$3:AE102)+1,"")</f>
        <v/>
      </c>
      <c r="AF103" s="568" t="str">
        <f aca="false">IF(AM103&lt;&gt;"",MAX(AF$3:AF102)+1,"")</f>
        <v/>
      </c>
      <c r="AG103" s="568" t="str">
        <f aca="false">IF(AN103&lt;&gt;"",MAX(AG$3:AG102)+1,"")</f>
        <v/>
      </c>
      <c r="AH103" s="568" t="str">
        <f aca="false">IF(AO103&lt;&gt;"",MAX(AH$3:AH102)+1,"")</f>
        <v/>
      </c>
      <c r="AI103" s="568" t="str">
        <f aca="false">IF(AP103&lt;&gt;"",MAX(AI$3:AI102)+1,"")</f>
        <v/>
      </c>
      <c r="AK103" s="568" t="str">
        <f aca="false">IF(B103="","",IF(COUNTIF($AK$3:AL102,B103)=0,B103,""))</f>
        <v/>
      </c>
      <c r="AL103" s="568" t="str">
        <f aca="false">IF(C103="","",IF($B103='Descrizione Intervento'!$E$25,IF(COUNTIF($AL$3:AL102,$C103)=0,$C103,""),""))</f>
        <v/>
      </c>
      <c r="AM103" s="568" t="str">
        <f aca="false">IF(D103="","",IF(AND($B103='Descrizione Intervento'!$E$25,$C103='Descrizione Intervento'!$E$27),IF(COUNTIF(AM$3:AM102,$D103)=0,$D103,""),""))</f>
        <v/>
      </c>
      <c r="AN103" s="568" t="str">
        <f aca="false">IF(E103="","",IF(AND($B103='Descrizione Intervento'!$E$25,$C103='Descrizione Intervento'!$E$27,$D103='Descrizione Intervento'!$E$30),IF(COUNTIF(AN$3:AN102,$E103)=0,$E103,""),""))</f>
        <v/>
      </c>
      <c r="AO103" s="568" t="str">
        <f aca="false">IF(F103="","",IF(AND($B103='Descrizione Intervento'!$E$25,$C103='Descrizione Intervento'!$E$27,$D103='Descrizione Intervento'!$E$30,$E103='Descrizione Intervento'!$E$32),IF(COUNTIF(AO$3:AO102,$F103)=0,$F103,""),""))</f>
        <v/>
      </c>
      <c r="AP103" s="568" t="str">
        <f aca="false">IF(G103="","",IF(AND($B103='Descrizione Intervento'!$E$25,$C103='Descrizione Intervento'!$E$27,$D103='Descrizione Intervento'!$E$30,$E103='Descrizione Intervento'!$E$32,$F103='Descrizione Intervento'!$E$34),IF(COUNTIF(AP$3:AP102,$G103)=0,$G103,""),""))</f>
        <v/>
      </c>
    </row>
    <row r="104" customFormat="false" ht="12.75" hidden="false" customHeight="false" outlineLevel="0" collapsed="false">
      <c r="A104" s="568" t="str">
        <f aca="false">IF(B104&lt;&gt;"",CONCATENATE(B104,C104,D104,E104,F168,F104,G104),"")</f>
        <v/>
      </c>
      <c r="B104" s="592"/>
      <c r="C104" s="590"/>
      <c r="D104" s="590"/>
      <c r="E104" s="591"/>
      <c r="F104" s="590"/>
      <c r="G104" s="590"/>
      <c r="H104" s="593"/>
      <c r="I104" s="593"/>
      <c r="J104" s="595"/>
      <c r="K104" s="595"/>
      <c r="L104" s="590"/>
      <c r="M104" s="590"/>
      <c r="N104" s="590"/>
      <c r="V104" s="568" t="n">
        <f aca="false">+V103+1</f>
        <v>42</v>
      </c>
      <c r="W104" s="573" t="str">
        <f aca="false">IFERROR(VLOOKUP($V103,AD:AK,8,FALSE()),"")</f>
        <v/>
      </c>
      <c r="X104" s="573" t="str">
        <f aca="false">IFERROR(VLOOKUP($V104,AE:AL,8,FALSE()),"")</f>
        <v/>
      </c>
      <c r="Y104" s="573" t="str">
        <f aca="false">IFERROR(VLOOKUP($V104,AF:AM,8,FALSE()),"")</f>
        <v/>
      </c>
      <c r="Z104" s="573" t="str">
        <f aca="false">IFERROR(VLOOKUP($V104,AG:AN,8,FALSE()),"")</f>
        <v/>
      </c>
      <c r="AA104" s="573" t="str">
        <f aca="false">IFERROR(VLOOKUP($V104,AH:AO,8,FALSE()),"")</f>
        <v/>
      </c>
      <c r="AB104" s="573" t="str">
        <f aca="false">IFERROR(VLOOKUP($V104,AI:AP,8,FALSE()),"")</f>
        <v/>
      </c>
      <c r="AD104" s="568" t="str">
        <f aca="false">IF(AK104&lt;&gt;"",MAX(AD$3:AD103)+1,"")</f>
        <v/>
      </c>
      <c r="AE104" s="568" t="str">
        <f aca="false">IF(AL104&lt;&gt;"",MAX(AE$3:AE103)+1,"")</f>
        <v/>
      </c>
      <c r="AF104" s="568" t="str">
        <f aca="false">IF(AM104&lt;&gt;"",MAX(AF$3:AF103)+1,"")</f>
        <v/>
      </c>
      <c r="AG104" s="568" t="str">
        <f aca="false">IF(AN104&lt;&gt;"",MAX(AG$3:AG103)+1,"")</f>
        <v/>
      </c>
      <c r="AH104" s="568" t="str">
        <f aca="false">IF(AO104&lt;&gt;"",MAX(AH$3:AH103)+1,"")</f>
        <v/>
      </c>
      <c r="AI104" s="568" t="str">
        <f aca="false">IF(AP104&lt;&gt;"",MAX(AI$3:AI103)+1,"")</f>
        <v/>
      </c>
      <c r="AK104" s="568" t="str">
        <f aca="false">IF(B104="","",IF(COUNTIF($AK$3:AL103,B104)=0,B104,""))</f>
        <v/>
      </c>
      <c r="AL104" s="568" t="str">
        <f aca="false">IF(C104="","",IF($B104='Descrizione Intervento'!$E$25,IF(COUNTIF($AL$3:AL103,$C104)=0,$C104,""),""))</f>
        <v/>
      </c>
      <c r="AM104" s="568" t="str">
        <f aca="false">IF(D104="","",IF(AND($B104='Descrizione Intervento'!$E$25,$C104='Descrizione Intervento'!$E$27),IF(COUNTIF(AM$3:AM103,$D104)=0,$D104,""),""))</f>
        <v/>
      </c>
      <c r="AN104" s="568" t="str">
        <f aca="false">IF(E104="","",IF(AND($B104='Descrizione Intervento'!$E$25,$C104='Descrizione Intervento'!$E$27,$D104='Descrizione Intervento'!$E$30),IF(COUNTIF(AN$3:AN103,$E104)=0,$E104,""),""))</f>
        <v/>
      </c>
      <c r="AO104" s="568" t="str">
        <f aca="false">IF(F104="","",IF(AND($B104='Descrizione Intervento'!$E$25,$C104='Descrizione Intervento'!$E$27,$D104='Descrizione Intervento'!$E$30,$E104='Descrizione Intervento'!$E$32),IF(COUNTIF(AO$3:AO103,$F104)=0,$F104,""),""))</f>
        <v/>
      </c>
      <c r="AP104" s="568" t="str">
        <f aca="false">IF(G104="","",IF(AND($B104='Descrizione Intervento'!$E$25,$C104='Descrizione Intervento'!$E$27,$D104='Descrizione Intervento'!$E$30,$E104='Descrizione Intervento'!$E$32,$F104='Descrizione Intervento'!$E$34),IF(COUNTIF(AP$3:AP103,$G104)=0,$G104,""),""))</f>
        <v/>
      </c>
    </row>
    <row r="105" customFormat="false" ht="12.75" hidden="false" customHeight="false" outlineLevel="0" collapsed="false">
      <c r="A105" s="568" t="str">
        <f aca="false">IF(B105&lt;&gt;"",CONCATENATE(B105,C105,D105,E105,F169,F105,G105),"")</f>
        <v/>
      </c>
      <c r="B105" s="592"/>
      <c r="C105" s="590"/>
      <c r="D105" s="590"/>
      <c r="E105" s="591"/>
      <c r="F105" s="590"/>
      <c r="G105" s="590"/>
      <c r="H105" s="593"/>
      <c r="I105" s="593"/>
      <c r="J105" s="595"/>
      <c r="K105" s="595"/>
      <c r="L105" s="590"/>
      <c r="M105" s="590"/>
      <c r="N105" s="590"/>
      <c r="V105" s="568" t="n">
        <f aca="false">+V104+1</f>
        <v>43</v>
      </c>
      <c r="W105" s="573" t="str">
        <f aca="false">IFERROR(VLOOKUP($V104,AD:AK,8,FALSE()),"")</f>
        <v/>
      </c>
      <c r="X105" s="573" t="str">
        <f aca="false">IFERROR(VLOOKUP($V105,AE:AL,8,FALSE()),"")</f>
        <v/>
      </c>
      <c r="Y105" s="573" t="str">
        <f aca="false">IFERROR(VLOOKUP($V105,AF:AM,8,FALSE()),"")</f>
        <v/>
      </c>
      <c r="Z105" s="573" t="str">
        <f aca="false">IFERROR(VLOOKUP($V105,AG:AN,8,FALSE()),"")</f>
        <v/>
      </c>
      <c r="AA105" s="573" t="str">
        <f aca="false">IFERROR(VLOOKUP($V105,AH:AO,8,FALSE()),"")</f>
        <v/>
      </c>
      <c r="AB105" s="573" t="str">
        <f aca="false">IFERROR(VLOOKUP($V105,AI:AP,8,FALSE()),"")</f>
        <v/>
      </c>
      <c r="AD105" s="568" t="str">
        <f aca="false">IF(AK105&lt;&gt;"",MAX(AD$3:AD104)+1,"")</f>
        <v/>
      </c>
      <c r="AE105" s="568" t="str">
        <f aca="false">IF(AL105&lt;&gt;"",MAX(AE$3:AE104)+1,"")</f>
        <v/>
      </c>
      <c r="AF105" s="568" t="str">
        <f aca="false">IF(AM105&lt;&gt;"",MAX(AF$3:AF104)+1,"")</f>
        <v/>
      </c>
      <c r="AG105" s="568" t="str">
        <f aca="false">IF(AN105&lt;&gt;"",MAX(AG$3:AG104)+1,"")</f>
        <v/>
      </c>
      <c r="AH105" s="568" t="str">
        <f aca="false">IF(AO105&lt;&gt;"",MAX(AH$3:AH104)+1,"")</f>
        <v/>
      </c>
      <c r="AI105" s="568" t="str">
        <f aca="false">IF(AP105&lt;&gt;"",MAX(AI$3:AI104)+1,"")</f>
        <v/>
      </c>
      <c r="AK105" s="568" t="str">
        <f aca="false">IF(B105="","",IF(COUNTIF($AK$3:AL104,B105)=0,B105,""))</f>
        <v/>
      </c>
      <c r="AL105" s="568" t="str">
        <f aca="false">IF(C105="","",IF($B105='Descrizione Intervento'!$E$25,IF(COUNTIF($AL$3:AL104,$C105)=0,$C105,""),""))</f>
        <v/>
      </c>
      <c r="AM105" s="568" t="str">
        <f aca="false">IF(D105="","",IF(AND($B105='Descrizione Intervento'!$E$25,$C105='Descrizione Intervento'!$E$27),IF(COUNTIF(AM$3:AM104,$D105)=0,$D105,""),""))</f>
        <v/>
      </c>
      <c r="AN105" s="568" t="str">
        <f aca="false">IF(E105="","",IF(AND($B105='Descrizione Intervento'!$E$25,$C105='Descrizione Intervento'!$E$27,$D105='Descrizione Intervento'!$E$30),IF(COUNTIF(AN$3:AN104,$E105)=0,$E105,""),""))</f>
        <v/>
      </c>
      <c r="AO105" s="568" t="str">
        <f aca="false">IF(F105="","",IF(AND($B105='Descrizione Intervento'!$E$25,$C105='Descrizione Intervento'!$E$27,$D105='Descrizione Intervento'!$E$30,$E105='Descrizione Intervento'!$E$32),IF(COUNTIF(AO$3:AO104,$F105)=0,$F105,""),""))</f>
        <v/>
      </c>
      <c r="AP105" s="568" t="str">
        <f aca="false">IF(G105="","",IF(AND($B105='Descrizione Intervento'!$E$25,$C105='Descrizione Intervento'!$E$27,$D105='Descrizione Intervento'!$E$30,$E105='Descrizione Intervento'!$E$32,$F105='Descrizione Intervento'!$E$34),IF(COUNTIF(AP$3:AP104,$G105)=0,$G105,""),""))</f>
        <v/>
      </c>
    </row>
    <row r="106" customFormat="false" ht="12.75" hidden="false" customHeight="false" outlineLevel="0" collapsed="false">
      <c r="A106" s="568" t="str">
        <f aca="false">IF(B106&lt;&gt;"",CONCATENATE(B106,C106,D106,E106,F170,F106,G106),"")</f>
        <v/>
      </c>
      <c r="B106" s="592"/>
      <c r="C106" s="590"/>
      <c r="D106" s="590"/>
      <c r="E106" s="591"/>
      <c r="F106" s="590"/>
      <c r="G106" s="590"/>
      <c r="H106" s="593"/>
      <c r="I106" s="593"/>
      <c r="J106" s="595"/>
      <c r="K106" s="595"/>
      <c r="L106" s="590"/>
      <c r="M106" s="590"/>
      <c r="N106" s="590"/>
      <c r="V106" s="568" t="n">
        <f aca="false">+V105+1</f>
        <v>44</v>
      </c>
      <c r="W106" s="573" t="str">
        <f aca="false">IFERROR(VLOOKUP($V105,AD:AK,8,FALSE()),"")</f>
        <v/>
      </c>
      <c r="X106" s="573" t="str">
        <f aca="false">IFERROR(VLOOKUP($V106,AE:AL,8,FALSE()),"")</f>
        <v/>
      </c>
      <c r="Y106" s="573" t="str">
        <f aca="false">IFERROR(VLOOKUP($V106,AF:AM,8,FALSE()),"")</f>
        <v/>
      </c>
      <c r="Z106" s="573" t="str">
        <f aca="false">IFERROR(VLOOKUP($V106,AG:AN,8,FALSE()),"")</f>
        <v/>
      </c>
      <c r="AA106" s="573" t="str">
        <f aca="false">IFERROR(VLOOKUP($V106,AH:AO,8,FALSE()),"")</f>
        <v/>
      </c>
      <c r="AB106" s="573" t="str">
        <f aca="false">IFERROR(VLOOKUP($V106,AI:AP,8,FALSE()),"")</f>
        <v/>
      </c>
      <c r="AD106" s="568" t="str">
        <f aca="false">IF(AK106&lt;&gt;"",MAX(AD$3:AD105)+1,"")</f>
        <v/>
      </c>
      <c r="AE106" s="568" t="str">
        <f aca="false">IF(AL106&lt;&gt;"",MAX(AE$3:AE105)+1,"")</f>
        <v/>
      </c>
      <c r="AF106" s="568" t="str">
        <f aca="false">IF(AM106&lt;&gt;"",MAX(AF$3:AF105)+1,"")</f>
        <v/>
      </c>
      <c r="AG106" s="568" t="str">
        <f aca="false">IF(AN106&lt;&gt;"",MAX(AG$3:AG105)+1,"")</f>
        <v/>
      </c>
      <c r="AH106" s="568" t="str">
        <f aca="false">IF(AO106&lt;&gt;"",MAX(AH$3:AH105)+1,"")</f>
        <v/>
      </c>
      <c r="AI106" s="568" t="str">
        <f aca="false">IF(AP106&lt;&gt;"",MAX(AI$3:AI105)+1,"")</f>
        <v/>
      </c>
      <c r="AK106" s="568" t="str">
        <f aca="false">IF(B106="","",IF(COUNTIF($AK$3:AL105,B106)=0,B106,""))</f>
        <v/>
      </c>
      <c r="AL106" s="568" t="str">
        <f aca="false">IF(C106="","",IF($B106='Descrizione Intervento'!$E$25,IF(COUNTIF($AL$3:AL105,$C106)=0,$C106,""),""))</f>
        <v/>
      </c>
      <c r="AM106" s="568" t="str">
        <f aca="false">IF(D106="","",IF(AND($B106='Descrizione Intervento'!$E$25,$C106='Descrizione Intervento'!$E$27),IF(COUNTIF(AM$3:AM105,$D106)=0,$D106,""),""))</f>
        <v/>
      </c>
      <c r="AN106" s="568" t="str">
        <f aca="false">IF(E106="","",IF(AND($B106='Descrizione Intervento'!$E$25,$C106='Descrizione Intervento'!$E$27,$D106='Descrizione Intervento'!$E$30),IF(COUNTIF(AN$3:AN105,$E106)=0,$E106,""),""))</f>
        <v/>
      </c>
      <c r="AO106" s="568" t="str">
        <f aca="false">IF(F106="","",IF(AND($B106='Descrizione Intervento'!$E$25,$C106='Descrizione Intervento'!$E$27,$D106='Descrizione Intervento'!$E$30,$E106='Descrizione Intervento'!$E$32),IF(COUNTIF(AO$3:AO105,$F106)=0,$F106,""),""))</f>
        <v/>
      </c>
      <c r="AP106" s="568" t="str">
        <f aca="false">IF(G106="","",IF(AND($B106='Descrizione Intervento'!$E$25,$C106='Descrizione Intervento'!$E$27,$D106='Descrizione Intervento'!$E$30,$E106='Descrizione Intervento'!$E$32,$F106='Descrizione Intervento'!$E$34),IF(COUNTIF(AP$3:AP105,$G106)=0,$G106,""),""))</f>
        <v/>
      </c>
    </row>
    <row r="107" customFormat="false" ht="12.75" hidden="false" customHeight="false" outlineLevel="0" collapsed="false">
      <c r="A107" s="568" t="str">
        <f aca="false">IF(B107&lt;&gt;"",CONCATENATE(B107,C107,D107,E107,F171,F107,G107),"")</f>
        <v/>
      </c>
      <c r="B107" s="592"/>
      <c r="C107" s="590"/>
      <c r="D107" s="590"/>
      <c r="E107" s="591"/>
      <c r="F107" s="590"/>
      <c r="G107" s="590"/>
      <c r="H107" s="593"/>
      <c r="I107" s="593"/>
      <c r="J107" s="595"/>
      <c r="K107" s="595"/>
      <c r="L107" s="590"/>
      <c r="M107" s="590"/>
      <c r="N107" s="590"/>
      <c r="V107" s="568" t="n">
        <f aca="false">+V106+1</f>
        <v>45</v>
      </c>
      <c r="W107" s="573" t="str">
        <f aca="false">IFERROR(VLOOKUP($V106,AD:AK,8,FALSE()),"")</f>
        <v/>
      </c>
      <c r="X107" s="573" t="str">
        <f aca="false">IFERROR(VLOOKUP($V107,AE:AL,8,FALSE()),"")</f>
        <v/>
      </c>
      <c r="Y107" s="573" t="str">
        <f aca="false">IFERROR(VLOOKUP($V107,AF:AM,8,FALSE()),"")</f>
        <v/>
      </c>
      <c r="Z107" s="573" t="str">
        <f aca="false">IFERROR(VLOOKUP($V107,AG:AN,8,FALSE()),"")</f>
        <v/>
      </c>
      <c r="AA107" s="573" t="str">
        <f aca="false">IFERROR(VLOOKUP($V107,AH:AO,8,FALSE()),"")</f>
        <v/>
      </c>
      <c r="AB107" s="573" t="str">
        <f aca="false">IFERROR(VLOOKUP($V107,AI:AP,8,FALSE()),"")</f>
        <v/>
      </c>
      <c r="AD107" s="568" t="str">
        <f aca="false">IF(AK107&lt;&gt;"",MAX(AD$3:AD106)+1,"")</f>
        <v/>
      </c>
      <c r="AE107" s="568" t="str">
        <f aca="false">IF(AL107&lt;&gt;"",MAX(AE$3:AE106)+1,"")</f>
        <v/>
      </c>
      <c r="AF107" s="568" t="str">
        <f aca="false">IF(AM107&lt;&gt;"",MAX(AF$3:AF106)+1,"")</f>
        <v/>
      </c>
      <c r="AG107" s="568" t="str">
        <f aca="false">IF(AN107&lt;&gt;"",MAX(AG$3:AG106)+1,"")</f>
        <v/>
      </c>
      <c r="AH107" s="568" t="str">
        <f aca="false">IF(AO107&lt;&gt;"",MAX(AH$3:AH106)+1,"")</f>
        <v/>
      </c>
      <c r="AI107" s="568" t="str">
        <f aca="false">IF(AP107&lt;&gt;"",MAX(AI$3:AI106)+1,"")</f>
        <v/>
      </c>
      <c r="AK107" s="568" t="str">
        <f aca="false">IF(B107="","",IF(COUNTIF($AK$3:AL106,B107)=0,B107,""))</f>
        <v/>
      </c>
      <c r="AL107" s="568" t="str">
        <f aca="false">IF(C107="","",IF($B107='Descrizione Intervento'!$E$25,IF(COUNTIF($AL$3:AL106,$C107)=0,$C107,""),""))</f>
        <v/>
      </c>
      <c r="AM107" s="568" t="str">
        <f aca="false">IF(D107="","",IF(AND($B107='Descrizione Intervento'!$E$25,$C107='Descrizione Intervento'!$E$27),IF(COUNTIF(AM$3:AM106,$D107)=0,$D107,""),""))</f>
        <v/>
      </c>
      <c r="AN107" s="568" t="str">
        <f aca="false">IF(E107="","",IF(AND($B107='Descrizione Intervento'!$E$25,$C107='Descrizione Intervento'!$E$27,$D107='Descrizione Intervento'!$E$30),IF(COUNTIF(AN$3:AN106,$E107)=0,$E107,""),""))</f>
        <v/>
      </c>
      <c r="AO107" s="568" t="str">
        <f aca="false">IF(F107="","",IF(AND($B107='Descrizione Intervento'!$E$25,$C107='Descrizione Intervento'!$E$27,$D107='Descrizione Intervento'!$E$30,$E107='Descrizione Intervento'!$E$32),IF(COUNTIF(AO$3:AO106,$F107)=0,$F107,""),""))</f>
        <v/>
      </c>
      <c r="AP107" s="568" t="str">
        <f aca="false">IF(G107="","",IF(AND($B107='Descrizione Intervento'!$E$25,$C107='Descrizione Intervento'!$E$27,$D107='Descrizione Intervento'!$E$30,$E107='Descrizione Intervento'!$E$32,$F107='Descrizione Intervento'!$E$34),IF(COUNTIF(AP$3:AP106,$G107)=0,$G107,""),""))</f>
        <v/>
      </c>
    </row>
    <row r="108" customFormat="false" ht="12.75" hidden="false" customHeight="false" outlineLevel="0" collapsed="false">
      <c r="A108" s="568" t="str">
        <f aca="false">IF(B108&lt;&gt;"",CONCATENATE(B108,C108,D108,E108,F172,F108,G108),"")</f>
        <v/>
      </c>
      <c r="B108" s="592"/>
      <c r="C108" s="590"/>
      <c r="D108" s="590"/>
      <c r="E108" s="591"/>
      <c r="F108" s="590"/>
      <c r="G108" s="590"/>
      <c r="H108" s="593"/>
      <c r="I108" s="593"/>
      <c r="J108" s="595"/>
      <c r="K108" s="595"/>
      <c r="L108" s="590"/>
      <c r="M108" s="590"/>
      <c r="N108" s="590"/>
      <c r="V108" s="568" t="n">
        <f aca="false">+V107+1</f>
        <v>46</v>
      </c>
      <c r="W108" s="573" t="str">
        <f aca="false">IFERROR(VLOOKUP($V107,AD:AK,8,FALSE()),"")</f>
        <v/>
      </c>
      <c r="X108" s="573" t="str">
        <f aca="false">IFERROR(VLOOKUP($V108,AE:AL,8,FALSE()),"")</f>
        <v/>
      </c>
      <c r="Y108" s="573" t="str">
        <f aca="false">IFERROR(VLOOKUP($V108,AF:AM,8,FALSE()),"")</f>
        <v/>
      </c>
      <c r="Z108" s="573" t="str">
        <f aca="false">IFERROR(VLOOKUP($V108,AG:AN,8,FALSE()),"")</f>
        <v/>
      </c>
      <c r="AA108" s="573" t="str">
        <f aca="false">IFERROR(VLOOKUP($V108,AH:AO,8,FALSE()),"")</f>
        <v/>
      </c>
      <c r="AB108" s="573" t="str">
        <f aca="false">IFERROR(VLOOKUP($V108,AI:AP,8,FALSE()),"")</f>
        <v/>
      </c>
      <c r="AD108" s="568" t="str">
        <f aca="false">IF(AK108&lt;&gt;"",MAX(AD$3:AD107)+1,"")</f>
        <v/>
      </c>
      <c r="AE108" s="568" t="str">
        <f aca="false">IF(AL108&lt;&gt;"",MAX(AE$3:AE107)+1,"")</f>
        <v/>
      </c>
      <c r="AF108" s="568" t="str">
        <f aca="false">IF(AM108&lt;&gt;"",MAX(AF$3:AF107)+1,"")</f>
        <v/>
      </c>
      <c r="AG108" s="568" t="str">
        <f aca="false">IF(AN108&lt;&gt;"",MAX(AG$3:AG107)+1,"")</f>
        <v/>
      </c>
      <c r="AH108" s="568" t="str">
        <f aca="false">IF(AO108&lt;&gt;"",MAX(AH$3:AH107)+1,"")</f>
        <v/>
      </c>
      <c r="AI108" s="568" t="str">
        <f aca="false">IF(AP108&lt;&gt;"",MAX(AI$3:AI107)+1,"")</f>
        <v/>
      </c>
      <c r="AK108" s="568" t="str">
        <f aca="false">IF(B108="","",IF(COUNTIF($AK$3:AL107,B108)=0,B108,""))</f>
        <v/>
      </c>
      <c r="AL108" s="568" t="str">
        <f aca="false">IF(C108="","",IF($B108='Descrizione Intervento'!$E$25,IF(COUNTIF($AL$3:AL107,$C108)=0,$C108,""),""))</f>
        <v/>
      </c>
      <c r="AM108" s="568" t="str">
        <f aca="false">IF(D108="","",IF(AND($B108='Descrizione Intervento'!$E$25,$C108='Descrizione Intervento'!$E$27),IF(COUNTIF(AM$3:AM107,$D108)=0,$D108,""),""))</f>
        <v/>
      </c>
      <c r="AN108" s="568" t="str">
        <f aca="false">IF(E108="","",IF(AND($B108='Descrizione Intervento'!$E$25,$C108='Descrizione Intervento'!$E$27,$D108='Descrizione Intervento'!$E$30),IF(COUNTIF(AN$3:AN107,$E108)=0,$E108,""),""))</f>
        <v/>
      </c>
      <c r="AO108" s="568" t="str">
        <f aca="false">IF(F108="","",IF(AND($B108='Descrizione Intervento'!$E$25,$C108='Descrizione Intervento'!$E$27,$D108='Descrizione Intervento'!$E$30,$E108='Descrizione Intervento'!$E$32),IF(COUNTIF(AO$3:AO107,$F108)=0,$F108,""),""))</f>
        <v/>
      </c>
      <c r="AP108" s="568" t="str">
        <f aca="false">IF(G108="","",IF(AND($B108='Descrizione Intervento'!$E$25,$C108='Descrizione Intervento'!$E$27,$D108='Descrizione Intervento'!$E$30,$E108='Descrizione Intervento'!$E$32,$F108='Descrizione Intervento'!$E$34),IF(COUNTIF(AP$3:AP107,$G108)=0,$G108,""),""))</f>
        <v/>
      </c>
    </row>
    <row r="109" customFormat="false" ht="12.75" hidden="false" customHeight="false" outlineLevel="0" collapsed="false">
      <c r="A109" s="568" t="str">
        <f aca="false">IF(B109&lt;&gt;"",CONCATENATE(B109,C109,D109,E109,F173,F109,G109),"")</f>
        <v/>
      </c>
      <c r="B109" s="592"/>
      <c r="C109" s="590"/>
      <c r="D109" s="590"/>
      <c r="E109" s="591"/>
      <c r="F109" s="590"/>
      <c r="G109" s="590"/>
      <c r="H109" s="593"/>
      <c r="I109" s="593"/>
      <c r="J109" s="595"/>
      <c r="K109" s="595"/>
      <c r="L109" s="590"/>
      <c r="M109" s="590"/>
      <c r="N109" s="590"/>
      <c r="V109" s="568" t="n">
        <f aca="false">+V108+1</f>
        <v>47</v>
      </c>
      <c r="W109" s="573" t="str">
        <f aca="false">IFERROR(VLOOKUP($V108,AD:AK,8,FALSE()),"")</f>
        <v/>
      </c>
      <c r="X109" s="573" t="str">
        <f aca="false">IFERROR(VLOOKUP($V109,AE:AL,8,FALSE()),"")</f>
        <v/>
      </c>
      <c r="Y109" s="573" t="str">
        <f aca="false">IFERROR(VLOOKUP($V109,AF:AM,8,FALSE()),"")</f>
        <v/>
      </c>
      <c r="Z109" s="573" t="str">
        <f aca="false">IFERROR(VLOOKUP($V109,AG:AN,8,FALSE()),"")</f>
        <v/>
      </c>
      <c r="AA109" s="573" t="str">
        <f aca="false">IFERROR(VLOOKUP($V109,AH:AO,8,FALSE()),"")</f>
        <v/>
      </c>
      <c r="AB109" s="573" t="str">
        <f aca="false">IFERROR(VLOOKUP($V109,AI:AP,8,FALSE()),"")</f>
        <v/>
      </c>
      <c r="AD109" s="568" t="str">
        <f aca="false">IF(AK109&lt;&gt;"",MAX(AD$3:AD108)+1,"")</f>
        <v/>
      </c>
      <c r="AE109" s="568" t="str">
        <f aca="false">IF(AL109&lt;&gt;"",MAX(AE$3:AE108)+1,"")</f>
        <v/>
      </c>
      <c r="AF109" s="568" t="str">
        <f aca="false">IF(AM109&lt;&gt;"",MAX(AF$3:AF108)+1,"")</f>
        <v/>
      </c>
      <c r="AG109" s="568" t="str">
        <f aca="false">IF(AN109&lt;&gt;"",MAX(AG$3:AG108)+1,"")</f>
        <v/>
      </c>
      <c r="AH109" s="568" t="str">
        <f aca="false">IF(AO109&lt;&gt;"",MAX(AH$3:AH108)+1,"")</f>
        <v/>
      </c>
      <c r="AI109" s="568" t="str">
        <f aca="false">IF(AP109&lt;&gt;"",MAX(AI$3:AI108)+1,"")</f>
        <v/>
      </c>
      <c r="AK109" s="568" t="str">
        <f aca="false">IF(B109="","",IF(COUNTIF($AK$3:AL108,B109)=0,B109,""))</f>
        <v/>
      </c>
      <c r="AL109" s="568" t="str">
        <f aca="false">IF(C109="","",IF($B109='Descrizione Intervento'!$E$25,IF(COUNTIF($AL$3:AL108,$C109)=0,$C109,""),""))</f>
        <v/>
      </c>
      <c r="AM109" s="568" t="str">
        <f aca="false">IF(D109="","",IF(AND($B109='Descrizione Intervento'!$E$25,$C109='Descrizione Intervento'!$E$27),IF(COUNTIF(AM$3:AM108,$D109)=0,$D109,""),""))</f>
        <v/>
      </c>
      <c r="AN109" s="568" t="str">
        <f aca="false">IF(E109="","",IF(AND($B109='Descrizione Intervento'!$E$25,$C109='Descrizione Intervento'!$E$27,$D109='Descrizione Intervento'!$E$30),IF(COUNTIF(AN$3:AN108,$E109)=0,$E109,""),""))</f>
        <v/>
      </c>
      <c r="AO109" s="568" t="str">
        <f aca="false">IF(F109="","",IF(AND($B109='Descrizione Intervento'!$E$25,$C109='Descrizione Intervento'!$E$27,$D109='Descrizione Intervento'!$E$30,$E109='Descrizione Intervento'!$E$32),IF(COUNTIF(AO$3:AO108,$F109)=0,$F109,""),""))</f>
        <v/>
      </c>
      <c r="AP109" s="568" t="str">
        <f aca="false">IF(G109="","",IF(AND($B109='Descrizione Intervento'!$E$25,$C109='Descrizione Intervento'!$E$27,$D109='Descrizione Intervento'!$E$30,$E109='Descrizione Intervento'!$E$32,$F109='Descrizione Intervento'!$E$34),IF(COUNTIF(AP$3:AP108,$G109)=0,$G109,""),""))</f>
        <v/>
      </c>
    </row>
    <row r="110" customFormat="false" ht="12.75" hidden="false" customHeight="false" outlineLevel="0" collapsed="false">
      <c r="A110" s="568" t="str">
        <f aca="false">IF(B110&lt;&gt;"",CONCATENATE(B110,C110,D110,E110,F174,F110,G110),"")</f>
        <v/>
      </c>
      <c r="B110" s="592"/>
      <c r="C110" s="590"/>
      <c r="D110" s="590"/>
      <c r="E110" s="591"/>
      <c r="F110" s="590"/>
      <c r="G110" s="590"/>
      <c r="H110" s="593"/>
      <c r="I110" s="593"/>
      <c r="J110" s="595"/>
      <c r="K110" s="595"/>
      <c r="L110" s="590"/>
      <c r="M110" s="590"/>
      <c r="N110" s="590"/>
      <c r="V110" s="568" t="n">
        <f aca="false">+V109+1</f>
        <v>48</v>
      </c>
      <c r="W110" s="573" t="str">
        <f aca="false">IFERROR(VLOOKUP($V109,AD:AK,8,FALSE()),"")</f>
        <v/>
      </c>
      <c r="X110" s="573" t="str">
        <f aca="false">IFERROR(VLOOKUP($V110,AE:AL,8,FALSE()),"")</f>
        <v/>
      </c>
      <c r="Y110" s="573" t="str">
        <f aca="false">IFERROR(VLOOKUP($V110,AF:AM,8,FALSE()),"")</f>
        <v/>
      </c>
      <c r="Z110" s="573" t="str">
        <f aca="false">IFERROR(VLOOKUP($V110,AG:AN,8,FALSE()),"")</f>
        <v/>
      </c>
      <c r="AA110" s="573" t="str">
        <f aca="false">IFERROR(VLOOKUP($V110,AH:AO,8,FALSE()),"")</f>
        <v/>
      </c>
      <c r="AB110" s="573" t="str">
        <f aca="false">IFERROR(VLOOKUP($V110,AI:AP,8,FALSE()),"")</f>
        <v/>
      </c>
      <c r="AD110" s="568" t="str">
        <f aca="false">IF(AK110&lt;&gt;"",MAX(AD$3:AD109)+1,"")</f>
        <v/>
      </c>
      <c r="AE110" s="568" t="str">
        <f aca="false">IF(AL110&lt;&gt;"",MAX(AE$3:AE109)+1,"")</f>
        <v/>
      </c>
      <c r="AF110" s="568" t="str">
        <f aca="false">IF(AM110&lt;&gt;"",MAX(AF$3:AF109)+1,"")</f>
        <v/>
      </c>
      <c r="AG110" s="568" t="str">
        <f aca="false">IF(AN110&lt;&gt;"",MAX(AG$3:AG109)+1,"")</f>
        <v/>
      </c>
      <c r="AH110" s="568" t="str">
        <f aca="false">IF(AO110&lt;&gt;"",MAX(AH$3:AH109)+1,"")</f>
        <v/>
      </c>
      <c r="AI110" s="568" t="str">
        <f aca="false">IF(AP110&lt;&gt;"",MAX(AI$3:AI109)+1,"")</f>
        <v/>
      </c>
      <c r="AK110" s="568" t="str">
        <f aca="false">IF(B110="","",IF(COUNTIF($AK$3:AL109,B110)=0,B110,""))</f>
        <v/>
      </c>
      <c r="AL110" s="568" t="str">
        <f aca="false">IF(C110="","",IF($B110='Descrizione Intervento'!$E$25,IF(COUNTIF($AL$3:AL109,$C110)=0,$C110,""),""))</f>
        <v/>
      </c>
      <c r="AM110" s="568" t="str">
        <f aca="false">IF(D110="","",IF(AND($B110='Descrizione Intervento'!$E$25,$C110='Descrizione Intervento'!$E$27),IF(COUNTIF(AM$3:AM109,$D110)=0,$D110,""),""))</f>
        <v/>
      </c>
      <c r="AN110" s="568" t="str">
        <f aca="false">IF(E110="","",IF(AND($B110='Descrizione Intervento'!$E$25,$C110='Descrizione Intervento'!$E$27,$D110='Descrizione Intervento'!$E$30),IF(COUNTIF(AN$3:AN109,$E110)=0,$E110,""),""))</f>
        <v/>
      </c>
      <c r="AO110" s="568" t="str">
        <f aca="false">IF(F110="","",IF(AND($B110='Descrizione Intervento'!$E$25,$C110='Descrizione Intervento'!$E$27,$D110='Descrizione Intervento'!$E$30,$E110='Descrizione Intervento'!$E$32),IF(COUNTIF(AO$3:AO109,$F110)=0,$F110,""),""))</f>
        <v/>
      </c>
      <c r="AP110" s="568" t="str">
        <f aca="false">IF(G110="","",IF(AND($B110='Descrizione Intervento'!$E$25,$C110='Descrizione Intervento'!$E$27,$D110='Descrizione Intervento'!$E$30,$E110='Descrizione Intervento'!$E$32,$F110='Descrizione Intervento'!$E$34),IF(COUNTIF(AP$3:AP109,$G110)=0,$G110,""),""))</f>
        <v/>
      </c>
    </row>
    <row r="111" customFormat="false" ht="12.75" hidden="false" customHeight="false" outlineLevel="0" collapsed="false">
      <c r="A111" s="568" t="str">
        <f aca="false">IF(B111&lt;&gt;"",CONCATENATE(B111,C111,D111,E111,F175,F111,G111),"")</f>
        <v/>
      </c>
      <c r="B111" s="592"/>
      <c r="C111" s="590"/>
      <c r="D111" s="590"/>
      <c r="E111" s="591"/>
      <c r="F111" s="590"/>
      <c r="G111" s="590"/>
      <c r="H111" s="593"/>
      <c r="I111" s="593"/>
      <c r="J111" s="595"/>
      <c r="K111" s="595"/>
      <c r="L111" s="590"/>
      <c r="M111" s="590"/>
      <c r="N111" s="590"/>
      <c r="V111" s="568" t="n">
        <f aca="false">+V110+1</f>
        <v>49</v>
      </c>
      <c r="W111" s="573" t="str">
        <f aca="false">IFERROR(VLOOKUP($V110,AD:AK,8,FALSE()),"")</f>
        <v/>
      </c>
      <c r="X111" s="573" t="str">
        <f aca="false">IFERROR(VLOOKUP($V111,AE:AL,8,FALSE()),"")</f>
        <v/>
      </c>
      <c r="Y111" s="573" t="str">
        <f aca="false">IFERROR(VLOOKUP($V111,AF:AM,8,FALSE()),"")</f>
        <v/>
      </c>
      <c r="Z111" s="573" t="str">
        <f aca="false">IFERROR(VLOOKUP($V111,AG:AN,8,FALSE()),"")</f>
        <v/>
      </c>
      <c r="AA111" s="573" t="str">
        <f aca="false">IFERROR(VLOOKUP($V111,AH:AO,8,FALSE()),"")</f>
        <v/>
      </c>
      <c r="AB111" s="573" t="str">
        <f aca="false">IFERROR(VLOOKUP($V111,AI:AP,8,FALSE()),"")</f>
        <v/>
      </c>
      <c r="AD111" s="568" t="str">
        <f aca="false">IF(AK111&lt;&gt;"",MAX(AD$3:AD110)+1,"")</f>
        <v/>
      </c>
      <c r="AE111" s="568" t="str">
        <f aca="false">IF(AL111&lt;&gt;"",MAX(AE$3:AE110)+1,"")</f>
        <v/>
      </c>
      <c r="AF111" s="568" t="str">
        <f aca="false">IF(AM111&lt;&gt;"",MAX(AF$3:AF110)+1,"")</f>
        <v/>
      </c>
      <c r="AG111" s="568" t="str">
        <f aca="false">IF(AN111&lt;&gt;"",MAX(AG$3:AG110)+1,"")</f>
        <v/>
      </c>
      <c r="AH111" s="568" t="str">
        <f aca="false">IF(AO111&lt;&gt;"",MAX(AH$3:AH110)+1,"")</f>
        <v/>
      </c>
      <c r="AI111" s="568" t="str">
        <f aca="false">IF(AP111&lt;&gt;"",MAX(AI$3:AI110)+1,"")</f>
        <v/>
      </c>
      <c r="AK111" s="568" t="str">
        <f aca="false">IF(B111="","",IF(COUNTIF($AK$3:AL110,B111)=0,B111,""))</f>
        <v/>
      </c>
      <c r="AL111" s="568" t="str">
        <f aca="false">IF(C111="","",IF($B111='Descrizione Intervento'!$E$25,IF(COUNTIF($AL$3:AL110,$C111)=0,$C111,""),""))</f>
        <v/>
      </c>
      <c r="AM111" s="568" t="str">
        <f aca="false">IF(D111="","",IF(AND($B111='Descrizione Intervento'!$E$25,$C111='Descrizione Intervento'!$E$27),IF(COUNTIF(AM$3:AM110,$D111)=0,$D111,""),""))</f>
        <v/>
      </c>
      <c r="AN111" s="568" t="str">
        <f aca="false">IF(E111="","",IF(AND($B111='Descrizione Intervento'!$E$25,$C111='Descrizione Intervento'!$E$27,$D111='Descrizione Intervento'!$E$30),IF(COUNTIF(AN$3:AN110,$E111)=0,$E111,""),""))</f>
        <v/>
      </c>
      <c r="AO111" s="568" t="str">
        <f aca="false">IF(F111="","",IF(AND($B111='Descrizione Intervento'!$E$25,$C111='Descrizione Intervento'!$E$27,$D111='Descrizione Intervento'!$E$30,$E111='Descrizione Intervento'!$E$32),IF(COUNTIF(AO$3:AO110,$F111)=0,$F111,""),""))</f>
        <v/>
      </c>
      <c r="AP111" s="568" t="str">
        <f aca="false">IF(G111="","",IF(AND($B111='Descrizione Intervento'!$E$25,$C111='Descrizione Intervento'!$E$27,$D111='Descrizione Intervento'!$E$30,$E111='Descrizione Intervento'!$E$32,$F111='Descrizione Intervento'!$E$34),IF(COUNTIF(AP$3:AP110,$G111)=0,$G111,""),""))</f>
        <v/>
      </c>
    </row>
    <row r="112" customFormat="false" ht="12.75" hidden="false" customHeight="false" outlineLevel="0" collapsed="false">
      <c r="A112" s="568" t="str">
        <f aca="false">IF(B112&lt;&gt;"",CONCATENATE(B112,C112,D112,E112,F176,F112,G112),"")</f>
        <v/>
      </c>
      <c r="B112" s="592"/>
      <c r="C112" s="590"/>
      <c r="D112" s="590"/>
      <c r="E112" s="591"/>
      <c r="F112" s="590"/>
      <c r="G112" s="590"/>
      <c r="H112" s="593"/>
      <c r="I112" s="593"/>
      <c r="J112" s="595"/>
      <c r="K112" s="595"/>
      <c r="L112" s="590"/>
      <c r="M112" s="590"/>
      <c r="N112" s="590"/>
      <c r="V112" s="568" t="n">
        <f aca="false">+V111+1</f>
        <v>50</v>
      </c>
      <c r="W112" s="573" t="str">
        <f aca="false">IFERROR(VLOOKUP($V111,AD:AK,8,FALSE()),"")</f>
        <v/>
      </c>
      <c r="X112" s="573" t="str">
        <f aca="false">IFERROR(VLOOKUP($V112,AE:AL,8,FALSE()),"")</f>
        <v/>
      </c>
      <c r="Y112" s="573" t="str">
        <f aca="false">IFERROR(VLOOKUP($V112,AF:AM,8,FALSE()),"")</f>
        <v/>
      </c>
      <c r="Z112" s="573" t="str">
        <f aca="false">IFERROR(VLOOKUP($V112,AG:AN,8,FALSE()),"")</f>
        <v/>
      </c>
      <c r="AA112" s="573" t="str">
        <f aca="false">IFERROR(VLOOKUP($V112,AH:AO,8,FALSE()),"")</f>
        <v/>
      </c>
      <c r="AB112" s="573" t="str">
        <f aca="false">IFERROR(VLOOKUP($V112,AI:AP,8,FALSE()),"")</f>
        <v/>
      </c>
      <c r="AD112" s="568" t="str">
        <f aca="false">IF(AK112&lt;&gt;"",MAX(AD$3:AD111)+1,"")</f>
        <v/>
      </c>
      <c r="AE112" s="568" t="str">
        <f aca="false">IF(AL112&lt;&gt;"",MAX(AE$3:AE111)+1,"")</f>
        <v/>
      </c>
      <c r="AF112" s="568" t="str">
        <f aca="false">IF(AM112&lt;&gt;"",MAX(AF$3:AF111)+1,"")</f>
        <v/>
      </c>
      <c r="AG112" s="568" t="str">
        <f aca="false">IF(AN112&lt;&gt;"",MAX(AG$3:AG111)+1,"")</f>
        <v/>
      </c>
      <c r="AH112" s="568" t="str">
        <f aca="false">IF(AO112&lt;&gt;"",MAX(AH$3:AH111)+1,"")</f>
        <v/>
      </c>
      <c r="AI112" s="568" t="str">
        <f aca="false">IF(AP112&lt;&gt;"",MAX(AI$3:AI111)+1,"")</f>
        <v/>
      </c>
      <c r="AK112" s="568" t="str">
        <f aca="false">IF(B112="","",IF(COUNTIF($AK$3:AL111,B112)=0,B112,""))</f>
        <v/>
      </c>
      <c r="AL112" s="568" t="str">
        <f aca="false">IF(C112="","",IF($B112='Descrizione Intervento'!$E$25,IF(COUNTIF($AL$3:AL111,$C112)=0,$C112,""),""))</f>
        <v/>
      </c>
      <c r="AM112" s="568" t="str">
        <f aca="false">IF(D112="","",IF(AND($B112='Descrizione Intervento'!$E$25,$C112='Descrizione Intervento'!$E$27),IF(COUNTIF(AM$3:AM111,$D112)=0,$D112,""),""))</f>
        <v/>
      </c>
      <c r="AN112" s="568" t="str">
        <f aca="false">IF(E112="","",IF(AND($B112='Descrizione Intervento'!$E$25,$C112='Descrizione Intervento'!$E$27,$D112='Descrizione Intervento'!$E$30),IF(COUNTIF(AN$3:AN111,$E112)=0,$E112,""),""))</f>
        <v/>
      </c>
      <c r="AO112" s="568" t="str">
        <f aca="false">IF(F112="","",IF(AND($B112='Descrizione Intervento'!$E$25,$C112='Descrizione Intervento'!$E$27,$D112='Descrizione Intervento'!$E$30,$E112='Descrizione Intervento'!$E$32),IF(COUNTIF(AO$3:AO111,$F112)=0,$F112,""),""))</f>
        <v/>
      </c>
      <c r="AP112" s="568" t="str">
        <f aca="false">IF(G112="","",IF(AND($B112='Descrizione Intervento'!$E$25,$C112='Descrizione Intervento'!$E$27,$D112='Descrizione Intervento'!$E$30,$E112='Descrizione Intervento'!$E$32,$F112='Descrizione Intervento'!$E$34),IF(COUNTIF(AP$3:AP111,$G112)=0,$G112,""),""))</f>
        <v/>
      </c>
    </row>
    <row r="113" customFormat="false" ht="12.75" hidden="false" customHeight="false" outlineLevel="0" collapsed="false">
      <c r="A113" s="568" t="str">
        <f aca="false">IF(B113&lt;&gt;"",CONCATENATE(B113,C113,D113,E113,F177,F113,G113),"")</f>
        <v/>
      </c>
      <c r="B113" s="592"/>
      <c r="C113" s="590"/>
      <c r="D113" s="590"/>
      <c r="E113" s="591"/>
      <c r="F113" s="590"/>
      <c r="G113" s="590"/>
      <c r="H113" s="593"/>
      <c r="I113" s="593"/>
      <c r="J113" s="595"/>
      <c r="K113" s="595"/>
      <c r="L113" s="590"/>
      <c r="M113" s="590"/>
      <c r="N113" s="590"/>
      <c r="V113" s="568" t="n">
        <f aca="false">+V112+1</f>
        <v>51</v>
      </c>
      <c r="W113" s="573" t="str">
        <f aca="false">IFERROR(VLOOKUP($V112,AD:AK,8,FALSE()),"")</f>
        <v/>
      </c>
      <c r="X113" s="573" t="str">
        <f aca="false">IFERROR(VLOOKUP($V113,AE:AL,8,FALSE()),"")</f>
        <v/>
      </c>
      <c r="Y113" s="573" t="str">
        <f aca="false">IFERROR(VLOOKUP($V113,AF:AM,8,FALSE()),"")</f>
        <v/>
      </c>
      <c r="Z113" s="573" t="str">
        <f aca="false">IFERROR(VLOOKUP($V113,AG:AN,8,FALSE()),"")</f>
        <v/>
      </c>
      <c r="AA113" s="573" t="str">
        <f aca="false">IFERROR(VLOOKUP($V113,AH:AO,8,FALSE()),"")</f>
        <v/>
      </c>
      <c r="AB113" s="573" t="str">
        <f aca="false">IFERROR(VLOOKUP($V113,AI:AP,8,FALSE()),"")</f>
        <v/>
      </c>
      <c r="AD113" s="568" t="str">
        <f aca="false">IF(AK113&lt;&gt;"",MAX(AD$3:AD112)+1,"")</f>
        <v/>
      </c>
      <c r="AE113" s="568" t="str">
        <f aca="false">IF(AL113&lt;&gt;"",MAX(AE$3:AE112)+1,"")</f>
        <v/>
      </c>
      <c r="AF113" s="568" t="str">
        <f aca="false">IF(AM113&lt;&gt;"",MAX(AF$3:AF112)+1,"")</f>
        <v/>
      </c>
      <c r="AG113" s="568" t="str">
        <f aca="false">IF(AN113&lt;&gt;"",MAX(AG$3:AG112)+1,"")</f>
        <v/>
      </c>
      <c r="AH113" s="568" t="str">
        <f aca="false">IF(AO113&lt;&gt;"",MAX(AH$3:AH112)+1,"")</f>
        <v/>
      </c>
      <c r="AI113" s="568" t="str">
        <f aca="false">IF(AP113&lt;&gt;"",MAX(AI$3:AI112)+1,"")</f>
        <v/>
      </c>
      <c r="AK113" s="568" t="str">
        <f aca="false">IF(B113="","",IF(COUNTIF($AK$3:AL112,B113)=0,B113,""))</f>
        <v/>
      </c>
      <c r="AL113" s="568" t="str">
        <f aca="false">IF(C113="","",IF($B113='Descrizione Intervento'!$E$25,IF(COUNTIF($AL$3:AL112,$C113)=0,$C113,""),""))</f>
        <v/>
      </c>
      <c r="AM113" s="568" t="str">
        <f aca="false">IF(D113="","",IF(AND($B113='Descrizione Intervento'!$E$25,$C113='Descrizione Intervento'!$E$27),IF(COUNTIF(AM$3:AM112,$D113)=0,$D113,""),""))</f>
        <v/>
      </c>
      <c r="AN113" s="568" t="str">
        <f aca="false">IF(E113="","",IF(AND($B113='Descrizione Intervento'!$E$25,$C113='Descrizione Intervento'!$E$27,$D113='Descrizione Intervento'!$E$30),IF(COUNTIF(AN$3:AN112,$E113)=0,$E113,""),""))</f>
        <v/>
      </c>
      <c r="AO113" s="568" t="str">
        <f aca="false">IF(F113="","",IF(AND($B113='Descrizione Intervento'!$E$25,$C113='Descrizione Intervento'!$E$27,$D113='Descrizione Intervento'!$E$30,$E113='Descrizione Intervento'!$E$32),IF(COUNTIF(AO$3:AO112,$F113)=0,$F113,""),""))</f>
        <v/>
      </c>
      <c r="AP113" s="568" t="str">
        <f aca="false">IF(G113="","",IF(AND($B113='Descrizione Intervento'!$E$25,$C113='Descrizione Intervento'!$E$27,$D113='Descrizione Intervento'!$E$30,$E113='Descrizione Intervento'!$E$32,$F113='Descrizione Intervento'!$E$34),IF(COUNTIF(AP$3:AP112,$G113)=0,$G113,""),""))</f>
        <v/>
      </c>
    </row>
    <row r="114" customFormat="false" ht="12.75" hidden="false" customHeight="false" outlineLevel="0" collapsed="false">
      <c r="A114" s="568" t="str">
        <f aca="false">IF(B114&lt;&gt;"",CONCATENATE(B114,C114,D114,E114,F178,F114,G114),"")</f>
        <v/>
      </c>
      <c r="B114" s="592"/>
      <c r="C114" s="590"/>
      <c r="D114" s="590"/>
      <c r="E114" s="591"/>
      <c r="F114" s="590"/>
      <c r="G114" s="590"/>
      <c r="H114" s="593"/>
      <c r="I114" s="593"/>
      <c r="J114" s="595"/>
      <c r="K114" s="595"/>
      <c r="L114" s="590"/>
      <c r="M114" s="590"/>
      <c r="N114" s="590"/>
      <c r="V114" s="568" t="n">
        <f aca="false">+V113+1</f>
        <v>52</v>
      </c>
      <c r="W114" s="573" t="str">
        <f aca="false">IFERROR(VLOOKUP($V113,AD:AK,8,FALSE()),"")</f>
        <v/>
      </c>
      <c r="X114" s="573" t="str">
        <f aca="false">IFERROR(VLOOKUP($V114,AE:AL,8,FALSE()),"")</f>
        <v/>
      </c>
      <c r="Y114" s="573" t="str">
        <f aca="false">IFERROR(VLOOKUP($V114,AF:AM,8,FALSE()),"")</f>
        <v/>
      </c>
      <c r="Z114" s="573" t="str">
        <f aca="false">IFERROR(VLOOKUP($V114,AG:AN,8,FALSE()),"")</f>
        <v/>
      </c>
      <c r="AA114" s="573" t="str">
        <f aca="false">IFERROR(VLOOKUP($V114,AH:AO,8,FALSE()),"")</f>
        <v/>
      </c>
      <c r="AB114" s="573" t="str">
        <f aca="false">IFERROR(VLOOKUP($V114,AI:AP,8,FALSE()),"")</f>
        <v/>
      </c>
      <c r="AD114" s="568" t="str">
        <f aca="false">IF(AK114&lt;&gt;"",MAX(AD$3:AD113)+1,"")</f>
        <v/>
      </c>
      <c r="AE114" s="568" t="str">
        <f aca="false">IF(AL114&lt;&gt;"",MAX(AE$3:AE113)+1,"")</f>
        <v/>
      </c>
      <c r="AF114" s="568" t="str">
        <f aca="false">IF(AM114&lt;&gt;"",MAX(AF$3:AF113)+1,"")</f>
        <v/>
      </c>
      <c r="AG114" s="568" t="str">
        <f aca="false">IF(AN114&lt;&gt;"",MAX(AG$3:AG113)+1,"")</f>
        <v/>
      </c>
      <c r="AH114" s="568" t="str">
        <f aca="false">IF(AO114&lt;&gt;"",MAX(AH$3:AH113)+1,"")</f>
        <v/>
      </c>
      <c r="AI114" s="568" t="str">
        <f aca="false">IF(AP114&lt;&gt;"",MAX(AI$3:AI113)+1,"")</f>
        <v/>
      </c>
      <c r="AK114" s="568" t="str">
        <f aca="false">IF(B114="","",IF(COUNTIF($AK$3:AL113,B114)=0,B114,""))</f>
        <v/>
      </c>
      <c r="AL114" s="568" t="str">
        <f aca="false">IF(C114="","",IF($B114='Descrizione Intervento'!$E$25,IF(COUNTIF($AL$3:AL113,$C114)=0,$C114,""),""))</f>
        <v/>
      </c>
      <c r="AM114" s="568" t="str">
        <f aca="false">IF(D114="","",IF(AND($B114='Descrizione Intervento'!$E$25,$C114='Descrizione Intervento'!$E$27),IF(COUNTIF(AM$3:AM113,$D114)=0,$D114,""),""))</f>
        <v/>
      </c>
      <c r="AN114" s="568" t="str">
        <f aca="false">IF(E114="","",IF(AND($B114='Descrizione Intervento'!$E$25,$C114='Descrizione Intervento'!$E$27,$D114='Descrizione Intervento'!$E$30),IF(COUNTIF(AN$3:AN113,$E114)=0,$E114,""),""))</f>
        <v/>
      </c>
      <c r="AO114" s="568" t="str">
        <f aca="false">IF(F114="","",IF(AND($B114='Descrizione Intervento'!$E$25,$C114='Descrizione Intervento'!$E$27,$D114='Descrizione Intervento'!$E$30,$E114='Descrizione Intervento'!$E$32),IF(COUNTIF(AO$3:AO113,$F114)=0,$F114,""),""))</f>
        <v/>
      </c>
      <c r="AP114" s="568" t="str">
        <f aca="false">IF(G114="","",IF(AND($B114='Descrizione Intervento'!$E$25,$C114='Descrizione Intervento'!$E$27,$D114='Descrizione Intervento'!$E$30,$E114='Descrizione Intervento'!$E$32,$F114='Descrizione Intervento'!$E$34),IF(COUNTIF(AP$3:AP113,$G114)=0,$G114,""),""))</f>
        <v/>
      </c>
    </row>
    <row r="115" customFormat="false" ht="12.75" hidden="false" customHeight="false" outlineLevel="0" collapsed="false">
      <c r="A115" s="568" t="str">
        <f aca="false">IF(B115&lt;&gt;"",CONCATENATE(B115,C115,D115,E115,F179,F115,G115),"")</f>
        <v/>
      </c>
      <c r="B115" s="592"/>
      <c r="C115" s="590"/>
      <c r="D115" s="590"/>
      <c r="E115" s="591"/>
      <c r="F115" s="590"/>
      <c r="G115" s="590"/>
      <c r="H115" s="593"/>
      <c r="I115" s="593"/>
      <c r="J115" s="595"/>
      <c r="K115" s="595"/>
      <c r="L115" s="590"/>
      <c r="M115" s="590"/>
      <c r="N115" s="590"/>
      <c r="V115" s="568" t="n">
        <f aca="false">+V114+1</f>
        <v>53</v>
      </c>
      <c r="W115" s="573" t="str">
        <f aca="false">IFERROR(VLOOKUP($V114,AD:AK,8,FALSE()),"")</f>
        <v/>
      </c>
      <c r="X115" s="573" t="str">
        <f aca="false">IFERROR(VLOOKUP($V115,AE:AL,8,FALSE()),"")</f>
        <v/>
      </c>
      <c r="Y115" s="573" t="str">
        <f aca="false">IFERROR(VLOOKUP($V115,AF:AM,8,FALSE()),"")</f>
        <v/>
      </c>
      <c r="Z115" s="573" t="str">
        <f aca="false">IFERROR(VLOOKUP($V115,AG:AN,8,FALSE()),"")</f>
        <v/>
      </c>
      <c r="AA115" s="573" t="str">
        <f aca="false">IFERROR(VLOOKUP($V115,AH:AO,8,FALSE()),"")</f>
        <v/>
      </c>
      <c r="AB115" s="573" t="str">
        <f aca="false">IFERROR(VLOOKUP($V115,AI:AP,8,FALSE()),"")</f>
        <v/>
      </c>
      <c r="AD115" s="568" t="str">
        <f aca="false">IF(AK115&lt;&gt;"",MAX(AD$3:AD114)+1,"")</f>
        <v/>
      </c>
      <c r="AE115" s="568" t="str">
        <f aca="false">IF(AL115&lt;&gt;"",MAX(AE$3:AE114)+1,"")</f>
        <v/>
      </c>
      <c r="AF115" s="568" t="str">
        <f aca="false">IF(AM115&lt;&gt;"",MAX(AF$3:AF114)+1,"")</f>
        <v/>
      </c>
      <c r="AG115" s="568" t="str">
        <f aca="false">IF(AN115&lt;&gt;"",MAX(AG$3:AG114)+1,"")</f>
        <v/>
      </c>
      <c r="AH115" s="568" t="str">
        <f aca="false">IF(AO115&lt;&gt;"",MAX(AH$3:AH114)+1,"")</f>
        <v/>
      </c>
      <c r="AI115" s="568" t="str">
        <f aca="false">IF(AP115&lt;&gt;"",MAX(AI$3:AI114)+1,"")</f>
        <v/>
      </c>
      <c r="AK115" s="568" t="str">
        <f aca="false">IF(B115="","",IF(COUNTIF($AK$3:AL114,B115)=0,B115,""))</f>
        <v/>
      </c>
      <c r="AL115" s="568" t="str">
        <f aca="false">IF(C115="","",IF($B115='Descrizione Intervento'!$E$25,IF(COUNTIF($AL$3:AL114,$C115)=0,$C115,""),""))</f>
        <v/>
      </c>
      <c r="AM115" s="568" t="str">
        <f aca="false">IF(D115="","",IF(AND($B115='Descrizione Intervento'!$E$25,$C115='Descrizione Intervento'!$E$27),IF(COUNTIF(AM$3:AM114,$D115)=0,$D115,""),""))</f>
        <v/>
      </c>
      <c r="AN115" s="568" t="str">
        <f aca="false">IF(E115="","",IF(AND($B115='Descrizione Intervento'!$E$25,$C115='Descrizione Intervento'!$E$27,$D115='Descrizione Intervento'!$E$30),IF(COUNTIF(AN$3:AN114,$E115)=0,$E115,""),""))</f>
        <v/>
      </c>
      <c r="AO115" s="568" t="str">
        <f aca="false">IF(F115="","",IF(AND($B115='Descrizione Intervento'!$E$25,$C115='Descrizione Intervento'!$E$27,$D115='Descrizione Intervento'!$E$30,$E115='Descrizione Intervento'!$E$32),IF(COUNTIF(AO$3:AO114,$F115)=0,$F115,""),""))</f>
        <v/>
      </c>
      <c r="AP115" s="568" t="str">
        <f aca="false">IF(G115="","",IF(AND($B115='Descrizione Intervento'!$E$25,$C115='Descrizione Intervento'!$E$27,$D115='Descrizione Intervento'!$E$30,$E115='Descrizione Intervento'!$E$32,$F115='Descrizione Intervento'!$E$34),IF(COUNTIF(AP$3:AP114,$G115)=0,$G115,""),""))</f>
        <v/>
      </c>
    </row>
    <row r="116" customFormat="false" ht="12.75" hidden="false" customHeight="false" outlineLevel="0" collapsed="false">
      <c r="A116" s="568" t="str">
        <f aca="false">IF(B116&lt;&gt;"",CONCATENATE(B116,C116,D116,E116,F180,F116,G116),"")</f>
        <v/>
      </c>
      <c r="B116" s="592"/>
      <c r="C116" s="590"/>
      <c r="D116" s="590"/>
      <c r="E116" s="591"/>
      <c r="F116" s="590"/>
      <c r="G116" s="590"/>
      <c r="H116" s="593"/>
      <c r="I116" s="593"/>
      <c r="J116" s="595"/>
      <c r="K116" s="595"/>
      <c r="L116" s="590"/>
      <c r="M116" s="590"/>
      <c r="N116" s="590"/>
      <c r="V116" s="568" t="n">
        <f aca="false">+V115+1</f>
        <v>54</v>
      </c>
      <c r="W116" s="573" t="str">
        <f aca="false">IFERROR(VLOOKUP($V115,AD:AK,8,FALSE()),"")</f>
        <v/>
      </c>
      <c r="X116" s="573" t="str">
        <f aca="false">IFERROR(VLOOKUP($V116,AE:AL,8,FALSE()),"")</f>
        <v/>
      </c>
      <c r="Y116" s="573" t="str">
        <f aca="false">IFERROR(VLOOKUP($V116,AF:AM,8,FALSE()),"")</f>
        <v/>
      </c>
      <c r="Z116" s="573" t="str">
        <f aca="false">IFERROR(VLOOKUP($V116,AG:AN,8,FALSE()),"")</f>
        <v/>
      </c>
      <c r="AA116" s="573" t="str">
        <f aca="false">IFERROR(VLOOKUP($V116,AH:AO,8,FALSE()),"")</f>
        <v/>
      </c>
      <c r="AB116" s="573" t="str">
        <f aca="false">IFERROR(VLOOKUP($V116,AI:AP,8,FALSE()),"")</f>
        <v/>
      </c>
      <c r="AD116" s="568" t="str">
        <f aca="false">IF(AK116&lt;&gt;"",MAX(AD$3:AD115)+1,"")</f>
        <v/>
      </c>
      <c r="AE116" s="568" t="str">
        <f aca="false">IF(AL116&lt;&gt;"",MAX(AE$3:AE115)+1,"")</f>
        <v/>
      </c>
      <c r="AF116" s="568" t="str">
        <f aca="false">IF(AM116&lt;&gt;"",MAX(AF$3:AF115)+1,"")</f>
        <v/>
      </c>
      <c r="AG116" s="568" t="str">
        <f aca="false">IF(AN116&lt;&gt;"",MAX(AG$3:AG115)+1,"")</f>
        <v/>
      </c>
      <c r="AH116" s="568" t="str">
        <f aca="false">IF(AO116&lt;&gt;"",MAX(AH$3:AH115)+1,"")</f>
        <v/>
      </c>
      <c r="AI116" s="568" t="str">
        <f aca="false">IF(AP116&lt;&gt;"",MAX(AI$3:AI115)+1,"")</f>
        <v/>
      </c>
      <c r="AK116" s="568" t="str">
        <f aca="false">IF(B116="","",IF(COUNTIF($AK$3:AL115,B116)=0,B116,""))</f>
        <v/>
      </c>
      <c r="AL116" s="568" t="str">
        <f aca="false">IF(C116="","",IF($B116='Descrizione Intervento'!$E$25,IF(COUNTIF($AL$3:AL115,$C116)=0,$C116,""),""))</f>
        <v/>
      </c>
      <c r="AM116" s="568" t="str">
        <f aca="false">IF(D116="","",IF(AND($B116='Descrizione Intervento'!$E$25,$C116='Descrizione Intervento'!$E$27),IF(COUNTIF(AM$3:AM115,$D116)=0,$D116,""),""))</f>
        <v/>
      </c>
      <c r="AN116" s="568" t="str">
        <f aca="false">IF(E116="","",IF(AND($B116='Descrizione Intervento'!$E$25,$C116='Descrizione Intervento'!$E$27,$D116='Descrizione Intervento'!$E$30),IF(COUNTIF(AN$3:AN115,$E116)=0,$E116,""),""))</f>
        <v/>
      </c>
      <c r="AO116" s="568" t="str">
        <f aca="false">IF(F116="","",IF(AND($B116='Descrizione Intervento'!$E$25,$C116='Descrizione Intervento'!$E$27,$D116='Descrizione Intervento'!$E$30,$E116='Descrizione Intervento'!$E$32),IF(COUNTIF(AO$3:AO115,$F116)=0,$F116,""),""))</f>
        <v/>
      </c>
      <c r="AP116" s="568" t="str">
        <f aca="false">IF(G116="","",IF(AND($B116='Descrizione Intervento'!$E$25,$C116='Descrizione Intervento'!$E$27,$D116='Descrizione Intervento'!$E$30,$E116='Descrizione Intervento'!$E$32,$F116='Descrizione Intervento'!$E$34),IF(COUNTIF(AP$3:AP115,$G116)=0,$G116,""),""))</f>
        <v/>
      </c>
    </row>
    <row r="117" customFormat="false" ht="12.75" hidden="false" customHeight="false" outlineLevel="0" collapsed="false">
      <c r="A117" s="568" t="str">
        <f aca="false">IF(B117&lt;&gt;"",CONCATENATE(B117,C117,D117,E117,F181,F117,G117),"")</f>
        <v/>
      </c>
      <c r="B117" s="592"/>
      <c r="C117" s="590"/>
      <c r="D117" s="590"/>
      <c r="E117" s="591"/>
      <c r="F117" s="590"/>
      <c r="G117" s="590"/>
      <c r="H117" s="593"/>
      <c r="I117" s="593"/>
      <c r="J117" s="595"/>
      <c r="K117" s="595"/>
      <c r="L117" s="590"/>
      <c r="M117" s="590"/>
      <c r="N117" s="590"/>
      <c r="V117" s="568" t="n">
        <f aca="false">+V116+1</f>
        <v>55</v>
      </c>
      <c r="W117" s="573" t="str">
        <f aca="false">IFERROR(VLOOKUP($V116,AD:AK,8,FALSE()),"")</f>
        <v/>
      </c>
      <c r="X117" s="573" t="str">
        <f aca="false">IFERROR(VLOOKUP($V117,AE:AL,8,FALSE()),"")</f>
        <v/>
      </c>
      <c r="Y117" s="573" t="str">
        <f aca="false">IFERROR(VLOOKUP($V117,AF:AM,8,FALSE()),"")</f>
        <v/>
      </c>
      <c r="Z117" s="573" t="str">
        <f aca="false">IFERROR(VLOOKUP($V117,AG:AN,8,FALSE()),"")</f>
        <v/>
      </c>
      <c r="AA117" s="573" t="str">
        <f aca="false">IFERROR(VLOOKUP($V117,AH:AO,8,FALSE()),"")</f>
        <v/>
      </c>
      <c r="AB117" s="573" t="str">
        <f aca="false">IFERROR(VLOOKUP($V117,AI:AP,8,FALSE()),"")</f>
        <v/>
      </c>
      <c r="AD117" s="568" t="str">
        <f aca="false">IF(AK117&lt;&gt;"",MAX(AD$3:AD116)+1,"")</f>
        <v/>
      </c>
      <c r="AE117" s="568" t="str">
        <f aca="false">IF(AL117&lt;&gt;"",MAX(AE$3:AE116)+1,"")</f>
        <v/>
      </c>
      <c r="AF117" s="568" t="str">
        <f aca="false">IF(AM117&lt;&gt;"",MAX(AF$3:AF116)+1,"")</f>
        <v/>
      </c>
      <c r="AG117" s="568" t="str">
        <f aca="false">IF(AN117&lt;&gt;"",MAX(AG$3:AG116)+1,"")</f>
        <v/>
      </c>
      <c r="AH117" s="568" t="str">
        <f aca="false">IF(AO117&lt;&gt;"",MAX(AH$3:AH116)+1,"")</f>
        <v/>
      </c>
      <c r="AI117" s="568" t="str">
        <f aca="false">IF(AP117&lt;&gt;"",MAX(AI$3:AI116)+1,"")</f>
        <v/>
      </c>
      <c r="AK117" s="568" t="str">
        <f aca="false">IF(B117="","",IF(COUNTIF($AK$3:AL116,B117)=0,B117,""))</f>
        <v/>
      </c>
      <c r="AL117" s="568" t="str">
        <f aca="false">IF(C117="","",IF($B117='Descrizione Intervento'!$E$25,IF(COUNTIF($AL$3:AL116,$C117)=0,$C117,""),""))</f>
        <v/>
      </c>
      <c r="AM117" s="568" t="str">
        <f aca="false">IF(D117="","",IF(AND($B117='Descrizione Intervento'!$E$25,$C117='Descrizione Intervento'!$E$27),IF(COUNTIF(AM$3:AM116,$D117)=0,$D117,""),""))</f>
        <v/>
      </c>
      <c r="AN117" s="568" t="str">
        <f aca="false">IF(E117="","",IF(AND($B117='Descrizione Intervento'!$E$25,$C117='Descrizione Intervento'!$E$27,$D117='Descrizione Intervento'!$E$30),IF(COUNTIF(AN$3:AN116,$E117)=0,$E117,""),""))</f>
        <v/>
      </c>
      <c r="AO117" s="568" t="str">
        <f aca="false">IF(F117="","",IF(AND($B117='Descrizione Intervento'!$E$25,$C117='Descrizione Intervento'!$E$27,$D117='Descrizione Intervento'!$E$30,$E117='Descrizione Intervento'!$E$32),IF(COUNTIF(AO$3:AO116,$F117)=0,$F117,""),""))</f>
        <v/>
      </c>
      <c r="AP117" s="568" t="str">
        <f aca="false">IF(G117="","",IF(AND($B117='Descrizione Intervento'!$E$25,$C117='Descrizione Intervento'!$E$27,$D117='Descrizione Intervento'!$E$30,$E117='Descrizione Intervento'!$E$32,$F117='Descrizione Intervento'!$E$34),IF(COUNTIF(AP$3:AP116,$G117)=0,$G117,""),""))</f>
        <v/>
      </c>
    </row>
    <row r="118" customFormat="false" ht="12.75" hidden="false" customHeight="false" outlineLevel="0" collapsed="false">
      <c r="A118" s="568" t="str">
        <f aca="false">IF(B118&lt;&gt;"",CONCATENATE(B118,C118,D118,E118,F182,F118,G118),"")</f>
        <v/>
      </c>
      <c r="B118" s="592"/>
      <c r="C118" s="590"/>
      <c r="D118" s="590"/>
      <c r="E118" s="591"/>
      <c r="F118" s="590"/>
      <c r="G118" s="590"/>
      <c r="H118" s="593"/>
      <c r="I118" s="593"/>
      <c r="J118" s="595"/>
      <c r="K118" s="595"/>
      <c r="L118" s="590"/>
      <c r="M118" s="590"/>
      <c r="N118" s="590"/>
      <c r="V118" s="568" t="n">
        <f aca="false">+V117+1</f>
        <v>56</v>
      </c>
      <c r="W118" s="573" t="str">
        <f aca="false">IFERROR(VLOOKUP($V117,AD:AK,8,FALSE()),"")</f>
        <v/>
      </c>
      <c r="X118" s="573" t="str">
        <f aca="false">IFERROR(VLOOKUP($V118,AE:AL,8,FALSE()),"")</f>
        <v/>
      </c>
      <c r="Y118" s="573" t="str">
        <f aca="false">IFERROR(VLOOKUP($V118,AF:AM,8,FALSE()),"")</f>
        <v/>
      </c>
      <c r="Z118" s="573" t="str">
        <f aca="false">IFERROR(VLOOKUP($V118,AG:AN,8,FALSE()),"")</f>
        <v/>
      </c>
      <c r="AA118" s="573" t="str">
        <f aca="false">IFERROR(VLOOKUP($V118,AH:AO,8,FALSE()),"")</f>
        <v/>
      </c>
      <c r="AB118" s="573" t="str">
        <f aca="false">IFERROR(VLOOKUP($V118,AI:AP,8,FALSE()),"")</f>
        <v/>
      </c>
      <c r="AD118" s="568" t="str">
        <f aca="false">IF(AK118&lt;&gt;"",MAX(AD$3:AD117)+1,"")</f>
        <v/>
      </c>
      <c r="AE118" s="568" t="str">
        <f aca="false">IF(AL118&lt;&gt;"",MAX(AE$3:AE117)+1,"")</f>
        <v/>
      </c>
      <c r="AF118" s="568" t="str">
        <f aca="false">IF(AM118&lt;&gt;"",MAX(AF$3:AF117)+1,"")</f>
        <v/>
      </c>
      <c r="AG118" s="568" t="str">
        <f aca="false">IF(AN118&lt;&gt;"",MAX(AG$3:AG117)+1,"")</f>
        <v/>
      </c>
      <c r="AH118" s="568" t="str">
        <f aca="false">IF(AO118&lt;&gt;"",MAX(AH$3:AH117)+1,"")</f>
        <v/>
      </c>
      <c r="AI118" s="568" t="str">
        <f aca="false">IF(AP118&lt;&gt;"",MAX(AI$3:AI117)+1,"")</f>
        <v/>
      </c>
      <c r="AK118" s="568" t="str">
        <f aca="false">IF(B118="","",IF(COUNTIF($AK$3:AL117,B118)=0,B118,""))</f>
        <v/>
      </c>
      <c r="AL118" s="568" t="str">
        <f aca="false">IF(C118="","",IF($B118='Descrizione Intervento'!$E$25,IF(COUNTIF($AL$3:AL117,$C118)=0,$C118,""),""))</f>
        <v/>
      </c>
      <c r="AM118" s="568" t="str">
        <f aca="false">IF(D118="","",IF(AND($B118='Descrizione Intervento'!$E$25,$C118='Descrizione Intervento'!$E$27),IF(COUNTIF(AM$3:AM117,$D118)=0,$D118,""),""))</f>
        <v/>
      </c>
      <c r="AN118" s="568" t="str">
        <f aca="false">IF(E118="","",IF(AND($B118='Descrizione Intervento'!$E$25,$C118='Descrizione Intervento'!$E$27,$D118='Descrizione Intervento'!$E$30),IF(COUNTIF(AN$3:AN117,$E118)=0,$E118,""),""))</f>
        <v/>
      </c>
      <c r="AO118" s="568" t="str">
        <f aca="false">IF(F118="","",IF(AND($B118='Descrizione Intervento'!$E$25,$C118='Descrizione Intervento'!$E$27,$D118='Descrizione Intervento'!$E$30,$E118='Descrizione Intervento'!$E$32),IF(COUNTIF(AO$3:AO117,$F118)=0,$F118,""),""))</f>
        <v/>
      </c>
      <c r="AP118" s="568" t="str">
        <f aca="false">IF(G118="","",IF(AND($B118='Descrizione Intervento'!$E$25,$C118='Descrizione Intervento'!$E$27,$D118='Descrizione Intervento'!$E$30,$E118='Descrizione Intervento'!$E$32,$F118='Descrizione Intervento'!$E$34),IF(COUNTIF(AP$3:AP117,$G118)=0,$G118,""),""))</f>
        <v/>
      </c>
    </row>
    <row r="119" customFormat="false" ht="12.75" hidden="false" customHeight="false" outlineLevel="0" collapsed="false">
      <c r="A119" s="568" t="str">
        <f aca="false">IF(B119&lt;&gt;"",CONCATENATE(B119,C119,D119,E119,F183,F119,G119),"")</f>
        <v/>
      </c>
      <c r="B119" s="592"/>
      <c r="C119" s="590"/>
      <c r="D119" s="590"/>
      <c r="E119" s="591"/>
      <c r="F119" s="590"/>
      <c r="G119" s="590"/>
      <c r="H119" s="593"/>
      <c r="I119" s="593"/>
      <c r="J119" s="595"/>
      <c r="K119" s="595"/>
      <c r="L119" s="590"/>
      <c r="M119" s="590"/>
      <c r="N119" s="590"/>
      <c r="V119" s="568" t="n">
        <f aca="false">+V118+1</f>
        <v>57</v>
      </c>
      <c r="W119" s="573" t="str">
        <f aca="false">IFERROR(VLOOKUP($V118,AD:AK,8,FALSE()),"")</f>
        <v/>
      </c>
      <c r="X119" s="573" t="str">
        <f aca="false">IFERROR(VLOOKUP($V119,AE:AL,8,FALSE()),"")</f>
        <v/>
      </c>
      <c r="Y119" s="573" t="str">
        <f aca="false">IFERROR(VLOOKUP($V119,AF:AM,8,FALSE()),"")</f>
        <v/>
      </c>
      <c r="Z119" s="573" t="str">
        <f aca="false">IFERROR(VLOOKUP($V119,AG:AN,8,FALSE()),"")</f>
        <v/>
      </c>
      <c r="AA119" s="573" t="str">
        <f aca="false">IFERROR(VLOOKUP($V119,AH:AO,8,FALSE()),"")</f>
        <v/>
      </c>
      <c r="AB119" s="573" t="str">
        <f aca="false">IFERROR(VLOOKUP($V119,AI:AP,8,FALSE()),"")</f>
        <v/>
      </c>
      <c r="AD119" s="568" t="str">
        <f aca="false">IF(AK119&lt;&gt;"",MAX(AD$3:AD118)+1,"")</f>
        <v/>
      </c>
      <c r="AE119" s="568" t="str">
        <f aca="false">IF(AL119&lt;&gt;"",MAX(AE$3:AE118)+1,"")</f>
        <v/>
      </c>
      <c r="AF119" s="568" t="str">
        <f aca="false">IF(AM119&lt;&gt;"",MAX(AF$3:AF118)+1,"")</f>
        <v/>
      </c>
      <c r="AG119" s="568" t="str">
        <f aca="false">IF(AN119&lt;&gt;"",MAX(AG$3:AG118)+1,"")</f>
        <v/>
      </c>
      <c r="AH119" s="568" t="str">
        <f aca="false">IF(AO119&lt;&gt;"",MAX(AH$3:AH118)+1,"")</f>
        <v/>
      </c>
      <c r="AI119" s="568" t="str">
        <f aca="false">IF(AP119&lt;&gt;"",MAX(AI$3:AI118)+1,"")</f>
        <v/>
      </c>
      <c r="AK119" s="568" t="str">
        <f aca="false">IF(B119="","",IF(COUNTIF($AK$3:AL118,B119)=0,B119,""))</f>
        <v/>
      </c>
      <c r="AL119" s="568" t="str">
        <f aca="false">IF(C119="","",IF($B119='Descrizione Intervento'!$E$25,IF(COUNTIF($AL$3:AL118,$C119)=0,$C119,""),""))</f>
        <v/>
      </c>
      <c r="AM119" s="568" t="str">
        <f aca="false">IF(D119="","",IF(AND($B119='Descrizione Intervento'!$E$25,$C119='Descrizione Intervento'!$E$27),IF(COUNTIF(AM$3:AM118,$D119)=0,$D119,""),""))</f>
        <v/>
      </c>
      <c r="AN119" s="568" t="str">
        <f aca="false">IF(E119="","",IF(AND($B119='Descrizione Intervento'!$E$25,$C119='Descrizione Intervento'!$E$27,$D119='Descrizione Intervento'!$E$30),IF(COUNTIF(AN$3:AN118,$E119)=0,$E119,""),""))</f>
        <v/>
      </c>
      <c r="AO119" s="568" t="str">
        <f aca="false">IF(F119="","",IF(AND($B119='Descrizione Intervento'!$E$25,$C119='Descrizione Intervento'!$E$27,$D119='Descrizione Intervento'!$E$30,$E119='Descrizione Intervento'!$E$32),IF(COUNTIF(AO$3:AO118,$F119)=0,$F119,""),""))</f>
        <v/>
      </c>
      <c r="AP119" s="568" t="str">
        <f aca="false">IF(G119="","",IF(AND($B119='Descrizione Intervento'!$E$25,$C119='Descrizione Intervento'!$E$27,$D119='Descrizione Intervento'!$E$30,$E119='Descrizione Intervento'!$E$32,$F119='Descrizione Intervento'!$E$34),IF(COUNTIF(AP$3:AP118,$G119)=0,$G119,""),""))</f>
        <v/>
      </c>
    </row>
    <row r="120" customFormat="false" ht="12.75" hidden="false" customHeight="false" outlineLevel="0" collapsed="false">
      <c r="A120" s="568" t="str">
        <f aca="false">IF(B120&lt;&gt;"",CONCATENATE(B120,C120,D120,E120,F184,F120,G120),"")</f>
        <v/>
      </c>
      <c r="B120" s="592"/>
      <c r="C120" s="590"/>
      <c r="D120" s="590"/>
      <c r="E120" s="591"/>
      <c r="F120" s="590"/>
      <c r="G120" s="590"/>
      <c r="H120" s="593"/>
      <c r="I120" s="593"/>
      <c r="J120" s="595"/>
      <c r="K120" s="595"/>
      <c r="L120" s="590"/>
      <c r="M120" s="590"/>
      <c r="N120" s="590"/>
      <c r="V120" s="568" t="n">
        <f aca="false">+V119+1</f>
        <v>58</v>
      </c>
      <c r="W120" s="573" t="str">
        <f aca="false">IFERROR(VLOOKUP($V119,AD:AK,8,FALSE()),"")</f>
        <v/>
      </c>
      <c r="X120" s="573" t="str">
        <f aca="false">IFERROR(VLOOKUP($V120,AE:AL,8,FALSE()),"")</f>
        <v/>
      </c>
      <c r="Y120" s="573" t="str">
        <f aca="false">IFERROR(VLOOKUP($V120,AF:AM,8,FALSE()),"")</f>
        <v/>
      </c>
      <c r="Z120" s="573" t="str">
        <f aca="false">IFERROR(VLOOKUP($V120,AG:AN,8,FALSE()),"")</f>
        <v/>
      </c>
      <c r="AA120" s="573" t="str">
        <f aca="false">IFERROR(VLOOKUP($V120,AH:AO,8,FALSE()),"")</f>
        <v/>
      </c>
      <c r="AB120" s="573" t="str">
        <f aca="false">IFERROR(VLOOKUP($V120,AI:AP,8,FALSE()),"")</f>
        <v/>
      </c>
      <c r="AD120" s="568" t="str">
        <f aca="false">IF(AK120&lt;&gt;"",MAX(AD$3:AD119)+1,"")</f>
        <v/>
      </c>
      <c r="AE120" s="568" t="str">
        <f aca="false">IF(AL120&lt;&gt;"",MAX(AE$3:AE119)+1,"")</f>
        <v/>
      </c>
      <c r="AF120" s="568" t="str">
        <f aca="false">IF(AM120&lt;&gt;"",MAX(AF$3:AF119)+1,"")</f>
        <v/>
      </c>
      <c r="AG120" s="568" t="str">
        <f aca="false">IF(AN120&lt;&gt;"",MAX(AG$3:AG119)+1,"")</f>
        <v/>
      </c>
      <c r="AH120" s="568" t="str">
        <f aca="false">IF(AO120&lt;&gt;"",MAX(AH$3:AH119)+1,"")</f>
        <v/>
      </c>
      <c r="AI120" s="568" t="str">
        <f aca="false">IF(AP120&lt;&gt;"",MAX(AI$3:AI119)+1,"")</f>
        <v/>
      </c>
      <c r="AK120" s="568" t="str">
        <f aca="false">IF(B120="","",IF(COUNTIF($AK$3:AL119,B120)=0,B120,""))</f>
        <v/>
      </c>
      <c r="AL120" s="568" t="str">
        <f aca="false">IF(C120="","",IF($B120='Descrizione Intervento'!$E$25,IF(COUNTIF($AL$3:AL119,$C120)=0,$C120,""),""))</f>
        <v/>
      </c>
      <c r="AM120" s="568" t="str">
        <f aca="false">IF(D120="","",IF(AND($B120='Descrizione Intervento'!$E$25,$C120='Descrizione Intervento'!$E$27),IF(COUNTIF(AM$3:AM119,$D120)=0,$D120,""),""))</f>
        <v/>
      </c>
      <c r="AN120" s="568" t="str">
        <f aca="false">IF(E120="","",IF(AND($B120='Descrizione Intervento'!$E$25,$C120='Descrizione Intervento'!$E$27,$D120='Descrizione Intervento'!$E$30),IF(COUNTIF(AN$3:AN119,$E120)=0,$E120,""),""))</f>
        <v/>
      </c>
      <c r="AO120" s="568" t="str">
        <f aca="false">IF(F120="","",IF(AND($B120='Descrizione Intervento'!$E$25,$C120='Descrizione Intervento'!$E$27,$D120='Descrizione Intervento'!$E$30,$E120='Descrizione Intervento'!$E$32),IF(COUNTIF(AO$3:AO119,$F120)=0,$F120,""),""))</f>
        <v/>
      </c>
      <c r="AP120" s="568" t="str">
        <f aca="false">IF(G120="","",IF(AND($B120='Descrizione Intervento'!$E$25,$C120='Descrizione Intervento'!$E$27,$D120='Descrizione Intervento'!$E$30,$E120='Descrizione Intervento'!$E$32,$F120='Descrizione Intervento'!$E$34),IF(COUNTIF(AP$3:AP119,$G120)=0,$G120,""),""))</f>
        <v/>
      </c>
    </row>
    <row r="121" customFormat="false" ht="12.75" hidden="false" customHeight="false" outlineLevel="0" collapsed="false">
      <c r="A121" s="568" t="str">
        <f aca="false">IF(B121&lt;&gt;"",CONCATENATE(B121,C121,D121,E121,F185,F121,G121),"")</f>
        <v/>
      </c>
      <c r="B121" s="592"/>
      <c r="C121" s="590"/>
      <c r="D121" s="590"/>
      <c r="E121" s="591"/>
      <c r="F121" s="590"/>
      <c r="G121" s="590"/>
      <c r="H121" s="593"/>
      <c r="I121" s="593"/>
      <c r="J121" s="595"/>
      <c r="K121" s="595"/>
      <c r="L121" s="590"/>
      <c r="M121" s="590"/>
      <c r="N121" s="590"/>
      <c r="V121" s="568" t="n">
        <f aca="false">+V120+1</f>
        <v>59</v>
      </c>
      <c r="W121" s="573" t="str">
        <f aca="false">IFERROR(VLOOKUP($V120,AD:AK,8,FALSE()),"")</f>
        <v/>
      </c>
      <c r="X121" s="573" t="str">
        <f aca="false">IFERROR(VLOOKUP($V121,AE:AL,8,FALSE()),"")</f>
        <v/>
      </c>
      <c r="Y121" s="573" t="str">
        <f aca="false">IFERROR(VLOOKUP($V121,AF:AM,8,FALSE()),"")</f>
        <v/>
      </c>
      <c r="Z121" s="573" t="str">
        <f aca="false">IFERROR(VLOOKUP($V121,AG:AN,8,FALSE()),"")</f>
        <v/>
      </c>
      <c r="AA121" s="573" t="str">
        <f aca="false">IFERROR(VLOOKUP($V121,AH:AO,8,FALSE()),"")</f>
        <v/>
      </c>
      <c r="AB121" s="573" t="str">
        <f aca="false">IFERROR(VLOOKUP($V121,AI:AP,8,FALSE()),"")</f>
        <v/>
      </c>
      <c r="AD121" s="568" t="str">
        <f aca="false">IF(AK121&lt;&gt;"",MAX(AD$3:AD120)+1,"")</f>
        <v/>
      </c>
      <c r="AE121" s="568" t="str">
        <f aca="false">IF(AL121&lt;&gt;"",MAX(AE$3:AE120)+1,"")</f>
        <v/>
      </c>
      <c r="AF121" s="568" t="str">
        <f aca="false">IF(AM121&lt;&gt;"",MAX(AF$3:AF120)+1,"")</f>
        <v/>
      </c>
      <c r="AG121" s="568" t="str">
        <f aca="false">IF(AN121&lt;&gt;"",MAX(AG$3:AG120)+1,"")</f>
        <v/>
      </c>
      <c r="AH121" s="568" t="str">
        <f aca="false">IF(AO121&lt;&gt;"",MAX(AH$3:AH120)+1,"")</f>
        <v/>
      </c>
      <c r="AI121" s="568" t="str">
        <f aca="false">IF(AP121&lt;&gt;"",MAX(AI$3:AI120)+1,"")</f>
        <v/>
      </c>
      <c r="AK121" s="568" t="str">
        <f aca="false">IF(B121="","",IF(COUNTIF($AK$3:AL120,B121)=0,B121,""))</f>
        <v/>
      </c>
      <c r="AL121" s="568" t="str">
        <f aca="false">IF(C121="","",IF($B121='Descrizione Intervento'!$E$25,IF(COUNTIF($AL$3:AL120,$C121)=0,$C121,""),""))</f>
        <v/>
      </c>
      <c r="AM121" s="568" t="str">
        <f aca="false">IF(D121="","",IF(AND($B121='Descrizione Intervento'!$E$25,$C121='Descrizione Intervento'!$E$27),IF(COUNTIF(AM$3:AM120,$D121)=0,$D121,""),""))</f>
        <v/>
      </c>
      <c r="AN121" s="568" t="str">
        <f aca="false">IF(E121="","",IF(AND($B121='Descrizione Intervento'!$E$25,$C121='Descrizione Intervento'!$E$27,$D121='Descrizione Intervento'!$E$30),IF(COUNTIF(AN$3:AN120,$E121)=0,$E121,""),""))</f>
        <v/>
      </c>
      <c r="AO121" s="568" t="str">
        <f aca="false">IF(F121="","",IF(AND($B121='Descrizione Intervento'!$E$25,$C121='Descrizione Intervento'!$E$27,$D121='Descrizione Intervento'!$E$30,$E121='Descrizione Intervento'!$E$32),IF(COUNTIF(AO$3:AO120,$F121)=0,$F121,""),""))</f>
        <v/>
      </c>
      <c r="AP121" s="568" t="str">
        <f aca="false">IF(G121="","",IF(AND($B121='Descrizione Intervento'!$E$25,$C121='Descrizione Intervento'!$E$27,$D121='Descrizione Intervento'!$E$30,$E121='Descrizione Intervento'!$E$32,$F121='Descrizione Intervento'!$E$34),IF(COUNTIF(AP$3:AP120,$G121)=0,$G121,""),""))</f>
        <v/>
      </c>
    </row>
    <row r="122" customFormat="false" ht="12.75" hidden="false" customHeight="false" outlineLevel="0" collapsed="false">
      <c r="A122" s="568" t="str">
        <f aca="false">IF(B122&lt;&gt;"",CONCATENATE(B122,C122,D122,E122,F186,F122,G122),"")</f>
        <v/>
      </c>
      <c r="B122" s="592"/>
      <c r="C122" s="590"/>
      <c r="D122" s="590"/>
      <c r="E122" s="591"/>
      <c r="F122" s="590"/>
      <c r="G122" s="590"/>
      <c r="H122" s="593"/>
      <c r="I122" s="593"/>
      <c r="J122" s="595"/>
      <c r="K122" s="595"/>
      <c r="L122" s="590"/>
      <c r="M122" s="590"/>
      <c r="N122" s="590"/>
      <c r="V122" s="568" t="n">
        <f aca="false">+V121+1</f>
        <v>60</v>
      </c>
      <c r="W122" s="573" t="str">
        <f aca="false">IFERROR(VLOOKUP($V121,AD:AK,8,FALSE()),"")</f>
        <v/>
      </c>
      <c r="X122" s="573" t="str">
        <f aca="false">IFERROR(VLOOKUP($V122,AE:AL,8,FALSE()),"")</f>
        <v/>
      </c>
      <c r="Y122" s="573" t="str">
        <f aca="false">IFERROR(VLOOKUP($V122,AF:AM,8,FALSE()),"")</f>
        <v/>
      </c>
      <c r="Z122" s="573" t="str">
        <f aca="false">IFERROR(VLOOKUP($V122,AG:AN,8,FALSE()),"")</f>
        <v/>
      </c>
      <c r="AA122" s="573" t="str">
        <f aca="false">IFERROR(VLOOKUP($V122,AH:AO,8,FALSE()),"")</f>
        <v/>
      </c>
      <c r="AB122" s="573" t="str">
        <f aca="false">IFERROR(VLOOKUP($V122,AI:AP,8,FALSE()),"")</f>
        <v/>
      </c>
      <c r="AD122" s="568" t="str">
        <f aca="false">IF(AK122&lt;&gt;"",MAX(AD$3:AD121)+1,"")</f>
        <v/>
      </c>
      <c r="AE122" s="568" t="str">
        <f aca="false">IF(AL122&lt;&gt;"",MAX(AE$3:AE121)+1,"")</f>
        <v/>
      </c>
      <c r="AF122" s="568" t="str">
        <f aca="false">IF(AM122&lt;&gt;"",MAX(AF$3:AF121)+1,"")</f>
        <v/>
      </c>
      <c r="AG122" s="568" t="str">
        <f aca="false">IF(AN122&lt;&gt;"",MAX(AG$3:AG121)+1,"")</f>
        <v/>
      </c>
      <c r="AH122" s="568" t="str">
        <f aca="false">IF(AO122&lt;&gt;"",MAX(AH$3:AH121)+1,"")</f>
        <v/>
      </c>
      <c r="AI122" s="568" t="str">
        <f aca="false">IF(AP122&lt;&gt;"",MAX(AI$3:AI121)+1,"")</f>
        <v/>
      </c>
      <c r="AK122" s="568" t="str">
        <f aca="false">IF(B122="","",IF(COUNTIF($AK$3:AL121,B122)=0,B122,""))</f>
        <v/>
      </c>
      <c r="AL122" s="568" t="str">
        <f aca="false">IF(C122="","",IF($B122='Descrizione Intervento'!$E$25,IF(COUNTIF($AL$3:AL121,$C122)=0,$C122,""),""))</f>
        <v/>
      </c>
      <c r="AM122" s="568" t="str">
        <f aca="false">IF(D122="","",IF(AND($B122='Descrizione Intervento'!$E$25,$C122='Descrizione Intervento'!$E$27),IF(COUNTIF(AM$3:AM121,$D122)=0,$D122,""),""))</f>
        <v/>
      </c>
      <c r="AN122" s="568" t="str">
        <f aca="false">IF(E122="","",IF(AND($B122='Descrizione Intervento'!$E$25,$C122='Descrizione Intervento'!$E$27,$D122='Descrizione Intervento'!$E$30),IF(COUNTIF(AN$3:AN121,$E122)=0,$E122,""),""))</f>
        <v/>
      </c>
      <c r="AO122" s="568" t="str">
        <f aca="false">IF(F122="","",IF(AND($B122='Descrizione Intervento'!$E$25,$C122='Descrizione Intervento'!$E$27,$D122='Descrizione Intervento'!$E$30,$E122='Descrizione Intervento'!$E$32),IF(COUNTIF(AO$3:AO121,$F122)=0,$F122,""),""))</f>
        <v/>
      </c>
      <c r="AP122" s="568" t="str">
        <f aca="false">IF(G122="","",IF(AND($B122='Descrizione Intervento'!$E$25,$C122='Descrizione Intervento'!$E$27,$D122='Descrizione Intervento'!$E$30,$E122='Descrizione Intervento'!$E$32,$F122='Descrizione Intervento'!$E$34),IF(COUNTIF(AP$3:AP121,$G122)=0,$G122,""),""))</f>
        <v/>
      </c>
    </row>
    <row r="123" customFormat="false" ht="12.75" hidden="false" customHeight="false" outlineLevel="0" collapsed="false">
      <c r="A123" s="568" t="str">
        <f aca="false">IF(B123&lt;&gt;"",CONCATENATE(B123,C123,D123,E123,F187,F123,G123),"")</f>
        <v/>
      </c>
      <c r="B123" s="592"/>
      <c r="C123" s="590"/>
      <c r="D123" s="590"/>
      <c r="E123" s="591"/>
      <c r="F123" s="590"/>
      <c r="G123" s="590"/>
      <c r="H123" s="593"/>
      <c r="I123" s="593"/>
      <c r="J123" s="595"/>
      <c r="K123" s="595"/>
      <c r="L123" s="590"/>
      <c r="M123" s="590"/>
      <c r="N123" s="590"/>
      <c r="V123" s="568" t="n">
        <f aca="false">+V122+1</f>
        <v>61</v>
      </c>
      <c r="W123" s="573" t="str">
        <f aca="false">IFERROR(VLOOKUP($V122,AD:AK,8,FALSE()),"")</f>
        <v/>
      </c>
      <c r="X123" s="573" t="str">
        <f aca="false">IFERROR(VLOOKUP($V123,AE:AL,8,FALSE()),"")</f>
        <v/>
      </c>
      <c r="Y123" s="573" t="str">
        <f aca="false">IFERROR(VLOOKUP($V123,AF:AM,8,FALSE()),"")</f>
        <v/>
      </c>
      <c r="Z123" s="573" t="str">
        <f aca="false">IFERROR(VLOOKUP($V123,AG:AN,8,FALSE()),"")</f>
        <v/>
      </c>
      <c r="AA123" s="573" t="str">
        <f aca="false">IFERROR(VLOOKUP($V123,AH:AO,8,FALSE()),"")</f>
        <v/>
      </c>
      <c r="AB123" s="573" t="str">
        <f aca="false">IFERROR(VLOOKUP($V123,AI:AP,8,FALSE()),"")</f>
        <v/>
      </c>
      <c r="AD123" s="568" t="str">
        <f aca="false">IF(AK123&lt;&gt;"",MAX(AD$3:AD122)+1,"")</f>
        <v/>
      </c>
      <c r="AE123" s="568" t="str">
        <f aca="false">IF(AL123&lt;&gt;"",MAX(AE$3:AE122)+1,"")</f>
        <v/>
      </c>
      <c r="AF123" s="568" t="str">
        <f aca="false">IF(AM123&lt;&gt;"",MAX(AF$3:AF122)+1,"")</f>
        <v/>
      </c>
      <c r="AG123" s="568" t="str">
        <f aca="false">IF(AN123&lt;&gt;"",MAX(AG$3:AG122)+1,"")</f>
        <v/>
      </c>
      <c r="AH123" s="568" t="str">
        <f aca="false">IF(AO123&lt;&gt;"",MAX(AH$3:AH122)+1,"")</f>
        <v/>
      </c>
      <c r="AI123" s="568" t="str">
        <f aca="false">IF(AP123&lt;&gt;"",MAX(AI$3:AI122)+1,"")</f>
        <v/>
      </c>
      <c r="AK123" s="568" t="str">
        <f aca="false">IF(B123="","",IF(COUNTIF($AK$3:AL122,B123)=0,B123,""))</f>
        <v/>
      </c>
      <c r="AL123" s="568" t="str">
        <f aca="false">IF(C123="","",IF($B123='Descrizione Intervento'!$E$25,IF(COUNTIF($AL$3:AL122,$C123)=0,$C123,""),""))</f>
        <v/>
      </c>
      <c r="AM123" s="568" t="str">
        <f aca="false">IF(D123="","",IF(AND($B123='Descrizione Intervento'!$E$25,$C123='Descrizione Intervento'!$E$27),IF(COUNTIF(AM$3:AM122,$D123)=0,$D123,""),""))</f>
        <v/>
      </c>
      <c r="AN123" s="568" t="str">
        <f aca="false">IF(E123="","",IF(AND($B123='Descrizione Intervento'!$E$25,$C123='Descrizione Intervento'!$E$27,$D123='Descrizione Intervento'!$E$30),IF(COUNTIF(AN$3:AN122,$E123)=0,$E123,""),""))</f>
        <v/>
      </c>
      <c r="AO123" s="568" t="str">
        <f aca="false">IF(F123="","",IF(AND($B123='Descrizione Intervento'!$E$25,$C123='Descrizione Intervento'!$E$27,$D123='Descrizione Intervento'!$E$30,$E123='Descrizione Intervento'!$E$32),IF(COUNTIF(AO$3:AO122,$F123)=0,$F123,""),""))</f>
        <v/>
      </c>
      <c r="AP123" s="568" t="str">
        <f aca="false">IF(G123="","",IF(AND($B123='Descrizione Intervento'!$E$25,$C123='Descrizione Intervento'!$E$27,$D123='Descrizione Intervento'!$E$30,$E123='Descrizione Intervento'!$E$32,$F123='Descrizione Intervento'!$E$34),IF(COUNTIF(AP$3:AP122,$G123)=0,$G123,""),""))</f>
        <v/>
      </c>
    </row>
    <row r="124" customFormat="false" ht="12.75" hidden="false" customHeight="false" outlineLevel="0" collapsed="false">
      <c r="A124" s="568" t="str">
        <f aca="false">IF(B124&lt;&gt;"",CONCATENATE(B124,C124,D124,E124,F188,F124,G124),"")</f>
        <v/>
      </c>
      <c r="B124" s="592"/>
      <c r="C124" s="590"/>
      <c r="D124" s="590"/>
      <c r="E124" s="591"/>
      <c r="F124" s="590"/>
      <c r="G124" s="590"/>
      <c r="H124" s="593"/>
      <c r="I124" s="593"/>
      <c r="J124" s="595"/>
      <c r="K124" s="595"/>
      <c r="L124" s="590"/>
      <c r="M124" s="590"/>
      <c r="N124" s="590"/>
      <c r="V124" s="568" t="n">
        <f aca="false">+V123+1</f>
        <v>62</v>
      </c>
      <c r="W124" s="573" t="str">
        <f aca="false">IFERROR(VLOOKUP($V123,AD:AK,8,FALSE()),"")</f>
        <v/>
      </c>
      <c r="X124" s="573" t="str">
        <f aca="false">IFERROR(VLOOKUP($V124,AE:AL,8,FALSE()),"")</f>
        <v/>
      </c>
      <c r="Y124" s="573" t="str">
        <f aca="false">IFERROR(VLOOKUP($V124,AF:AM,8,FALSE()),"")</f>
        <v/>
      </c>
      <c r="Z124" s="573" t="str">
        <f aca="false">IFERROR(VLOOKUP($V124,AG:AN,8,FALSE()),"")</f>
        <v/>
      </c>
      <c r="AA124" s="573" t="str">
        <f aca="false">IFERROR(VLOOKUP($V124,AH:AO,8,FALSE()),"")</f>
        <v/>
      </c>
      <c r="AB124" s="573" t="str">
        <f aca="false">IFERROR(VLOOKUP($V124,AI:AP,8,FALSE()),"")</f>
        <v/>
      </c>
      <c r="AD124" s="568" t="str">
        <f aca="false">IF(AK124&lt;&gt;"",MAX(AD$3:AD123)+1,"")</f>
        <v/>
      </c>
      <c r="AE124" s="568" t="str">
        <f aca="false">IF(AL124&lt;&gt;"",MAX(AE$3:AE123)+1,"")</f>
        <v/>
      </c>
      <c r="AF124" s="568" t="str">
        <f aca="false">IF(AM124&lt;&gt;"",MAX(AF$3:AF123)+1,"")</f>
        <v/>
      </c>
      <c r="AG124" s="568" t="str">
        <f aca="false">IF(AN124&lt;&gt;"",MAX(AG$3:AG123)+1,"")</f>
        <v/>
      </c>
      <c r="AH124" s="568" t="str">
        <f aca="false">IF(AO124&lt;&gt;"",MAX(AH$3:AH123)+1,"")</f>
        <v/>
      </c>
      <c r="AI124" s="568" t="str">
        <f aca="false">IF(AP124&lt;&gt;"",MAX(AI$3:AI123)+1,"")</f>
        <v/>
      </c>
      <c r="AK124" s="568" t="str">
        <f aca="false">IF(B124="","",IF(COUNTIF($AK$3:AL123,B124)=0,B124,""))</f>
        <v/>
      </c>
      <c r="AL124" s="568" t="str">
        <f aca="false">IF(C124="","",IF($B124='Descrizione Intervento'!$E$25,IF(COUNTIF($AL$3:AL123,$C124)=0,$C124,""),""))</f>
        <v/>
      </c>
      <c r="AM124" s="568" t="str">
        <f aca="false">IF(D124="","",IF(AND($B124='Descrizione Intervento'!$E$25,$C124='Descrizione Intervento'!$E$27),IF(COUNTIF(AM$3:AM123,$D124)=0,$D124,""),""))</f>
        <v/>
      </c>
      <c r="AN124" s="568" t="str">
        <f aca="false">IF(E124="","",IF(AND($B124='Descrizione Intervento'!$E$25,$C124='Descrizione Intervento'!$E$27,$D124='Descrizione Intervento'!$E$30),IF(COUNTIF(AN$3:AN123,$E124)=0,$E124,""),""))</f>
        <v/>
      </c>
      <c r="AO124" s="568" t="str">
        <f aca="false">IF(F124="","",IF(AND($B124='Descrizione Intervento'!$E$25,$C124='Descrizione Intervento'!$E$27,$D124='Descrizione Intervento'!$E$30,$E124='Descrizione Intervento'!$E$32),IF(COUNTIF(AO$3:AO123,$F124)=0,$F124,""),""))</f>
        <v/>
      </c>
      <c r="AP124" s="568" t="str">
        <f aca="false">IF(G124="","",IF(AND($B124='Descrizione Intervento'!$E$25,$C124='Descrizione Intervento'!$E$27,$D124='Descrizione Intervento'!$E$30,$E124='Descrizione Intervento'!$E$32,$F124='Descrizione Intervento'!$E$34),IF(COUNTIF(AP$3:AP123,$G124)=0,$G124,""),""))</f>
        <v/>
      </c>
    </row>
    <row r="125" customFormat="false" ht="12.75" hidden="false" customHeight="false" outlineLevel="0" collapsed="false">
      <c r="A125" s="568" t="str">
        <f aca="false">IF(B125&lt;&gt;"",CONCATENATE(B125,C125,D125,E125,F189,F125,G125),"")</f>
        <v/>
      </c>
      <c r="B125" s="592"/>
      <c r="C125" s="590"/>
      <c r="D125" s="590"/>
      <c r="E125" s="591"/>
      <c r="F125" s="590"/>
      <c r="G125" s="590"/>
      <c r="H125" s="593"/>
      <c r="I125" s="593"/>
      <c r="J125" s="595"/>
      <c r="K125" s="595"/>
      <c r="L125" s="590"/>
      <c r="M125" s="590"/>
      <c r="N125" s="590"/>
      <c r="V125" s="568" t="n">
        <f aca="false">+V124+1</f>
        <v>63</v>
      </c>
      <c r="W125" s="573" t="str">
        <f aca="false">IFERROR(VLOOKUP($V124,AD:AK,8,FALSE()),"")</f>
        <v/>
      </c>
      <c r="X125" s="573" t="str">
        <f aca="false">IFERROR(VLOOKUP($V125,AE:AL,8,FALSE()),"")</f>
        <v/>
      </c>
      <c r="Y125" s="573" t="str">
        <f aca="false">IFERROR(VLOOKUP($V125,AF:AM,8,FALSE()),"")</f>
        <v/>
      </c>
      <c r="Z125" s="573" t="str">
        <f aca="false">IFERROR(VLOOKUP($V125,AG:AN,8,FALSE()),"")</f>
        <v/>
      </c>
      <c r="AA125" s="573" t="str">
        <f aca="false">IFERROR(VLOOKUP($V125,AH:AO,8,FALSE()),"")</f>
        <v/>
      </c>
      <c r="AB125" s="573" t="str">
        <f aca="false">IFERROR(VLOOKUP($V125,AI:AP,8,FALSE()),"")</f>
        <v/>
      </c>
      <c r="AD125" s="568" t="str">
        <f aca="false">IF(AK125&lt;&gt;"",MAX(AD$3:AD124)+1,"")</f>
        <v/>
      </c>
      <c r="AE125" s="568" t="str">
        <f aca="false">IF(AL125&lt;&gt;"",MAX(AE$3:AE124)+1,"")</f>
        <v/>
      </c>
      <c r="AF125" s="568" t="str">
        <f aca="false">IF(AM125&lt;&gt;"",MAX(AF$3:AF124)+1,"")</f>
        <v/>
      </c>
      <c r="AG125" s="568" t="str">
        <f aca="false">IF(AN125&lt;&gt;"",MAX(AG$3:AG124)+1,"")</f>
        <v/>
      </c>
      <c r="AH125" s="568" t="str">
        <f aca="false">IF(AO125&lt;&gt;"",MAX(AH$3:AH124)+1,"")</f>
        <v/>
      </c>
      <c r="AI125" s="568" t="str">
        <f aca="false">IF(AP125&lt;&gt;"",MAX(AI$3:AI124)+1,"")</f>
        <v/>
      </c>
      <c r="AK125" s="568" t="str">
        <f aca="false">IF(B125="","",IF(COUNTIF($AK$3:AL124,B125)=0,B125,""))</f>
        <v/>
      </c>
      <c r="AL125" s="568" t="str">
        <f aca="false">IF(C125="","",IF($B125='Descrizione Intervento'!$E$25,IF(COUNTIF($AL$3:AL124,$C125)=0,$C125,""),""))</f>
        <v/>
      </c>
      <c r="AM125" s="568" t="str">
        <f aca="false">IF(D125="","",IF(AND($B125='Descrizione Intervento'!$E$25,$C125='Descrizione Intervento'!$E$27),IF(COUNTIF(AM$3:AM124,$D125)=0,$D125,""),""))</f>
        <v/>
      </c>
      <c r="AN125" s="568" t="str">
        <f aca="false">IF(E125="","",IF(AND($B125='Descrizione Intervento'!$E$25,$C125='Descrizione Intervento'!$E$27,$D125='Descrizione Intervento'!$E$30),IF(COUNTIF(AN$3:AN124,$E125)=0,$E125,""),""))</f>
        <v/>
      </c>
      <c r="AO125" s="568" t="str">
        <f aca="false">IF(F125="","",IF(AND($B125='Descrizione Intervento'!$E$25,$C125='Descrizione Intervento'!$E$27,$D125='Descrizione Intervento'!$E$30,$E125='Descrizione Intervento'!$E$32),IF(COUNTIF(AO$3:AO124,$F125)=0,$F125,""),""))</f>
        <v/>
      </c>
      <c r="AP125" s="568" t="str">
        <f aca="false">IF(G125="","",IF(AND($B125='Descrizione Intervento'!$E$25,$C125='Descrizione Intervento'!$E$27,$D125='Descrizione Intervento'!$E$30,$E125='Descrizione Intervento'!$E$32,$F125='Descrizione Intervento'!$E$34),IF(COUNTIF(AP$3:AP124,$G125)=0,$G125,""),""))</f>
        <v/>
      </c>
    </row>
    <row r="126" customFormat="false" ht="12.75" hidden="false" customHeight="false" outlineLevel="0" collapsed="false">
      <c r="A126" s="568" t="str">
        <f aca="false">IF(B126&lt;&gt;"",CONCATENATE(B126,C126,D126,E126,F190,F126,G126),"")</f>
        <v/>
      </c>
      <c r="B126" s="592"/>
      <c r="C126" s="590"/>
      <c r="D126" s="590"/>
      <c r="E126" s="591"/>
      <c r="F126" s="590"/>
      <c r="G126" s="590"/>
      <c r="H126" s="593"/>
      <c r="I126" s="593"/>
      <c r="J126" s="595"/>
      <c r="K126" s="595"/>
      <c r="L126" s="590"/>
      <c r="M126" s="590"/>
      <c r="N126" s="590"/>
      <c r="V126" s="568" t="n">
        <f aca="false">+V125+1</f>
        <v>64</v>
      </c>
      <c r="W126" s="573" t="str">
        <f aca="false">IFERROR(VLOOKUP($V125,AD:AK,8,FALSE()),"")</f>
        <v/>
      </c>
      <c r="X126" s="573" t="str">
        <f aca="false">IFERROR(VLOOKUP($V126,AE:AL,8,FALSE()),"")</f>
        <v/>
      </c>
      <c r="Y126" s="573" t="str">
        <f aca="false">IFERROR(VLOOKUP($V126,AF:AM,8,FALSE()),"")</f>
        <v/>
      </c>
      <c r="Z126" s="573" t="str">
        <f aca="false">IFERROR(VLOOKUP($V126,AG:AN,8,FALSE()),"")</f>
        <v/>
      </c>
      <c r="AA126" s="573" t="str">
        <f aca="false">IFERROR(VLOOKUP($V126,AH:AO,8,FALSE()),"")</f>
        <v/>
      </c>
      <c r="AB126" s="573" t="str">
        <f aca="false">IFERROR(VLOOKUP($V126,AI:AP,8,FALSE()),"")</f>
        <v/>
      </c>
      <c r="AD126" s="568" t="str">
        <f aca="false">IF(AK126&lt;&gt;"",MAX(AD$3:AD125)+1,"")</f>
        <v/>
      </c>
      <c r="AE126" s="568" t="str">
        <f aca="false">IF(AL126&lt;&gt;"",MAX(AE$3:AE125)+1,"")</f>
        <v/>
      </c>
      <c r="AF126" s="568" t="str">
        <f aca="false">IF(AM126&lt;&gt;"",MAX(AF$3:AF125)+1,"")</f>
        <v/>
      </c>
      <c r="AG126" s="568" t="str">
        <f aca="false">IF(AN126&lt;&gt;"",MAX(AG$3:AG125)+1,"")</f>
        <v/>
      </c>
      <c r="AH126" s="568" t="str">
        <f aca="false">IF(AO126&lt;&gt;"",MAX(AH$3:AH125)+1,"")</f>
        <v/>
      </c>
      <c r="AI126" s="568" t="str">
        <f aca="false">IF(AP126&lt;&gt;"",MAX(AI$3:AI125)+1,"")</f>
        <v/>
      </c>
      <c r="AK126" s="568" t="str">
        <f aca="false">IF(B126="","",IF(COUNTIF($AK$3:AL125,B126)=0,B126,""))</f>
        <v/>
      </c>
      <c r="AL126" s="568" t="str">
        <f aca="false">IF(C126="","",IF($B126='Descrizione Intervento'!$E$25,IF(COUNTIF($AL$3:AL125,$C126)=0,$C126,""),""))</f>
        <v/>
      </c>
      <c r="AM126" s="568" t="str">
        <f aca="false">IF(D126="","",IF(AND($B126='Descrizione Intervento'!$E$25,$C126='Descrizione Intervento'!$E$27),IF(COUNTIF(AM$3:AM125,$D126)=0,$D126,""),""))</f>
        <v/>
      </c>
      <c r="AN126" s="568" t="str">
        <f aca="false">IF(E126="","",IF(AND($B126='Descrizione Intervento'!$E$25,$C126='Descrizione Intervento'!$E$27,$D126='Descrizione Intervento'!$E$30),IF(COUNTIF(AN$3:AN125,$E126)=0,$E126,""),""))</f>
        <v/>
      </c>
      <c r="AO126" s="568" t="str">
        <f aca="false">IF(F126="","",IF(AND($B126='Descrizione Intervento'!$E$25,$C126='Descrizione Intervento'!$E$27,$D126='Descrizione Intervento'!$E$30,$E126='Descrizione Intervento'!$E$32),IF(COUNTIF(AO$3:AO125,$F126)=0,$F126,""),""))</f>
        <v/>
      </c>
      <c r="AP126" s="568" t="str">
        <f aca="false">IF(G126="","",IF(AND($B126='Descrizione Intervento'!$E$25,$C126='Descrizione Intervento'!$E$27,$D126='Descrizione Intervento'!$E$30,$E126='Descrizione Intervento'!$E$32,$F126='Descrizione Intervento'!$E$34),IF(COUNTIF(AP$3:AP125,$G126)=0,$G126,""),""))</f>
        <v/>
      </c>
    </row>
    <row r="127" customFormat="false" ht="12.75" hidden="false" customHeight="false" outlineLevel="0" collapsed="false">
      <c r="A127" s="568" t="str">
        <f aca="false">IF(B127&lt;&gt;"",CONCATENATE(B127,C127,D127,E127,F191,F127,G127),"")</f>
        <v/>
      </c>
      <c r="B127" s="592"/>
      <c r="C127" s="590"/>
      <c r="D127" s="590"/>
      <c r="E127" s="591"/>
      <c r="F127" s="590"/>
      <c r="G127" s="590"/>
      <c r="H127" s="593"/>
      <c r="I127" s="593"/>
      <c r="J127" s="595"/>
      <c r="K127" s="595"/>
      <c r="L127" s="590"/>
      <c r="M127" s="590"/>
      <c r="N127" s="590"/>
      <c r="V127" s="568" t="n">
        <f aca="false">+V126+1</f>
        <v>65</v>
      </c>
      <c r="W127" s="573" t="str">
        <f aca="false">IFERROR(VLOOKUP($V126,AD:AK,8,FALSE()),"")</f>
        <v/>
      </c>
      <c r="X127" s="573" t="str">
        <f aca="false">IFERROR(VLOOKUP($V127,AE:AL,8,FALSE()),"")</f>
        <v/>
      </c>
      <c r="Y127" s="573" t="str">
        <f aca="false">IFERROR(VLOOKUP($V127,AF:AM,8,FALSE()),"")</f>
        <v/>
      </c>
      <c r="Z127" s="573" t="str">
        <f aca="false">IFERROR(VLOOKUP($V127,AG:AN,8,FALSE()),"")</f>
        <v/>
      </c>
      <c r="AA127" s="573" t="str">
        <f aca="false">IFERROR(VLOOKUP($V127,AH:AO,8,FALSE()),"")</f>
        <v/>
      </c>
      <c r="AB127" s="573" t="str">
        <f aca="false">IFERROR(VLOOKUP($V127,AI:AP,8,FALSE()),"")</f>
        <v/>
      </c>
      <c r="AD127" s="568" t="str">
        <f aca="false">IF(AK127&lt;&gt;"",MAX(AD$3:AD126)+1,"")</f>
        <v/>
      </c>
      <c r="AE127" s="568" t="str">
        <f aca="false">IF(AL127&lt;&gt;"",MAX(AE$3:AE126)+1,"")</f>
        <v/>
      </c>
      <c r="AF127" s="568" t="str">
        <f aca="false">IF(AM127&lt;&gt;"",MAX(AF$3:AF126)+1,"")</f>
        <v/>
      </c>
      <c r="AG127" s="568" t="str">
        <f aca="false">IF(AN127&lt;&gt;"",MAX(AG$3:AG126)+1,"")</f>
        <v/>
      </c>
      <c r="AH127" s="568" t="str">
        <f aca="false">IF(AO127&lt;&gt;"",MAX(AH$3:AH126)+1,"")</f>
        <v/>
      </c>
      <c r="AI127" s="568" t="str">
        <f aca="false">IF(AP127&lt;&gt;"",MAX(AI$3:AI126)+1,"")</f>
        <v/>
      </c>
      <c r="AK127" s="568" t="str">
        <f aca="false">IF(B127="","",IF(COUNTIF($AK$3:AL126,B127)=0,B127,""))</f>
        <v/>
      </c>
      <c r="AL127" s="568" t="str">
        <f aca="false">IF(C127="","",IF($B127='Descrizione Intervento'!$E$25,IF(COUNTIF($AL$3:AL126,$C127)=0,$C127,""),""))</f>
        <v/>
      </c>
      <c r="AM127" s="568" t="str">
        <f aca="false">IF(D127="","",IF(AND($B127='Descrizione Intervento'!$E$25,$C127='Descrizione Intervento'!$E$27),IF(COUNTIF(AM$3:AM126,$D127)=0,$D127,""),""))</f>
        <v/>
      </c>
      <c r="AN127" s="568" t="str">
        <f aca="false">IF(E127="","",IF(AND($B127='Descrizione Intervento'!$E$25,$C127='Descrizione Intervento'!$E$27,$D127='Descrizione Intervento'!$E$30),IF(COUNTIF(AN$3:AN126,$E127)=0,$E127,""),""))</f>
        <v/>
      </c>
      <c r="AO127" s="568" t="str">
        <f aca="false">IF(F127="","",IF(AND($B127='Descrizione Intervento'!$E$25,$C127='Descrizione Intervento'!$E$27,$D127='Descrizione Intervento'!$E$30,$E127='Descrizione Intervento'!$E$32),IF(COUNTIF(AO$3:AO126,$F127)=0,$F127,""),""))</f>
        <v/>
      </c>
      <c r="AP127" s="568" t="str">
        <f aca="false">IF(G127="","",IF(AND($B127='Descrizione Intervento'!$E$25,$C127='Descrizione Intervento'!$E$27,$D127='Descrizione Intervento'!$E$30,$E127='Descrizione Intervento'!$E$32,$F127='Descrizione Intervento'!$E$34),IF(COUNTIF(AP$3:AP126,$G127)=0,$G127,""),""))</f>
        <v/>
      </c>
    </row>
    <row r="128" customFormat="false" ht="12.75" hidden="false" customHeight="false" outlineLevel="0" collapsed="false">
      <c r="A128" s="568" t="str">
        <f aca="false">IF(B128&lt;&gt;"",CONCATENATE(B128,C128,D128,E128,F192,F128,G128),"")</f>
        <v/>
      </c>
      <c r="B128" s="592"/>
      <c r="C128" s="590"/>
      <c r="D128" s="590"/>
      <c r="E128" s="591"/>
      <c r="F128" s="590"/>
      <c r="G128" s="590"/>
      <c r="H128" s="593"/>
      <c r="I128" s="593"/>
      <c r="J128" s="595"/>
      <c r="K128" s="595"/>
      <c r="L128" s="590"/>
      <c r="M128" s="590"/>
      <c r="N128" s="590"/>
      <c r="V128" s="568" t="n">
        <f aca="false">+V127+1</f>
        <v>66</v>
      </c>
      <c r="W128" s="573" t="str">
        <f aca="false">IFERROR(VLOOKUP($V127,AD:AK,8,FALSE()),"")</f>
        <v/>
      </c>
      <c r="X128" s="573" t="str">
        <f aca="false">IFERROR(VLOOKUP($V128,AE:AL,8,FALSE()),"")</f>
        <v/>
      </c>
      <c r="Y128" s="573" t="str">
        <f aca="false">IFERROR(VLOOKUP($V128,AF:AM,8,FALSE()),"")</f>
        <v/>
      </c>
      <c r="Z128" s="573" t="str">
        <f aca="false">IFERROR(VLOOKUP($V128,AG:AN,8,FALSE()),"")</f>
        <v/>
      </c>
      <c r="AA128" s="573" t="str">
        <f aca="false">IFERROR(VLOOKUP($V128,AH:AO,8,FALSE()),"")</f>
        <v/>
      </c>
      <c r="AB128" s="573" t="str">
        <f aca="false">IFERROR(VLOOKUP($V128,AI:AP,8,FALSE()),"")</f>
        <v/>
      </c>
      <c r="AD128" s="568" t="str">
        <f aca="false">IF(AK128&lt;&gt;"",MAX(AD$3:AD127)+1,"")</f>
        <v/>
      </c>
      <c r="AE128" s="568" t="str">
        <f aca="false">IF(AL128&lt;&gt;"",MAX(AE$3:AE127)+1,"")</f>
        <v/>
      </c>
      <c r="AF128" s="568" t="str">
        <f aca="false">IF(AM128&lt;&gt;"",MAX(AF$3:AF127)+1,"")</f>
        <v/>
      </c>
      <c r="AG128" s="568" t="str">
        <f aca="false">IF(AN128&lt;&gt;"",MAX(AG$3:AG127)+1,"")</f>
        <v/>
      </c>
      <c r="AH128" s="568" t="str">
        <f aca="false">IF(AO128&lt;&gt;"",MAX(AH$3:AH127)+1,"")</f>
        <v/>
      </c>
      <c r="AI128" s="568" t="str">
        <f aca="false">IF(AP128&lt;&gt;"",MAX(AI$3:AI127)+1,"")</f>
        <v/>
      </c>
      <c r="AK128" s="568" t="str">
        <f aca="false">IF(B128="","",IF(COUNTIF($AK$3:AL127,B128)=0,B128,""))</f>
        <v/>
      </c>
      <c r="AL128" s="568" t="str">
        <f aca="false">IF(C128="","",IF($B128='Descrizione Intervento'!$E$25,IF(COUNTIF($AL$3:AL127,$C128)=0,$C128,""),""))</f>
        <v/>
      </c>
      <c r="AM128" s="568" t="str">
        <f aca="false">IF(D128="","",IF(AND($B128='Descrizione Intervento'!$E$25,$C128='Descrizione Intervento'!$E$27),IF(COUNTIF(AM$3:AM127,$D128)=0,$D128,""),""))</f>
        <v/>
      </c>
      <c r="AN128" s="568" t="str">
        <f aca="false">IF(E128="","",IF(AND($B128='Descrizione Intervento'!$E$25,$C128='Descrizione Intervento'!$E$27,$D128='Descrizione Intervento'!$E$30),IF(COUNTIF(AN$3:AN127,$E128)=0,$E128,""),""))</f>
        <v/>
      </c>
      <c r="AO128" s="568" t="str">
        <f aca="false">IF(F128="","",IF(AND($B128='Descrizione Intervento'!$E$25,$C128='Descrizione Intervento'!$E$27,$D128='Descrizione Intervento'!$E$30,$E128='Descrizione Intervento'!$E$32),IF(COUNTIF(AO$3:AO127,$F128)=0,$F128,""),""))</f>
        <v/>
      </c>
      <c r="AP128" s="568" t="str">
        <f aca="false">IF(G128="","",IF(AND($B128='Descrizione Intervento'!$E$25,$C128='Descrizione Intervento'!$E$27,$D128='Descrizione Intervento'!$E$30,$E128='Descrizione Intervento'!$E$32,$F128='Descrizione Intervento'!$E$34),IF(COUNTIF(AP$3:AP127,$G128)=0,$G128,""),""))</f>
        <v/>
      </c>
    </row>
    <row r="129" customFormat="false" ht="12.75" hidden="false" customHeight="false" outlineLevel="0" collapsed="false">
      <c r="A129" s="568" t="str">
        <f aca="false">IF(B129&lt;&gt;"",CONCATENATE(B129,C129,D129,E129,F193,F129,G129),"")</f>
        <v/>
      </c>
      <c r="B129" s="592"/>
      <c r="C129" s="590"/>
      <c r="D129" s="590"/>
      <c r="E129" s="591"/>
      <c r="F129" s="590"/>
      <c r="G129" s="590"/>
      <c r="H129" s="593"/>
      <c r="I129" s="593"/>
      <c r="J129" s="595"/>
      <c r="K129" s="595"/>
      <c r="L129" s="590"/>
      <c r="M129" s="590"/>
      <c r="N129" s="590"/>
      <c r="V129" s="568" t="n">
        <f aca="false">+V128+1</f>
        <v>67</v>
      </c>
      <c r="W129" s="573" t="str">
        <f aca="false">IFERROR(VLOOKUP($V128,AD:AK,8,FALSE()),"")</f>
        <v/>
      </c>
      <c r="X129" s="573" t="str">
        <f aca="false">IFERROR(VLOOKUP($V129,AE:AL,8,FALSE()),"")</f>
        <v/>
      </c>
      <c r="Y129" s="573" t="str">
        <f aca="false">IFERROR(VLOOKUP($V129,AF:AM,8,FALSE()),"")</f>
        <v/>
      </c>
      <c r="Z129" s="573" t="str">
        <f aca="false">IFERROR(VLOOKUP($V129,AG:AN,8,FALSE()),"")</f>
        <v/>
      </c>
      <c r="AA129" s="573" t="str">
        <f aca="false">IFERROR(VLOOKUP($V129,AH:AO,8,FALSE()),"")</f>
        <v/>
      </c>
      <c r="AB129" s="573" t="str">
        <f aca="false">IFERROR(VLOOKUP($V129,AI:AP,8,FALSE()),"")</f>
        <v/>
      </c>
      <c r="AD129" s="568" t="str">
        <f aca="false">IF(AK129&lt;&gt;"",MAX(AD$3:AD128)+1,"")</f>
        <v/>
      </c>
      <c r="AE129" s="568" t="str">
        <f aca="false">IF(AL129&lt;&gt;"",MAX(AE$3:AE128)+1,"")</f>
        <v/>
      </c>
      <c r="AF129" s="568" t="str">
        <f aca="false">IF(AM129&lt;&gt;"",MAX(AF$3:AF128)+1,"")</f>
        <v/>
      </c>
      <c r="AG129" s="568" t="str">
        <f aca="false">IF(AN129&lt;&gt;"",MAX(AG$3:AG128)+1,"")</f>
        <v/>
      </c>
      <c r="AH129" s="568" t="str">
        <f aca="false">IF(AO129&lt;&gt;"",MAX(AH$3:AH128)+1,"")</f>
        <v/>
      </c>
      <c r="AI129" s="568" t="str">
        <f aca="false">IF(AP129&lt;&gt;"",MAX(AI$3:AI128)+1,"")</f>
        <v/>
      </c>
      <c r="AK129" s="568" t="str">
        <f aca="false">IF(B129="","",IF(COUNTIF($AK$3:AL128,B129)=0,B129,""))</f>
        <v/>
      </c>
      <c r="AL129" s="568" t="str">
        <f aca="false">IF(C129="","",IF($B129='Descrizione Intervento'!$E$25,IF(COUNTIF($AL$3:AL128,$C129)=0,$C129,""),""))</f>
        <v/>
      </c>
      <c r="AM129" s="568" t="str">
        <f aca="false">IF(D129="","",IF(AND($B129='Descrizione Intervento'!$E$25,$C129='Descrizione Intervento'!$E$27),IF(COUNTIF(AM$3:AM128,$D129)=0,$D129,""),""))</f>
        <v/>
      </c>
      <c r="AN129" s="568" t="str">
        <f aca="false">IF(E129="","",IF(AND($B129='Descrizione Intervento'!$E$25,$C129='Descrizione Intervento'!$E$27,$D129='Descrizione Intervento'!$E$30),IF(COUNTIF(AN$3:AN128,$E129)=0,$E129,""),""))</f>
        <v/>
      </c>
      <c r="AO129" s="568" t="str">
        <f aca="false">IF(F129="","",IF(AND($B129='Descrizione Intervento'!$E$25,$C129='Descrizione Intervento'!$E$27,$D129='Descrizione Intervento'!$E$30,$E129='Descrizione Intervento'!$E$32),IF(COUNTIF(AO$3:AO128,$F129)=0,$F129,""),""))</f>
        <v/>
      </c>
      <c r="AP129" s="568" t="str">
        <f aca="false">IF(G129="","",IF(AND($B129='Descrizione Intervento'!$E$25,$C129='Descrizione Intervento'!$E$27,$D129='Descrizione Intervento'!$E$30,$E129='Descrizione Intervento'!$E$32,$F129='Descrizione Intervento'!$E$34),IF(COUNTIF(AP$3:AP128,$G129)=0,$G129,""),""))</f>
        <v/>
      </c>
    </row>
    <row r="130" customFormat="false" ht="12.75" hidden="false" customHeight="false" outlineLevel="0" collapsed="false">
      <c r="A130" s="568" t="str">
        <f aca="false">IF(B130&lt;&gt;"",CONCATENATE(B130,C130,D130,E130,F194,F130,G130),"")</f>
        <v/>
      </c>
      <c r="B130" s="592"/>
      <c r="C130" s="590"/>
      <c r="D130" s="590"/>
      <c r="E130" s="591"/>
      <c r="F130" s="590"/>
      <c r="G130" s="590"/>
      <c r="H130" s="593"/>
      <c r="I130" s="593"/>
      <c r="J130" s="595"/>
      <c r="K130" s="595"/>
      <c r="L130" s="590"/>
      <c r="M130" s="590"/>
      <c r="N130" s="590"/>
      <c r="V130" s="568" t="n">
        <f aca="false">+V129+1</f>
        <v>68</v>
      </c>
      <c r="W130" s="573" t="str">
        <f aca="false">IFERROR(VLOOKUP($V129,AD:AK,8,FALSE()),"")</f>
        <v/>
      </c>
      <c r="X130" s="573" t="str">
        <f aca="false">IFERROR(VLOOKUP($V130,AE:AL,8,FALSE()),"")</f>
        <v/>
      </c>
      <c r="Y130" s="573" t="str">
        <f aca="false">IFERROR(VLOOKUP($V130,AF:AM,8,FALSE()),"")</f>
        <v/>
      </c>
      <c r="Z130" s="573" t="str">
        <f aca="false">IFERROR(VLOOKUP($V130,AG:AN,8,FALSE()),"")</f>
        <v/>
      </c>
      <c r="AA130" s="573" t="str">
        <f aca="false">IFERROR(VLOOKUP($V130,AH:AO,8,FALSE()),"")</f>
        <v/>
      </c>
      <c r="AB130" s="573" t="str">
        <f aca="false">IFERROR(VLOOKUP($V130,AI:AP,8,FALSE()),"")</f>
        <v/>
      </c>
      <c r="AD130" s="568" t="str">
        <f aca="false">IF(AK130&lt;&gt;"",MAX(AD$3:AD129)+1,"")</f>
        <v/>
      </c>
      <c r="AE130" s="568" t="str">
        <f aca="false">IF(AL130&lt;&gt;"",MAX(AE$3:AE129)+1,"")</f>
        <v/>
      </c>
      <c r="AF130" s="568" t="str">
        <f aca="false">IF(AM130&lt;&gt;"",MAX(AF$3:AF129)+1,"")</f>
        <v/>
      </c>
      <c r="AG130" s="568" t="str">
        <f aca="false">IF(AN130&lt;&gt;"",MAX(AG$3:AG129)+1,"")</f>
        <v/>
      </c>
      <c r="AH130" s="568" t="str">
        <f aca="false">IF(AO130&lt;&gt;"",MAX(AH$3:AH129)+1,"")</f>
        <v/>
      </c>
      <c r="AI130" s="568" t="str">
        <f aca="false">IF(AP130&lt;&gt;"",MAX(AI$3:AI129)+1,"")</f>
        <v/>
      </c>
      <c r="AK130" s="568" t="str">
        <f aca="false">IF(B130="","",IF(COUNTIF($AK$3:AL129,B130)=0,B130,""))</f>
        <v/>
      </c>
      <c r="AL130" s="568" t="str">
        <f aca="false">IF(C130="","",IF($B130='Descrizione Intervento'!$E$25,IF(COUNTIF($AL$3:AL129,$C130)=0,$C130,""),""))</f>
        <v/>
      </c>
      <c r="AM130" s="568" t="str">
        <f aca="false">IF(D130="","",IF(AND($B130='Descrizione Intervento'!$E$25,$C130='Descrizione Intervento'!$E$27),IF(COUNTIF(AM$3:AM129,$D130)=0,$D130,""),""))</f>
        <v/>
      </c>
      <c r="AN130" s="568" t="str">
        <f aca="false">IF(E130="","",IF(AND($B130='Descrizione Intervento'!$E$25,$C130='Descrizione Intervento'!$E$27,$D130='Descrizione Intervento'!$E$30),IF(COUNTIF(AN$3:AN129,$E130)=0,$E130,""),""))</f>
        <v/>
      </c>
      <c r="AO130" s="568" t="str">
        <f aca="false">IF(F130="","",IF(AND($B130='Descrizione Intervento'!$E$25,$C130='Descrizione Intervento'!$E$27,$D130='Descrizione Intervento'!$E$30,$E130='Descrizione Intervento'!$E$32),IF(COUNTIF(AO$3:AO129,$F130)=0,$F130,""),""))</f>
        <v/>
      </c>
      <c r="AP130" s="568" t="str">
        <f aca="false">IF(G130="","",IF(AND($B130='Descrizione Intervento'!$E$25,$C130='Descrizione Intervento'!$E$27,$D130='Descrizione Intervento'!$E$30,$E130='Descrizione Intervento'!$E$32,$F130='Descrizione Intervento'!$E$34),IF(COUNTIF(AP$3:AP129,$G130)=0,$G130,""),""))</f>
        <v/>
      </c>
    </row>
    <row r="131" customFormat="false" ht="12.75" hidden="false" customHeight="false" outlineLevel="0" collapsed="false">
      <c r="A131" s="568" t="str">
        <f aca="false">IF(B131&lt;&gt;"",CONCATENATE(B131,C131,D131,E131,F195,F131,G131),"")</f>
        <v/>
      </c>
      <c r="B131" s="592"/>
      <c r="C131" s="590"/>
      <c r="D131" s="590"/>
      <c r="E131" s="591"/>
      <c r="F131" s="590"/>
      <c r="G131" s="590"/>
      <c r="H131" s="593"/>
      <c r="I131" s="593"/>
      <c r="J131" s="595"/>
      <c r="K131" s="595"/>
      <c r="L131" s="590"/>
      <c r="M131" s="590"/>
      <c r="N131" s="590"/>
      <c r="V131" s="568" t="n">
        <f aca="false">+V130+1</f>
        <v>69</v>
      </c>
      <c r="W131" s="573" t="str">
        <f aca="false">IFERROR(VLOOKUP($V130,AD:AK,8,FALSE()),"")</f>
        <v/>
      </c>
      <c r="X131" s="573" t="str">
        <f aca="false">IFERROR(VLOOKUP($V131,AE:AL,8,FALSE()),"")</f>
        <v/>
      </c>
      <c r="Y131" s="573" t="str">
        <f aca="false">IFERROR(VLOOKUP($V131,AF:AM,8,FALSE()),"")</f>
        <v/>
      </c>
      <c r="Z131" s="573" t="str">
        <f aca="false">IFERROR(VLOOKUP($V131,AG:AN,8,FALSE()),"")</f>
        <v/>
      </c>
      <c r="AA131" s="573" t="str">
        <f aca="false">IFERROR(VLOOKUP($V131,AH:AO,8,FALSE()),"")</f>
        <v/>
      </c>
      <c r="AB131" s="573" t="str">
        <f aca="false">IFERROR(VLOOKUP($V131,AI:AP,8,FALSE()),"")</f>
        <v/>
      </c>
      <c r="AD131" s="568" t="str">
        <f aca="false">IF(AK131&lt;&gt;"",MAX(AD$3:AD130)+1,"")</f>
        <v/>
      </c>
      <c r="AE131" s="568" t="str">
        <f aca="false">IF(AL131&lt;&gt;"",MAX(AE$3:AE130)+1,"")</f>
        <v/>
      </c>
      <c r="AF131" s="568" t="str">
        <f aca="false">IF(AM131&lt;&gt;"",MAX(AF$3:AF130)+1,"")</f>
        <v/>
      </c>
      <c r="AG131" s="568" t="str">
        <f aca="false">IF(AN131&lt;&gt;"",MAX(AG$3:AG130)+1,"")</f>
        <v/>
      </c>
      <c r="AH131" s="568" t="str">
        <f aca="false">IF(AO131&lt;&gt;"",MAX(AH$3:AH130)+1,"")</f>
        <v/>
      </c>
      <c r="AI131" s="568" t="str">
        <f aca="false">IF(AP131&lt;&gt;"",MAX(AI$3:AI130)+1,"")</f>
        <v/>
      </c>
      <c r="AK131" s="568" t="str">
        <f aca="false">IF(B131="","",IF(COUNTIF($AK$3:AL130,B131)=0,B131,""))</f>
        <v/>
      </c>
      <c r="AL131" s="568" t="str">
        <f aca="false">IF(C131="","",IF($B131='Descrizione Intervento'!$E$25,IF(COUNTIF($AL$3:AL130,$C131)=0,$C131,""),""))</f>
        <v/>
      </c>
      <c r="AM131" s="568" t="str">
        <f aca="false">IF(D131="","",IF(AND($B131='Descrizione Intervento'!$E$25,$C131='Descrizione Intervento'!$E$27),IF(COUNTIF(AM$3:AM130,$D131)=0,$D131,""),""))</f>
        <v/>
      </c>
      <c r="AN131" s="568" t="str">
        <f aca="false">IF(E131="","",IF(AND($B131='Descrizione Intervento'!$E$25,$C131='Descrizione Intervento'!$E$27,$D131='Descrizione Intervento'!$E$30),IF(COUNTIF(AN$3:AN130,$E131)=0,$E131,""),""))</f>
        <v/>
      </c>
      <c r="AO131" s="568" t="str">
        <f aca="false">IF(F131="","",IF(AND($B131='Descrizione Intervento'!$E$25,$C131='Descrizione Intervento'!$E$27,$D131='Descrizione Intervento'!$E$30,$E131='Descrizione Intervento'!$E$32),IF(COUNTIF(AO$3:AO130,$F131)=0,$F131,""),""))</f>
        <v/>
      </c>
      <c r="AP131" s="568" t="str">
        <f aca="false">IF(G131="","",IF(AND($B131='Descrizione Intervento'!$E$25,$C131='Descrizione Intervento'!$E$27,$D131='Descrizione Intervento'!$E$30,$E131='Descrizione Intervento'!$E$32,$F131='Descrizione Intervento'!$E$34),IF(COUNTIF(AP$3:AP130,$G131)=0,$G131,""),""))</f>
        <v/>
      </c>
    </row>
    <row r="132" customFormat="false" ht="12.75" hidden="false" customHeight="false" outlineLevel="0" collapsed="false">
      <c r="A132" s="568" t="str">
        <f aca="false">IF(B132&lt;&gt;"",CONCATENATE(B132,C132,D132,E132,F196,F132,G132),"")</f>
        <v/>
      </c>
      <c r="B132" s="592"/>
      <c r="C132" s="590"/>
      <c r="D132" s="590"/>
      <c r="E132" s="591"/>
      <c r="F132" s="590"/>
      <c r="G132" s="590"/>
      <c r="H132" s="593"/>
      <c r="I132" s="593"/>
      <c r="J132" s="595"/>
      <c r="K132" s="595"/>
      <c r="L132" s="590"/>
      <c r="M132" s="590"/>
      <c r="N132" s="590"/>
      <c r="V132" s="568" t="n">
        <f aca="false">+V131+1</f>
        <v>70</v>
      </c>
      <c r="W132" s="573" t="str">
        <f aca="false">IFERROR(VLOOKUP($V131,AD:AK,8,FALSE()),"")</f>
        <v/>
      </c>
      <c r="X132" s="573" t="str">
        <f aca="false">IFERROR(VLOOKUP($V132,AE:AL,8,FALSE()),"")</f>
        <v/>
      </c>
      <c r="Y132" s="573" t="str">
        <f aca="false">IFERROR(VLOOKUP($V132,AF:AM,8,FALSE()),"")</f>
        <v/>
      </c>
      <c r="Z132" s="573" t="str">
        <f aca="false">IFERROR(VLOOKUP($V132,AG:AN,8,FALSE()),"")</f>
        <v/>
      </c>
      <c r="AA132" s="573" t="str">
        <f aca="false">IFERROR(VLOOKUP($V132,AH:AO,8,FALSE()),"")</f>
        <v/>
      </c>
      <c r="AB132" s="573" t="str">
        <f aca="false">IFERROR(VLOOKUP($V132,AI:AP,8,FALSE()),"")</f>
        <v/>
      </c>
      <c r="AD132" s="568" t="str">
        <f aca="false">IF(AK132&lt;&gt;"",MAX(AD$3:AD131)+1,"")</f>
        <v/>
      </c>
      <c r="AE132" s="568" t="str">
        <f aca="false">IF(AL132&lt;&gt;"",MAX(AE$3:AE131)+1,"")</f>
        <v/>
      </c>
      <c r="AF132" s="568" t="str">
        <f aca="false">IF(AM132&lt;&gt;"",MAX(AF$3:AF131)+1,"")</f>
        <v/>
      </c>
      <c r="AG132" s="568" t="str">
        <f aca="false">IF(AN132&lt;&gt;"",MAX(AG$3:AG131)+1,"")</f>
        <v/>
      </c>
      <c r="AH132" s="568" t="str">
        <f aca="false">IF(AO132&lt;&gt;"",MAX(AH$3:AH131)+1,"")</f>
        <v/>
      </c>
      <c r="AI132" s="568" t="str">
        <f aca="false">IF(AP132&lt;&gt;"",MAX(AI$3:AI131)+1,"")</f>
        <v/>
      </c>
      <c r="AK132" s="568" t="str">
        <f aca="false">IF(B132="","",IF(COUNTIF($AK$3:AL131,B132)=0,B132,""))</f>
        <v/>
      </c>
      <c r="AL132" s="568" t="str">
        <f aca="false">IF(C132="","",IF($B132='Descrizione Intervento'!$E$25,IF(COUNTIF($AL$3:AL131,$C132)=0,$C132,""),""))</f>
        <v/>
      </c>
      <c r="AM132" s="568" t="str">
        <f aca="false">IF(D132="","",IF(AND($B132='Descrizione Intervento'!$E$25,$C132='Descrizione Intervento'!$E$27),IF(COUNTIF(AM$3:AM131,$D132)=0,$D132,""),""))</f>
        <v/>
      </c>
      <c r="AN132" s="568" t="str">
        <f aca="false">IF(E132="","",IF(AND($B132='Descrizione Intervento'!$E$25,$C132='Descrizione Intervento'!$E$27,$D132='Descrizione Intervento'!$E$30),IF(COUNTIF(AN$3:AN131,$E132)=0,$E132,""),""))</f>
        <v/>
      </c>
      <c r="AO132" s="568" t="str">
        <f aca="false">IF(F132="","",IF(AND($B132='Descrizione Intervento'!$E$25,$C132='Descrizione Intervento'!$E$27,$D132='Descrizione Intervento'!$E$30,$E132='Descrizione Intervento'!$E$32),IF(COUNTIF(AO$3:AO131,$F132)=0,$F132,""),""))</f>
        <v/>
      </c>
      <c r="AP132" s="568" t="str">
        <f aca="false">IF(G132="","",IF(AND($B132='Descrizione Intervento'!$E$25,$C132='Descrizione Intervento'!$E$27,$D132='Descrizione Intervento'!$E$30,$E132='Descrizione Intervento'!$E$32,$F132='Descrizione Intervento'!$E$34),IF(COUNTIF(AP$3:AP131,$G132)=0,$G132,""),""))</f>
        <v/>
      </c>
    </row>
    <row r="133" customFormat="false" ht="12.75" hidden="false" customHeight="false" outlineLevel="0" collapsed="false">
      <c r="A133" s="568" t="str">
        <f aca="false">IF(B133&lt;&gt;"",CONCATENATE(B133,C133,D133,E133,F197,F133,G133),"")</f>
        <v/>
      </c>
      <c r="B133" s="592"/>
      <c r="C133" s="590"/>
      <c r="D133" s="590"/>
      <c r="E133" s="591"/>
      <c r="F133" s="590"/>
      <c r="G133" s="590"/>
      <c r="H133" s="593"/>
      <c r="I133" s="593"/>
      <c r="J133" s="595"/>
      <c r="K133" s="595"/>
      <c r="L133" s="590"/>
      <c r="M133" s="590"/>
      <c r="N133" s="590"/>
      <c r="V133" s="568" t="n">
        <f aca="false">+V132+1</f>
        <v>71</v>
      </c>
      <c r="W133" s="573" t="str">
        <f aca="false">IFERROR(VLOOKUP($V132,AD:AK,8,FALSE()),"")</f>
        <v/>
      </c>
      <c r="X133" s="573" t="str">
        <f aca="false">IFERROR(VLOOKUP($V133,AE:AL,8,FALSE()),"")</f>
        <v/>
      </c>
      <c r="Y133" s="573" t="str">
        <f aca="false">IFERROR(VLOOKUP($V133,AF:AM,8,FALSE()),"")</f>
        <v/>
      </c>
      <c r="Z133" s="573" t="str">
        <f aca="false">IFERROR(VLOOKUP($V133,AG:AN,8,FALSE()),"")</f>
        <v/>
      </c>
      <c r="AA133" s="573" t="str">
        <f aca="false">IFERROR(VLOOKUP($V133,AH:AO,8,FALSE()),"")</f>
        <v/>
      </c>
      <c r="AB133" s="573" t="str">
        <f aca="false">IFERROR(VLOOKUP($V133,AI:AP,8,FALSE()),"")</f>
        <v/>
      </c>
      <c r="AD133" s="568" t="str">
        <f aca="false">IF(AK133&lt;&gt;"",MAX(AD$3:AD132)+1,"")</f>
        <v/>
      </c>
      <c r="AE133" s="568" t="str">
        <f aca="false">IF(AL133&lt;&gt;"",MAX(AE$3:AE132)+1,"")</f>
        <v/>
      </c>
      <c r="AF133" s="568" t="str">
        <f aca="false">IF(AM133&lt;&gt;"",MAX(AF$3:AF132)+1,"")</f>
        <v/>
      </c>
      <c r="AG133" s="568" t="str">
        <f aca="false">IF(AN133&lt;&gt;"",MAX(AG$3:AG132)+1,"")</f>
        <v/>
      </c>
      <c r="AH133" s="568" t="str">
        <f aca="false">IF(AO133&lt;&gt;"",MAX(AH$3:AH132)+1,"")</f>
        <v/>
      </c>
      <c r="AI133" s="568" t="str">
        <f aca="false">IF(AP133&lt;&gt;"",MAX(AI$3:AI132)+1,"")</f>
        <v/>
      </c>
      <c r="AK133" s="568" t="str">
        <f aca="false">IF(B133="","",IF(COUNTIF($AK$3:AL132,B133)=0,B133,""))</f>
        <v/>
      </c>
      <c r="AL133" s="568" t="str">
        <f aca="false">IF(C133="","",IF($B133='Descrizione Intervento'!$E$25,IF(COUNTIF($AL$3:AL132,$C133)=0,$C133,""),""))</f>
        <v/>
      </c>
      <c r="AM133" s="568" t="str">
        <f aca="false">IF(D133="","",IF(AND($B133='Descrizione Intervento'!$E$25,$C133='Descrizione Intervento'!$E$27),IF(COUNTIF(AM$3:AM132,$D133)=0,$D133,""),""))</f>
        <v/>
      </c>
      <c r="AN133" s="568" t="str">
        <f aca="false">IF(E133="","",IF(AND($B133='Descrizione Intervento'!$E$25,$C133='Descrizione Intervento'!$E$27,$D133='Descrizione Intervento'!$E$30),IF(COUNTIF(AN$3:AN132,$E133)=0,$E133,""),""))</f>
        <v/>
      </c>
      <c r="AO133" s="568" t="str">
        <f aca="false">IF(F133="","",IF(AND($B133='Descrizione Intervento'!$E$25,$C133='Descrizione Intervento'!$E$27,$D133='Descrizione Intervento'!$E$30,$E133='Descrizione Intervento'!$E$32),IF(COUNTIF(AO$3:AO132,$F133)=0,$F133,""),""))</f>
        <v/>
      </c>
      <c r="AP133" s="568" t="str">
        <f aca="false">IF(G133="","",IF(AND($B133='Descrizione Intervento'!$E$25,$C133='Descrizione Intervento'!$E$27,$D133='Descrizione Intervento'!$E$30,$E133='Descrizione Intervento'!$E$32,$F133='Descrizione Intervento'!$E$34),IF(COUNTIF(AP$3:AP132,$G133)=0,$G133,""),""))</f>
        <v/>
      </c>
    </row>
    <row r="134" customFormat="false" ht="12.75" hidden="false" customHeight="false" outlineLevel="0" collapsed="false">
      <c r="A134" s="568" t="str">
        <f aca="false">IF(B134&lt;&gt;"",CONCATENATE(B134,C134,D134,E134,F198,F134,G134),"")</f>
        <v/>
      </c>
      <c r="B134" s="592"/>
      <c r="C134" s="590"/>
      <c r="D134" s="590"/>
      <c r="E134" s="591"/>
      <c r="F134" s="590"/>
      <c r="G134" s="590"/>
      <c r="H134" s="593"/>
      <c r="I134" s="593"/>
      <c r="J134" s="595"/>
      <c r="K134" s="595"/>
      <c r="L134" s="590"/>
      <c r="M134" s="590"/>
      <c r="N134" s="590"/>
      <c r="V134" s="568" t="n">
        <f aca="false">+V133+1</f>
        <v>72</v>
      </c>
      <c r="W134" s="573" t="str">
        <f aca="false">IFERROR(VLOOKUP($V133,AD:AK,8,FALSE()),"")</f>
        <v/>
      </c>
      <c r="X134" s="573" t="str">
        <f aca="false">IFERROR(VLOOKUP($V134,AE:AL,8,FALSE()),"")</f>
        <v/>
      </c>
      <c r="Y134" s="573" t="str">
        <f aca="false">IFERROR(VLOOKUP($V134,AF:AM,8,FALSE()),"")</f>
        <v/>
      </c>
      <c r="Z134" s="573" t="str">
        <f aca="false">IFERROR(VLOOKUP($V134,AG:AN,8,FALSE()),"")</f>
        <v/>
      </c>
      <c r="AA134" s="573" t="str">
        <f aca="false">IFERROR(VLOOKUP($V134,AH:AO,8,FALSE()),"")</f>
        <v/>
      </c>
      <c r="AB134" s="573" t="str">
        <f aca="false">IFERROR(VLOOKUP($V134,AI:AP,8,FALSE()),"")</f>
        <v/>
      </c>
      <c r="AD134" s="568" t="str">
        <f aca="false">IF(AK134&lt;&gt;"",MAX(AD$3:AD133)+1,"")</f>
        <v/>
      </c>
      <c r="AE134" s="568" t="str">
        <f aca="false">IF(AL134&lt;&gt;"",MAX(AE$3:AE133)+1,"")</f>
        <v/>
      </c>
      <c r="AF134" s="568" t="str">
        <f aca="false">IF(AM134&lt;&gt;"",MAX(AF$3:AF133)+1,"")</f>
        <v/>
      </c>
      <c r="AG134" s="568" t="str">
        <f aca="false">IF(AN134&lt;&gt;"",MAX(AG$3:AG133)+1,"")</f>
        <v/>
      </c>
      <c r="AH134" s="568" t="str">
        <f aca="false">IF(AO134&lt;&gt;"",MAX(AH$3:AH133)+1,"")</f>
        <v/>
      </c>
      <c r="AI134" s="568" t="str">
        <f aca="false">IF(AP134&lt;&gt;"",MAX(AI$3:AI133)+1,"")</f>
        <v/>
      </c>
      <c r="AK134" s="568" t="str">
        <f aca="false">IF(B134="","",IF(COUNTIF($AK$3:AL133,B134)=0,B134,""))</f>
        <v/>
      </c>
      <c r="AL134" s="568" t="str">
        <f aca="false">IF(C134="","",IF($B134='Descrizione Intervento'!$E$25,IF(COUNTIF($AL$3:AL133,$C134)=0,$C134,""),""))</f>
        <v/>
      </c>
      <c r="AM134" s="568" t="str">
        <f aca="false">IF(D134="","",IF(AND($B134='Descrizione Intervento'!$E$25,$C134='Descrizione Intervento'!$E$27),IF(COUNTIF(AM$3:AM133,$D134)=0,$D134,""),""))</f>
        <v/>
      </c>
      <c r="AN134" s="568" t="str">
        <f aca="false">IF(E134="","",IF(AND($B134='Descrizione Intervento'!$E$25,$C134='Descrizione Intervento'!$E$27,$D134='Descrizione Intervento'!$E$30),IF(COUNTIF(AN$3:AN133,$E134)=0,$E134,""),""))</f>
        <v/>
      </c>
      <c r="AO134" s="568" t="str">
        <f aca="false">IF(F134="","",IF(AND($B134='Descrizione Intervento'!$E$25,$C134='Descrizione Intervento'!$E$27,$D134='Descrizione Intervento'!$E$30,$E134='Descrizione Intervento'!$E$32),IF(COUNTIF(AO$3:AO133,$F134)=0,$F134,""),""))</f>
        <v/>
      </c>
      <c r="AP134" s="568" t="str">
        <f aca="false">IF(G134="","",IF(AND($B134='Descrizione Intervento'!$E$25,$C134='Descrizione Intervento'!$E$27,$D134='Descrizione Intervento'!$E$30,$E134='Descrizione Intervento'!$E$32,$F134='Descrizione Intervento'!$E$34),IF(COUNTIF(AP$3:AP133,$G134)=0,$G134,""),""))</f>
        <v/>
      </c>
    </row>
    <row r="135" customFormat="false" ht="12.75" hidden="false" customHeight="false" outlineLevel="0" collapsed="false">
      <c r="A135" s="568" t="str">
        <f aca="false">IF(B135&lt;&gt;"",CONCATENATE(B135,C135,D135,E135,F199,F135,G135),"")</f>
        <v/>
      </c>
      <c r="B135" s="592"/>
      <c r="C135" s="590"/>
      <c r="D135" s="590"/>
      <c r="E135" s="591"/>
      <c r="F135" s="590"/>
      <c r="G135" s="590"/>
      <c r="H135" s="593"/>
      <c r="I135" s="593"/>
      <c r="J135" s="595"/>
      <c r="K135" s="595"/>
      <c r="L135" s="590"/>
      <c r="M135" s="590"/>
      <c r="N135" s="590"/>
      <c r="V135" s="568" t="n">
        <f aca="false">+V134+1</f>
        <v>73</v>
      </c>
      <c r="W135" s="573" t="str">
        <f aca="false">IFERROR(VLOOKUP($V134,AD:AK,8,FALSE()),"")</f>
        <v/>
      </c>
      <c r="X135" s="573" t="str">
        <f aca="false">IFERROR(VLOOKUP($V135,AE:AL,8,FALSE()),"")</f>
        <v/>
      </c>
      <c r="Y135" s="573" t="str">
        <f aca="false">IFERROR(VLOOKUP($V135,AF:AM,8,FALSE()),"")</f>
        <v/>
      </c>
      <c r="Z135" s="573" t="str">
        <f aca="false">IFERROR(VLOOKUP($V135,AG:AN,8,FALSE()),"")</f>
        <v/>
      </c>
      <c r="AA135" s="573" t="str">
        <f aca="false">IFERROR(VLOOKUP($V135,AH:AO,8,FALSE()),"")</f>
        <v/>
      </c>
      <c r="AB135" s="573" t="str">
        <f aca="false">IFERROR(VLOOKUP($V135,AI:AP,8,FALSE()),"")</f>
        <v/>
      </c>
      <c r="AD135" s="568" t="str">
        <f aca="false">IF(AK135&lt;&gt;"",MAX(AD$3:AD134)+1,"")</f>
        <v/>
      </c>
      <c r="AE135" s="568" t="str">
        <f aca="false">IF(AL135&lt;&gt;"",MAX(AE$3:AE134)+1,"")</f>
        <v/>
      </c>
      <c r="AF135" s="568" t="str">
        <f aca="false">IF(AM135&lt;&gt;"",MAX(AF$3:AF134)+1,"")</f>
        <v/>
      </c>
      <c r="AG135" s="568" t="str">
        <f aca="false">IF(AN135&lt;&gt;"",MAX(AG$3:AG134)+1,"")</f>
        <v/>
      </c>
      <c r="AH135" s="568" t="str">
        <f aca="false">IF(AO135&lt;&gt;"",MAX(AH$3:AH134)+1,"")</f>
        <v/>
      </c>
      <c r="AI135" s="568" t="str">
        <f aca="false">IF(AP135&lt;&gt;"",MAX(AI$3:AI134)+1,"")</f>
        <v/>
      </c>
      <c r="AK135" s="568" t="str">
        <f aca="false">IF(B135="","",IF(COUNTIF($AK$3:AL134,B135)=0,B135,""))</f>
        <v/>
      </c>
      <c r="AL135" s="568" t="str">
        <f aca="false">IF(C135="","",IF($B135='Descrizione Intervento'!$E$25,IF(COUNTIF($AL$3:AL134,$C135)=0,$C135,""),""))</f>
        <v/>
      </c>
      <c r="AM135" s="568" t="str">
        <f aca="false">IF(D135="","",IF(AND($B135='Descrizione Intervento'!$E$25,$C135='Descrizione Intervento'!$E$27),IF(COUNTIF(AM$3:AM134,$D135)=0,$D135,""),""))</f>
        <v/>
      </c>
      <c r="AN135" s="568" t="str">
        <f aca="false">IF(E135="","",IF(AND($B135='Descrizione Intervento'!$E$25,$C135='Descrizione Intervento'!$E$27,$D135='Descrizione Intervento'!$E$30),IF(COUNTIF(AN$3:AN134,$E135)=0,$E135,""),""))</f>
        <v/>
      </c>
      <c r="AO135" s="568" t="str">
        <f aca="false">IF(F135="","",IF(AND($B135='Descrizione Intervento'!$E$25,$C135='Descrizione Intervento'!$E$27,$D135='Descrizione Intervento'!$E$30,$E135='Descrizione Intervento'!$E$32),IF(COUNTIF(AO$3:AO134,$F135)=0,$F135,""),""))</f>
        <v/>
      </c>
      <c r="AP135" s="568" t="str">
        <f aca="false">IF(G135="","",IF(AND($B135='Descrizione Intervento'!$E$25,$C135='Descrizione Intervento'!$E$27,$D135='Descrizione Intervento'!$E$30,$E135='Descrizione Intervento'!$E$32,$F135='Descrizione Intervento'!$E$34),IF(COUNTIF(AP$3:AP134,$G135)=0,$G135,""),""))</f>
        <v/>
      </c>
    </row>
    <row r="136" customFormat="false" ht="12.75" hidden="false" customHeight="false" outlineLevel="0" collapsed="false">
      <c r="A136" s="568" t="str">
        <f aca="false">IF(B136&lt;&gt;"",CONCATENATE(B136,C136,D136,E136,F200,F136,G136),"")</f>
        <v/>
      </c>
      <c r="B136" s="592"/>
      <c r="C136" s="590"/>
      <c r="D136" s="590"/>
      <c r="E136" s="591"/>
      <c r="F136" s="590"/>
      <c r="G136" s="590"/>
      <c r="H136" s="593"/>
      <c r="I136" s="593"/>
      <c r="J136" s="595"/>
      <c r="K136" s="595"/>
      <c r="L136" s="590"/>
      <c r="M136" s="590"/>
      <c r="N136" s="590"/>
      <c r="V136" s="568" t="n">
        <f aca="false">+V135+1</f>
        <v>74</v>
      </c>
      <c r="W136" s="573" t="str">
        <f aca="false">IFERROR(VLOOKUP($V135,AD:AK,8,FALSE()),"")</f>
        <v/>
      </c>
      <c r="X136" s="573" t="str">
        <f aca="false">IFERROR(VLOOKUP($V136,AE:AL,8,FALSE()),"")</f>
        <v/>
      </c>
      <c r="Y136" s="573" t="str">
        <f aca="false">IFERROR(VLOOKUP($V136,AF:AM,8,FALSE()),"")</f>
        <v/>
      </c>
      <c r="Z136" s="573" t="str">
        <f aca="false">IFERROR(VLOOKUP($V136,AG:AN,8,FALSE()),"")</f>
        <v/>
      </c>
      <c r="AA136" s="573" t="str">
        <f aca="false">IFERROR(VLOOKUP($V136,AH:AO,8,FALSE()),"")</f>
        <v/>
      </c>
      <c r="AB136" s="573" t="str">
        <f aca="false">IFERROR(VLOOKUP($V136,AI:AP,8,FALSE()),"")</f>
        <v/>
      </c>
      <c r="AD136" s="568" t="str">
        <f aca="false">IF(AK136&lt;&gt;"",MAX(AD$3:AD135)+1,"")</f>
        <v/>
      </c>
      <c r="AE136" s="568" t="str">
        <f aca="false">IF(AL136&lt;&gt;"",MAX(AE$3:AE135)+1,"")</f>
        <v/>
      </c>
      <c r="AF136" s="568" t="str">
        <f aca="false">IF(AM136&lt;&gt;"",MAX(AF$3:AF135)+1,"")</f>
        <v/>
      </c>
      <c r="AG136" s="568" t="str">
        <f aca="false">IF(AN136&lt;&gt;"",MAX(AG$3:AG135)+1,"")</f>
        <v/>
      </c>
      <c r="AH136" s="568" t="str">
        <f aca="false">IF(AO136&lt;&gt;"",MAX(AH$3:AH135)+1,"")</f>
        <v/>
      </c>
      <c r="AI136" s="568" t="str">
        <f aca="false">IF(AP136&lt;&gt;"",MAX(AI$3:AI135)+1,"")</f>
        <v/>
      </c>
      <c r="AK136" s="568" t="str">
        <f aca="false">IF(B136="","",IF(COUNTIF($AK$3:AL135,B136)=0,B136,""))</f>
        <v/>
      </c>
      <c r="AL136" s="568" t="str">
        <f aca="false">IF(C136="","",IF($B136='Descrizione Intervento'!$E$25,IF(COUNTIF($AL$3:AL135,$C136)=0,$C136,""),""))</f>
        <v/>
      </c>
      <c r="AM136" s="568" t="str">
        <f aca="false">IF(D136="","",IF(AND($B136='Descrizione Intervento'!$E$25,$C136='Descrizione Intervento'!$E$27),IF(COUNTIF(AM$3:AM135,$D136)=0,$D136,""),""))</f>
        <v/>
      </c>
      <c r="AN136" s="568" t="str">
        <f aca="false">IF(E136="","",IF(AND($B136='Descrizione Intervento'!$E$25,$C136='Descrizione Intervento'!$E$27,$D136='Descrizione Intervento'!$E$30),IF(COUNTIF(AN$3:AN135,$E136)=0,$E136,""),""))</f>
        <v/>
      </c>
      <c r="AO136" s="568" t="str">
        <f aca="false">IF(F136="","",IF(AND($B136='Descrizione Intervento'!$E$25,$C136='Descrizione Intervento'!$E$27,$D136='Descrizione Intervento'!$E$30,$E136='Descrizione Intervento'!$E$32),IF(COUNTIF(AO$3:AO135,$F136)=0,$F136,""),""))</f>
        <v/>
      </c>
      <c r="AP136" s="568" t="str">
        <f aca="false">IF(G136="","",IF(AND($B136='Descrizione Intervento'!$E$25,$C136='Descrizione Intervento'!$E$27,$D136='Descrizione Intervento'!$E$30,$E136='Descrizione Intervento'!$E$32,$F136='Descrizione Intervento'!$E$34),IF(COUNTIF(AP$3:AP135,$G136)=0,$G136,""),""))</f>
        <v/>
      </c>
    </row>
    <row r="137" customFormat="false" ht="12.75" hidden="false" customHeight="false" outlineLevel="0" collapsed="false">
      <c r="A137" s="568" t="str">
        <f aca="false">IF(B137&lt;&gt;"",CONCATENATE(B137,C137,D137,E137,F201,F137,G137),"")</f>
        <v/>
      </c>
      <c r="B137" s="592"/>
      <c r="C137" s="590"/>
      <c r="D137" s="590"/>
      <c r="E137" s="591"/>
      <c r="F137" s="590"/>
      <c r="G137" s="590"/>
      <c r="H137" s="593"/>
      <c r="I137" s="593"/>
      <c r="J137" s="595"/>
      <c r="K137" s="595"/>
      <c r="L137" s="590"/>
      <c r="M137" s="590"/>
      <c r="N137" s="590"/>
      <c r="V137" s="568" t="n">
        <f aca="false">+V136+1</f>
        <v>75</v>
      </c>
      <c r="W137" s="573" t="str">
        <f aca="false">IFERROR(VLOOKUP($V136,AD:AK,8,FALSE()),"")</f>
        <v/>
      </c>
      <c r="X137" s="573" t="str">
        <f aca="false">IFERROR(VLOOKUP($V137,AE:AL,8,FALSE()),"")</f>
        <v/>
      </c>
      <c r="Y137" s="573" t="str">
        <f aca="false">IFERROR(VLOOKUP($V137,AF:AM,8,FALSE()),"")</f>
        <v/>
      </c>
      <c r="Z137" s="573" t="str">
        <f aca="false">IFERROR(VLOOKUP($V137,AG:AN,8,FALSE()),"")</f>
        <v/>
      </c>
      <c r="AA137" s="573" t="str">
        <f aca="false">IFERROR(VLOOKUP($V137,AH:AO,8,FALSE()),"")</f>
        <v/>
      </c>
      <c r="AB137" s="573" t="str">
        <f aca="false">IFERROR(VLOOKUP($V137,AI:AP,8,FALSE()),"")</f>
        <v/>
      </c>
      <c r="AD137" s="568" t="str">
        <f aca="false">IF(AK137&lt;&gt;"",MAX(AD$3:AD136)+1,"")</f>
        <v/>
      </c>
      <c r="AE137" s="568" t="str">
        <f aca="false">IF(AL137&lt;&gt;"",MAX(AE$3:AE136)+1,"")</f>
        <v/>
      </c>
      <c r="AF137" s="568" t="str">
        <f aca="false">IF(AM137&lt;&gt;"",MAX(AF$3:AF136)+1,"")</f>
        <v/>
      </c>
      <c r="AG137" s="568" t="str">
        <f aca="false">IF(AN137&lt;&gt;"",MAX(AG$3:AG136)+1,"")</f>
        <v/>
      </c>
      <c r="AH137" s="568" t="str">
        <f aca="false">IF(AO137&lt;&gt;"",MAX(AH$3:AH136)+1,"")</f>
        <v/>
      </c>
      <c r="AI137" s="568" t="str">
        <f aca="false">IF(AP137&lt;&gt;"",MAX(AI$3:AI136)+1,"")</f>
        <v/>
      </c>
      <c r="AK137" s="568" t="str">
        <f aca="false">IF(B137="","",IF(COUNTIF($AK$3:AL136,B137)=0,B137,""))</f>
        <v/>
      </c>
      <c r="AL137" s="568" t="str">
        <f aca="false">IF(C137="","",IF($B137='Descrizione Intervento'!$E$25,IF(COUNTIF($AL$3:AL136,$C137)=0,$C137,""),""))</f>
        <v/>
      </c>
      <c r="AM137" s="568" t="str">
        <f aca="false">IF(D137="","",IF(AND($B137='Descrizione Intervento'!$E$25,$C137='Descrizione Intervento'!$E$27),IF(COUNTIF(AM$3:AM136,$D137)=0,$D137,""),""))</f>
        <v/>
      </c>
      <c r="AN137" s="568" t="str">
        <f aca="false">IF(E137="","",IF(AND($B137='Descrizione Intervento'!$E$25,$C137='Descrizione Intervento'!$E$27,$D137='Descrizione Intervento'!$E$30),IF(COUNTIF(AN$3:AN136,$E137)=0,$E137,""),""))</f>
        <v/>
      </c>
      <c r="AO137" s="568" t="str">
        <f aca="false">IF(F137="","",IF(AND($B137='Descrizione Intervento'!$E$25,$C137='Descrizione Intervento'!$E$27,$D137='Descrizione Intervento'!$E$30,$E137='Descrizione Intervento'!$E$32),IF(COUNTIF(AO$3:AO136,$F137)=0,$F137,""),""))</f>
        <v/>
      </c>
      <c r="AP137" s="568" t="str">
        <f aca="false">IF(G137="","",IF(AND($B137='Descrizione Intervento'!$E$25,$C137='Descrizione Intervento'!$E$27,$D137='Descrizione Intervento'!$E$30,$E137='Descrizione Intervento'!$E$32,$F137='Descrizione Intervento'!$E$34),IF(COUNTIF(AP$3:AP136,$G137)=0,$G137,""),""))</f>
        <v/>
      </c>
    </row>
    <row r="138" customFormat="false" ht="12.75" hidden="false" customHeight="false" outlineLevel="0" collapsed="false">
      <c r="A138" s="568" t="str">
        <f aca="false">IF(B138&lt;&gt;"",CONCATENATE(B138,C138,D138,E138,F202,F138,G138),"")</f>
        <v/>
      </c>
      <c r="B138" s="592"/>
      <c r="C138" s="590"/>
      <c r="D138" s="590"/>
      <c r="E138" s="591"/>
      <c r="F138" s="590"/>
      <c r="G138" s="590"/>
      <c r="H138" s="593"/>
      <c r="I138" s="593"/>
      <c r="J138" s="595"/>
      <c r="K138" s="595"/>
      <c r="L138" s="590"/>
      <c r="M138" s="590"/>
      <c r="N138" s="590"/>
      <c r="V138" s="568" t="n">
        <f aca="false">+V137+1</f>
        <v>76</v>
      </c>
      <c r="W138" s="573" t="str">
        <f aca="false">IFERROR(VLOOKUP($V137,AD:AK,8,FALSE()),"")</f>
        <v/>
      </c>
      <c r="X138" s="573" t="str">
        <f aca="false">IFERROR(VLOOKUP($V138,AE:AL,8,FALSE()),"")</f>
        <v/>
      </c>
      <c r="Y138" s="573" t="str">
        <f aca="false">IFERROR(VLOOKUP($V138,AF:AM,8,FALSE()),"")</f>
        <v/>
      </c>
      <c r="Z138" s="573" t="str">
        <f aca="false">IFERROR(VLOOKUP($V138,AG:AN,8,FALSE()),"")</f>
        <v/>
      </c>
      <c r="AA138" s="573" t="str">
        <f aca="false">IFERROR(VLOOKUP($V138,AH:AO,8,FALSE()),"")</f>
        <v/>
      </c>
      <c r="AB138" s="573" t="str">
        <f aca="false">IFERROR(VLOOKUP($V138,AI:AP,8,FALSE()),"")</f>
        <v/>
      </c>
      <c r="AD138" s="568" t="str">
        <f aca="false">IF(AK138&lt;&gt;"",MAX(AD$3:AD137)+1,"")</f>
        <v/>
      </c>
      <c r="AE138" s="568" t="str">
        <f aca="false">IF(AL138&lt;&gt;"",MAX(AE$3:AE137)+1,"")</f>
        <v/>
      </c>
      <c r="AF138" s="568" t="str">
        <f aca="false">IF(AM138&lt;&gt;"",MAX(AF$3:AF137)+1,"")</f>
        <v/>
      </c>
      <c r="AG138" s="568" t="str">
        <f aca="false">IF(AN138&lt;&gt;"",MAX(AG$3:AG137)+1,"")</f>
        <v/>
      </c>
      <c r="AH138" s="568" t="str">
        <f aca="false">IF(AO138&lt;&gt;"",MAX(AH$3:AH137)+1,"")</f>
        <v/>
      </c>
      <c r="AI138" s="568" t="str">
        <f aca="false">IF(AP138&lt;&gt;"",MAX(AI$3:AI137)+1,"")</f>
        <v/>
      </c>
      <c r="AK138" s="568" t="str">
        <f aca="false">IF(B138="","",IF(COUNTIF($AK$3:AL137,B138)=0,B138,""))</f>
        <v/>
      </c>
      <c r="AL138" s="568" t="str">
        <f aca="false">IF(C138="","",IF($B138='Descrizione Intervento'!$E$25,IF(COUNTIF($AL$3:AL137,$C138)=0,$C138,""),""))</f>
        <v/>
      </c>
      <c r="AM138" s="568" t="str">
        <f aca="false">IF(D138="","",IF(AND($B138='Descrizione Intervento'!$E$25,$C138='Descrizione Intervento'!$E$27),IF(COUNTIF(AM$3:AM137,$D138)=0,$D138,""),""))</f>
        <v/>
      </c>
      <c r="AN138" s="568" t="str">
        <f aca="false">IF(E138="","",IF(AND($B138='Descrizione Intervento'!$E$25,$C138='Descrizione Intervento'!$E$27,$D138='Descrizione Intervento'!$E$30),IF(COUNTIF(AN$3:AN137,$E138)=0,$E138,""),""))</f>
        <v/>
      </c>
      <c r="AO138" s="568" t="str">
        <f aca="false">IF(F138="","",IF(AND($B138='Descrizione Intervento'!$E$25,$C138='Descrizione Intervento'!$E$27,$D138='Descrizione Intervento'!$E$30,$E138='Descrizione Intervento'!$E$32),IF(COUNTIF(AO$3:AO137,$F138)=0,$F138,""),""))</f>
        <v/>
      </c>
      <c r="AP138" s="568" t="str">
        <f aca="false">IF(G138="","",IF(AND($B138='Descrizione Intervento'!$E$25,$C138='Descrizione Intervento'!$E$27,$D138='Descrizione Intervento'!$E$30,$E138='Descrizione Intervento'!$E$32,$F138='Descrizione Intervento'!$E$34),IF(COUNTIF(AP$3:AP137,$G138)=0,$G138,""),""))</f>
        <v/>
      </c>
    </row>
    <row r="139" customFormat="false" ht="12.75" hidden="false" customHeight="false" outlineLevel="0" collapsed="false">
      <c r="A139" s="568" t="str">
        <f aca="false">IF(B139&lt;&gt;"",CONCATENATE(B139,C139,D139,E139,F203,F139,G139),"")</f>
        <v/>
      </c>
      <c r="B139" s="592"/>
      <c r="C139" s="590"/>
      <c r="D139" s="590"/>
      <c r="E139" s="591"/>
      <c r="F139" s="590"/>
      <c r="G139" s="590"/>
      <c r="H139" s="593"/>
      <c r="I139" s="593"/>
      <c r="J139" s="595"/>
      <c r="K139" s="595"/>
      <c r="L139" s="590"/>
      <c r="M139" s="590"/>
      <c r="N139" s="590"/>
      <c r="V139" s="568" t="n">
        <f aca="false">+V138+1</f>
        <v>77</v>
      </c>
      <c r="W139" s="573" t="str">
        <f aca="false">IFERROR(VLOOKUP($V138,AD:AK,8,FALSE()),"")</f>
        <v/>
      </c>
      <c r="X139" s="573" t="str">
        <f aca="false">IFERROR(VLOOKUP($V139,AE:AL,8,FALSE()),"")</f>
        <v/>
      </c>
      <c r="Y139" s="573" t="str">
        <f aca="false">IFERROR(VLOOKUP($V139,AF:AM,8,FALSE()),"")</f>
        <v/>
      </c>
      <c r="Z139" s="573" t="str">
        <f aca="false">IFERROR(VLOOKUP($V139,AG:AN,8,FALSE()),"")</f>
        <v/>
      </c>
      <c r="AA139" s="573" t="str">
        <f aca="false">IFERROR(VLOOKUP($V139,AH:AO,8,FALSE()),"")</f>
        <v/>
      </c>
      <c r="AB139" s="573" t="str">
        <f aca="false">IFERROR(VLOOKUP($V139,AI:AP,8,FALSE()),"")</f>
        <v/>
      </c>
      <c r="AD139" s="568" t="str">
        <f aca="false">IF(AK139&lt;&gt;"",MAX(AD$3:AD138)+1,"")</f>
        <v/>
      </c>
      <c r="AE139" s="568" t="str">
        <f aca="false">IF(AL139&lt;&gt;"",MAX(AE$3:AE138)+1,"")</f>
        <v/>
      </c>
      <c r="AF139" s="568" t="str">
        <f aca="false">IF(AM139&lt;&gt;"",MAX(AF$3:AF138)+1,"")</f>
        <v/>
      </c>
      <c r="AG139" s="568" t="str">
        <f aca="false">IF(AN139&lt;&gt;"",MAX(AG$3:AG138)+1,"")</f>
        <v/>
      </c>
      <c r="AH139" s="568" t="str">
        <f aca="false">IF(AO139&lt;&gt;"",MAX(AH$3:AH138)+1,"")</f>
        <v/>
      </c>
      <c r="AI139" s="568" t="str">
        <f aca="false">IF(AP139&lt;&gt;"",MAX(AI$3:AI138)+1,"")</f>
        <v/>
      </c>
      <c r="AK139" s="568" t="str">
        <f aca="false">IF(B139="","",IF(COUNTIF($AK$3:AL138,B139)=0,B139,""))</f>
        <v/>
      </c>
      <c r="AL139" s="568" t="str">
        <f aca="false">IF(C139="","",IF($B139='Descrizione Intervento'!$E$25,IF(COUNTIF($AL$3:AL138,$C139)=0,$C139,""),""))</f>
        <v/>
      </c>
      <c r="AM139" s="568" t="str">
        <f aca="false">IF(D139="","",IF(AND($B139='Descrizione Intervento'!$E$25,$C139='Descrizione Intervento'!$E$27),IF(COUNTIF(AM$3:AM138,$D139)=0,$D139,""),""))</f>
        <v/>
      </c>
      <c r="AN139" s="568" t="str">
        <f aca="false">IF(E139="","",IF(AND($B139='Descrizione Intervento'!$E$25,$C139='Descrizione Intervento'!$E$27,$D139='Descrizione Intervento'!$E$30),IF(COUNTIF(AN$3:AN138,$E139)=0,$E139,""),""))</f>
        <v/>
      </c>
      <c r="AO139" s="568" t="str">
        <f aca="false">IF(F139="","",IF(AND($B139='Descrizione Intervento'!$E$25,$C139='Descrizione Intervento'!$E$27,$D139='Descrizione Intervento'!$E$30,$E139='Descrizione Intervento'!$E$32),IF(COUNTIF(AO$3:AO138,$F139)=0,$F139,""),""))</f>
        <v/>
      </c>
      <c r="AP139" s="568" t="str">
        <f aca="false">IF(G139="","",IF(AND($B139='Descrizione Intervento'!$E$25,$C139='Descrizione Intervento'!$E$27,$D139='Descrizione Intervento'!$E$30,$E139='Descrizione Intervento'!$E$32,$F139='Descrizione Intervento'!$E$34),IF(COUNTIF(AP$3:AP138,$G139)=0,$G139,""),""))</f>
        <v/>
      </c>
    </row>
    <row r="140" customFormat="false" ht="12.75" hidden="false" customHeight="false" outlineLevel="0" collapsed="false">
      <c r="A140" s="568" t="str">
        <f aca="false">IF(B140&lt;&gt;"",CONCATENATE(B140,C140,D140,E140,F204,F140,G140),"")</f>
        <v/>
      </c>
      <c r="B140" s="592"/>
      <c r="C140" s="590"/>
      <c r="D140" s="590"/>
      <c r="E140" s="591"/>
      <c r="F140" s="590"/>
      <c r="G140" s="590"/>
      <c r="H140" s="593"/>
      <c r="I140" s="593"/>
      <c r="J140" s="595"/>
      <c r="K140" s="595"/>
      <c r="L140" s="590"/>
      <c r="M140" s="590"/>
      <c r="N140" s="590"/>
      <c r="V140" s="568" t="n">
        <f aca="false">+V139+1</f>
        <v>78</v>
      </c>
      <c r="W140" s="573" t="str">
        <f aca="false">IFERROR(VLOOKUP($V139,AD:AK,8,FALSE()),"")</f>
        <v/>
      </c>
      <c r="X140" s="573" t="str">
        <f aca="false">IFERROR(VLOOKUP($V140,AE:AL,8,FALSE()),"")</f>
        <v/>
      </c>
      <c r="Y140" s="573" t="str">
        <f aca="false">IFERROR(VLOOKUP($V140,AF:AM,8,FALSE()),"")</f>
        <v/>
      </c>
      <c r="Z140" s="573" t="str">
        <f aca="false">IFERROR(VLOOKUP($V140,AG:AN,8,FALSE()),"")</f>
        <v/>
      </c>
      <c r="AA140" s="573" t="str">
        <f aca="false">IFERROR(VLOOKUP($V140,AH:AO,8,FALSE()),"")</f>
        <v/>
      </c>
      <c r="AB140" s="573" t="str">
        <f aca="false">IFERROR(VLOOKUP($V140,AI:AP,8,FALSE()),"")</f>
        <v/>
      </c>
      <c r="AD140" s="568" t="str">
        <f aca="false">IF(AK140&lt;&gt;"",MAX(AD$3:AD139)+1,"")</f>
        <v/>
      </c>
      <c r="AE140" s="568" t="str">
        <f aca="false">IF(AL140&lt;&gt;"",MAX(AE$3:AE139)+1,"")</f>
        <v/>
      </c>
      <c r="AF140" s="568" t="str">
        <f aca="false">IF(AM140&lt;&gt;"",MAX(AF$3:AF139)+1,"")</f>
        <v/>
      </c>
      <c r="AG140" s="568" t="str">
        <f aca="false">IF(AN140&lt;&gt;"",MAX(AG$3:AG139)+1,"")</f>
        <v/>
      </c>
      <c r="AH140" s="568" t="str">
        <f aca="false">IF(AO140&lt;&gt;"",MAX(AH$3:AH139)+1,"")</f>
        <v/>
      </c>
      <c r="AI140" s="568" t="str">
        <f aca="false">IF(AP140&lt;&gt;"",MAX(AI$3:AI139)+1,"")</f>
        <v/>
      </c>
      <c r="AK140" s="568" t="str">
        <f aca="false">IF(B140="","",IF(COUNTIF($AK$3:AL139,B140)=0,B140,""))</f>
        <v/>
      </c>
      <c r="AL140" s="568" t="str">
        <f aca="false">IF(C140="","",IF($B140='Descrizione Intervento'!$E$25,IF(COUNTIF($AL$3:AL139,$C140)=0,$C140,""),""))</f>
        <v/>
      </c>
      <c r="AM140" s="568" t="str">
        <f aca="false">IF(D140="","",IF(AND($B140='Descrizione Intervento'!$E$25,$C140='Descrizione Intervento'!$E$27),IF(COUNTIF(AM$3:AM139,$D140)=0,$D140,""),""))</f>
        <v/>
      </c>
      <c r="AN140" s="568" t="str">
        <f aca="false">IF(E140="","",IF(AND($B140='Descrizione Intervento'!$E$25,$C140='Descrizione Intervento'!$E$27,$D140='Descrizione Intervento'!$E$30),IF(COUNTIF(AN$3:AN139,$E140)=0,$E140,""),""))</f>
        <v/>
      </c>
      <c r="AO140" s="568" t="str">
        <f aca="false">IF(F140="","",IF(AND($B140='Descrizione Intervento'!$E$25,$C140='Descrizione Intervento'!$E$27,$D140='Descrizione Intervento'!$E$30,$E140='Descrizione Intervento'!$E$32),IF(COUNTIF(AO$3:AO139,$F140)=0,$F140,""),""))</f>
        <v/>
      </c>
      <c r="AP140" s="568" t="str">
        <f aca="false">IF(G140="","",IF(AND($B140='Descrizione Intervento'!$E$25,$C140='Descrizione Intervento'!$E$27,$D140='Descrizione Intervento'!$E$30,$E140='Descrizione Intervento'!$E$32,$F140='Descrizione Intervento'!$E$34),IF(COUNTIF(AP$3:AP139,$G140)=0,$G140,""),""))</f>
        <v/>
      </c>
    </row>
    <row r="141" customFormat="false" ht="12.75" hidden="false" customHeight="false" outlineLevel="0" collapsed="false">
      <c r="A141" s="568" t="str">
        <f aca="false">IF(B141&lt;&gt;"",CONCATENATE(B141,C141,D141,E141,F205,F141,G141),"")</f>
        <v/>
      </c>
      <c r="B141" s="592"/>
      <c r="C141" s="590"/>
      <c r="D141" s="590"/>
      <c r="E141" s="591"/>
      <c r="F141" s="590"/>
      <c r="G141" s="590"/>
      <c r="H141" s="593"/>
      <c r="I141" s="593"/>
      <c r="J141" s="595"/>
      <c r="K141" s="595"/>
      <c r="L141" s="590"/>
      <c r="M141" s="590"/>
      <c r="N141" s="590"/>
      <c r="V141" s="568" t="n">
        <f aca="false">+V140+1</f>
        <v>79</v>
      </c>
      <c r="W141" s="573" t="str">
        <f aca="false">IFERROR(VLOOKUP($V140,AD:AK,8,FALSE()),"")</f>
        <v/>
      </c>
      <c r="X141" s="573" t="str">
        <f aca="false">IFERROR(VLOOKUP($V141,AE:AL,8,FALSE()),"")</f>
        <v/>
      </c>
      <c r="Y141" s="573" t="str">
        <f aca="false">IFERROR(VLOOKUP($V141,AF:AM,8,FALSE()),"")</f>
        <v/>
      </c>
      <c r="Z141" s="573" t="str">
        <f aca="false">IFERROR(VLOOKUP($V141,AG:AN,8,FALSE()),"")</f>
        <v/>
      </c>
      <c r="AA141" s="573" t="str">
        <f aca="false">IFERROR(VLOOKUP($V141,AH:AO,8,FALSE()),"")</f>
        <v/>
      </c>
      <c r="AB141" s="573" t="str">
        <f aca="false">IFERROR(VLOOKUP($V141,AI:AP,8,FALSE()),"")</f>
        <v/>
      </c>
      <c r="AD141" s="568" t="str">
        <f aca="false">IF(AK141&lt;&gt;"",MAX(AD$3:AD140)+1,"")</f>
        <v/>
      </c>
      <c r="AE141" s="568" t="str">
        <f aca="false">IF(AL141&lt;&gt;"",MAX(AE$3:AE140)+1,"")</f>
        <v/>
      </c>
      <c r="AF141" s="568" t="str">
        <f aca="false">IF(AM141&lt;&gt;"",MAX(AF$3:AF140)+1,"")</f>
        <v/>
      </c>
      <c r="AG141" s="568" t="str">
        <f aca="false">IF(AN141&lt;&gt;"",MAX(AG$3:AG140)+1,"")</f>
        <v/>
      </c>
      <c r="AH141" s="568" t="str">
        <f aca="false">IF(AO141&lt;&gt;"",MAX(AH$3:AH140)+1,"")</f>
        <v/>
      </c>
      <c r="AI141" s="568" t="str">
        <f aca="false">IF(AP141&lt;&gt;"",MAX(AI$3:AI140)+1,"")</f>
        <v/>
      </c>
      <c r="AK141" s="568" t="str">
        <f aca="false">IF(B141="","",IF(COUNTIF($AK$3:AL140,B141)=0,B141,""))</f>
        <v/>
      </c>
      <c r="AL141" s="568" t="str">
        <f aca="false">IF(C141="","",IF($B141='Descrizione Intervento'!$E$25,IF(COUNTIF($AL$3:AL140,$C141)=0,$C141,""),""))</f>
        <v/>
      </c>
      <c r="AM141" s="568" t="str">
        <f aca="false">IF(D141="","",IF(AND($B141='Descrizione Intervento'!$E$25,$C141='Descrizione Intervento'!$E$27),IF(COUNTIF(AM$3:AM140,$D141)=0,$D141,""),""))</f>
        <v/>
      </c>
      <c r="AN141" s="568" t="str">
        <f aca="false">IF(E141="","",IF(AND($B141='Descrizione Intervento'!$E$25,$C141='Descrizione Intervento'!$E$27,$D141='Descrizione Intervento'!$E$30),IF(COUNTIF(AN$3:AN140,$E141)=0,$E141,""),""))</f>
        <v/>
      </c>
      <c r="AO141" s="568" t="str">
        <f aca="false">IF(F141="","",IF(AND($B141='Descrizione Intervento'!$E$25,$C141='Descrizione Intervento'!$E$27,$D141='Descrizione Intervento'!$E$30,$E141='Descrizione Intervento'!$E$32),IF(COUNTIF(AO$3:AO140,$F141)=0,$F141,""),""))</f>
        <v/>
      </c>
      <c r="AP141" s="568" t="str">
        <f aca="false">IF(G141="","",IF(AND($B141='Descrizione Intervento'!$E$25,$C141='Descrizione Intervento'!$E$27,$D141='Descrizione Intervento'!$E$30,$E141='Descrizione Intervento'!$E$32,$F141='Descrizione Intervento'!$E$34),IF(COUNTIF(AP$3:AP140,$G141)=0,$G141,""),""))</f>
        <v/>
      </c>
    </row>
    <row r="142" customFormat="false" ht="12.75" hidden="false" customHeight="false" outlineLevel="0" collapsed="false">
      <c r="A142" s="568" t="str">
        <f aca="false">IF(B142&lt;&gt;"",CONCATENATE(B142,C142,D142,E142,F206,F142,G142),"")</f>
        <v/>
      </c>
      <c r="B142" s="592"/>
      <c r="C142" s="590"/>
      <c r="D142" s="590"/>
      <c r="E142" s="591"/>
      <c r="F142" s="590"/>
      <c r="G142" s="590"/>
      <c r="H142" s="593"/>
      <c r="I142" s="593"/>
      <c r="J142" s="595"/>
      <c r="K142" s="595"/>
      <c r="L142" s="590"/>
      <c r="M142" s="590"/>
      <c r="N142" s="590"/>
      <c r="V142" s="568" t="n">
        <f aca="false">+V141+1</f>
        <v>80</v>
      </c>
      <c r="W142" s="573" t="str">
        <f aca="false">IFERROR(VLOOKUP($V141,AD:AK,8,FALSE()),"")</f>
        <v/>
      </c>
      <c r="X142" s="573" t="str">
        <f aca="false">IFERROR(VLOOKUP($V142,AE:AL,8,FALSE()),"")</f>
        <v/>
      </c>
      <c r="Y142" s="573" t="str">
        <f aca="false">IFERROR(VLOOKUP($V142,AF:AM,8,FALSE()),"")</f>
        <v/>
      </c>
      <c r="Z142" s="573" t="str">
        <f aca="false">IFERROR(VLOOKUP($V142,AG:AN,8,FALSE()),"")</f>
        <v/>
      </c>
      <c r="AA142" s="573" t="str">
        <f aca="false">IFERROR(VLOOKUP($V142,AH:AO,8,FALSE()),"")</f>
        <v/>
      </c>
      <c r="AB142" s="573" t="str">
        <f aca="false">IFERROR(VLOOKUP($V142,AI:AP,8,FALSE()),"")</f>
        <v/>
      </c>
      <c r="AD142" s="568" t="str">
        <f aca="false">IF(AK142&lt;&gt;"",MAX(AD$3:AD141)+1,"")</f>
        <v/>
      </c>
      <c r="AE142" s="568" t="str">
        <f aca="false">IF(AL142&lt;&gt;"",MAX(AE$3:AE141)+1,"")</f>
        <v/>
      </c>
      <c r="AF142" s="568" t="str">
        <f aca="false">IF(AM142&lt;&gt;"",MAX(AF$3:AF141)+1,"")</f>
        <v/>
      </c>
      <c r="AG142" s="568" t="str">
        <f aca="false">IF(AN142&lt;&gt;"",MAX(AG$3:AG141)+1,"")</f>
        <v/>
      </c>
      <c r="AH142" s="568" t="str">
        <f aca="false">IF(AO142&lt;&gt;"",MAX(AH$3:AH141)+1,"")</f>
        <v/>
      </c>
      <c r="AI142" s="568" t="str">
        <f aca="false">IF(AP142&lt;&gt;"",MAX(AI$3:AI141)+1,"")</f>
        <v/>
      </c>
      <c r="AK142" s="568" t="str">
        <f aca="false">IF(B142="","",IF(COUNTIF($AK$3:AL141,B142)=0,B142,""))</f>
        <v/>
      </c>
      <c r="AL142" s="568" t="str">
        <f aca="false">IF(C142="","",IF($B142='Descrizione Intervento'!$E$25,IF(COUNTIF($AL$3:AL141,$C142)=0,$C142,""),""))</f>
        <v/>
      </c>
      <c r="AM142" s="568" t="str">
        <f aca="false">IF(D142="","",IF(AND($B142='Descrizione Intervento'!$E$25,$C142='Descrizione Intervento'!$E$27),IF(COUNTIF(AM$3:AM141,$D142)=0,$D142,""),""))</f>
        <v/>
      </c>
      <c r="AN142" s="568" t="str">
        <f aca="false">IF(E142="","",IF(AND($B142='Descrizione Intervento'!$E$25,$C142='Descrizione Intervento'!$E$27,$D142='Descrizione Intervento'!$E$30),IF(COUNTIF(AN$3:AN141,$E142)=0,$E142,""),""))</f>
        <v/>
      </c>
      <c r="AO142" s="568" t="str">
        <f aca="false">IF(F142="","",IF(AND($B142='Descrizione Intervento'!$E$25,$C142='Descrizione Intervento'!$E$27,$D142='Descrizione Intervento'!$E$30,$E142='Descrizione Intervento'!$E$32),IF(COUNTIF(AO$3:AO141,$F142)=0,$F142,""),""))</f>
        <v/>
      </c>
      <c r="AP142" s="568" t="str">
        <f aca="false">IF(G142="","",IF(AND($B142='Descrizione Intervento'!$E$25,$C142='Descrizione Intervento'!$E$27,$D142='Descrizione Intervento'!$E$30,$E142='Descrizione Intervento'!$E$32,$F142='Descrizione Intervento'!$E$34),IF(COUNTIF(AP$3:AP141,$G142)=0,$G142,""),""))</f>
        <v/>
      </c>
    </row>
    <row r="143" customFormat="false" ht="12.75" hidden="false" customHeight="false" outlineLevel="0" collapsed="false">
      <c r="A143" s="568" t="str">
        <f aca="false">IF(B143&lt;&gt;"",CONCATENATE(B143,C143,D143,E143,F207,F143,G143),"")</f>
        <v/>
      </c>
      <c r="B143" s="592"/>
      <c r="C143" s="590"/>
      <c r="D143" s="590"/>
      <c r="E143" s="591"/>
      <c r="F143" s="590"/>
      <c r="G143" s="590"/>
      <c r="H143" s="593"/>
      <c r="I143" s="593"/>
      <c r="J143" s="595"/>
      <c r="K143" s="595"/>
      <c r="L143" s="590"/>
      <c r="M143" s="590"/>
      <c r="N143" s="590"/>
      <c r="V143" s="568" t="n">
        <f aca="false">+V142+1</f>
        <v>81</v>
      </c>
      <c r="W143" s="573" t="str">
        <f aca="false">IFERROR(VLOOKUP($V142,AD:AK,8,FALSE()),"")</f>
        <v/>
      </c>
      <c r="X143" s="573" t="str">
        <f aca="false">IFERROR(VLOOKUP($V143,AE:AL,8,FALSE()),"")</f>
        <v/>
      </c>
      <c r="Y143" s="573" t="str">
        <f aca="false">IFERROR(VLOOKUP($V143,AF:AM,8,FALSE()),"")</f>
        <v/>
      </c>
      <c r="Z143" s="573" t="str">
        <f aca="false">IFERROR(VLOOKUP($V143,AG:AN,8,FALSE()),"")</f>
        <v/>
      </c>
      <c r="AA143" s="573" t="str">
        <f aca="false">IFERROR(VLOOKUP($V143,AH:AO,8,FALSE()),"")</f>
        <v/>
      </c>
      <c r="AB143" s="573" t="str">
        <f aca="false">IFERROR(VLOOKUP($V143,AI:AP,8,FALSE()),"")</f>
        <v/>
      </c>
      <c r="AD143" s="568" t="str">
        <f aca="false">IF(AK143&lt;&gt;"",MAX(AD$3:AD142)+1,"")</f>
        <v/>
      </c>
      <c r="AE143" s="568" t="str">
        <f aca="false">IF(AL143&lt;&gt;"",MAX(AE$3:AE142)+1,"")</f>
        <v/>
      </c>
      <c r="AF143" s="568" t="str">
        <f aca="false">IF(AM143&lt;&gt;"",MAX(AF$3:AF142)+1,"")</f>
        <v/>
      </c>
      <c r="AG143" s="568" t="str">
        <f aca="false">IF(AN143&lt;&gt;"",MAX(AG$3:AG142)+1,"")</f>
        <v/>
      </c>
      <c r="AH143" s="568" t="str">
        <f aca="false">IF(AO143&lt;&gt;"",MAX(AH$3:AH142)+1,"")</f>
        <v/>
      </c>
      <c r="AI143" s="568" t="str">
        <f aca="false">IF(AP143&lt;&gt;"",MAX(AI$3:AI142)+1,"")</f>
        <v/>
      </c>
      <c r="AK143" s="568" t="str">
        <f aca="false">IF(B143="","",IF(COUNTIF($AK$3:AL142,B143)=0,B143,""))</f>
        <v/>
      </c>
      <c r="AL143" s="568" t="str">
        <f aca="false">IF(C143="","",IF($B143='Descrizione Intervento'!$E$25,IF(COUNTIF($AL$3:AL142,$C143)=0,$C143,""),""))</f>
        <v/>
      </c>
      <c r="AM143" s="568" t="str">
        <f aca="false">IF(D143="","",IF(AND($B143='Descrizione Intervento'!$E$25,$C143='Descrizione Intervento'!$E$27),IF(COUNTIF(AM$3:AM142,$D143)=0,$D143,""),""))</f>
        <v/>
      </c>
      <c r="AN143" s="568" t="str">
        <f aca="false">IF(E143="","",IF(AND($B143='Descrizione Intervento'!$E$25,$C143='Descrizione Intervento'!$E$27,$D143='Descrizione Intervento'!$E$30),IF(COUNTIF(AN$3:AN142,$E143)=0,$E143,""),""))</f>
        <v/>
      </c>
      <c r="AO143" s="568" t="str">
        <f aca="false">IF(F143="","",IF(AND($B143='Descrizione Intervento'!$E$25,$C143='Descrizione Intervento'!$E$27,$D143='Descrizione Intervento'!$E$30,$E143='Descrizione Intervento'!$E$32),IF(COUNTIF(AO$3:AO142,$F143)=0,$F143,""),""))</f>
        <v/>
      </c>
      <c r="AP143" s="568" t="str">
        <f aca="false">IF(G143="","",IF(AND($B143='Descrizione Intervento'!$E$25,$C143='Descrizione Intervento'!$E$27,$D143='Descrizione Intervento'!$E$30,$E143='Descrizione Intervento'!$E$32,$F143='Descrizione Intervento'!$E$34),IF(COUNTIF(AP$3:AP142,$G143)=0,$G143,""),""))</f>
        <v/>
      </c>
    </row>
    <row r="144" customFormat="false" ht="12.75" hidden="false" customHeight="false" outlineLevel="0" collapsed="false">
      <c r="A144" s="568" t="str">
        <f aca="false">IF(B144&lt;&gt;"",CONCATENATE(B144,C144,D144,E144,F208,F144,G144),"")</f>
        <v/>
      </c>
      <c r="B144" s="592"/>
      <c r="C144" s="590"/>
      <c r="D144" s="590"/>
      <c r="E144" s="591"/>
      <c r="F144" s="590"/>
      <c r="G144" s="590"/>
      <c r="H144" s="593"/>
      <c r="I144" s="593"/>
      <c r="J144" s="595"/>
      <c r="K144" s="595"/>
      <c r="L144" s="590"/>
      <c r="M144" s="590"/>
      <c r="N144" s="590"/>
      <c r="V144" s="568" t="n">
        <f aca="false">+V143+1</f>
        <v>82</v>
      </c>
      <c r="W144" s="573" t="str">
        <f aca="false">IFERROR(VLOOKUP($V143,AD:AK,8,FALSE()),"")</f>
        <v/>
      </c>
      <c r="X144" s="573" t="str">
        <f aca="false">IFERROR(VLOOKUP($V144,AE:AL,8,FALSE()),"")</f>
        <v/>
      </c>
      <c r="Y144" s="573" t="str">
        <f aca="false">IFERROR(VLOOKUP($V144,AF:AM,8,FALSE()),"")</f>
        <v/>
      </c>
      <c r="Z144" s="573" t="str">
        <f aca="false">IFERROR(VLOOKUP($V144,AG:AN,8,FALSE()),"")</f>
        <v/>
      </c>
      <c r="AA144" s="573" t="str">
        <f aca="false">IFERROR(VLOOKUP($V144,AH:AO,8,FALSE()),"")</f>
        <v/>
      </c>
      <c r="AB144" s="573" t="str">
        <f aca="false">IFERROR(VLOOKUP($V144,AI:AP,8,FALSE()),"")</f>
        <v/>
      </c>
      <c r="AD144" s="568" t="str">
        <f aca="false">IF(AK144&lt;&gt;"",MAX(AD$3:AD143)+1,"")</f>
        <v/>
      </c>
      <c r="AE144" s="568" t="str">
        <f aca="false">IF(AL144&lt;&gt;"",MAX(AE$3:AE143)+1,"")</f>
        <v/>
      </c>
      <c r="AF144" s="568" t="str">
        <f aca="false">IF(AM144&lt;&gt;"",MAX(AF$3:AF143)+1,"")</f>
        <v/>
      </c>
      <c r="AG144" s="568" t="str">
        <f aca="false">IF(AN144&lt;&gt;"",MAX(AG$3:AG143)+1,"")</f>
        <v/>
      </c>
      <c r="AH144" s="568" t="str">
        <f aca="false">IF(AO144&lt;&gt;"",MAX(AH$3:AH143)+1,"")</f>
        <v/>
      </c>
      <c r="AI144" s="568" t="str">
        <f aca="false">IF(AP144&lt;&gt;"",MAX(AI$3:AI143)+1,"")</f>
        <v/>
      </c>
      <c r="AK144" s="568" t="str">
        <f aca="false">IF(B144="","",IF(COUNTIF($AK$3:AL143,B144)=0,B144,""))</f>
        <v/>
      </c>
      <c r="AL144" s="568" t="str">
        <f aca="false">IF(C144="","",IF($B144='Descrizione Intervento'!$E$25,IF(COUNTIF($AL$3:AL143,$C144)=0,$C144,""),""))</f>
        <v/>
      </c>
      <c r="AM144" s="568" t="str">
        <f aca="false">IF(D144="","",IF(AND($B144='Descrizione Intervento'!$E$25,$C144='Descrizione Intervento'!$E$27),IF(COUNTIF(AM$3:AM143,$D144)=0,$D144,""),""))</f>
        <v/>
      </c>
      <c r="AN144" s="568" t="str">
        <f aca="false">IF(E144="","",IF(AND($B144='Descrizione Intervento'!$E$25,$C144='Descrizione Intervento'!$E$27,$D144='Descrizione Intervento'!$E$30),IF(COUNTIF(AN$3:AN143,$E144)=0,$E144,""),""))</f>
        <v/>
      </c>
      <c r="AO144" s="568" t="str">
        <f aca="false">IF(F144="","",IF(AND($B144='Descrizione Intervento'!$E$25,$C144='Descrizione Intervento'!$E$27,$D144='Descrizione Intervento'!$E$30,$E144='Descrizione Intervento'!$E$32),IF(COUNTIF(AO$3:AO143,$F144)=0,$F144,""),""))</f>
        <v/>
      </c>
      <c r="AP144" s="568" t="str">
        <f aca="false">IF(G144="","",IF(AND($B144='Descrizione Intervento'!$E$25,$C144='Descrizione Intervento'!$E$27,$D144='Descrizione Intervento'!$E$30,$E144='Descrizione Intervento'!$E$32,$F144='Descrizione Intervento'!$E$34),IF(COUNTIF(AP$3:AP143,$G144)=0,$G144,""),""))</f>
        <v/>
      </c>
    </row>
    <row r="145" customFormat="false" ht="12.75" hidden="false" customHeight="false" outlineLevel="0" collapsed="false">
      <c r="A145" s="568" t="str">
        <f aca="false">IF(B145&lt;&gt;"",CONCATENATE(B145,C145,D145,E145,F209,F145,G145),"")</f>
        <v/>
      </c>
      <c r="B145" s="592"/>
      <c r="C145" s="590"/>
      <c r="D145" s="590"/>
      <c r="E145" s="591"/>
      <c r="F145" s="590"/>
      <c r="G145" s="590"/>
      <c r="H145" s="593"/>
      <c r="I145" s="593"/>
      <c r="J145" s="595"/>
      <c r="K145" s="595"/>
      <c r="L145" s="590"/>
      <c r="M145" s="590"/>
      <c r="N145" s="590"/>
      <c r="V145" s="568" t="n">
        <f aca="false">+V144+1</f>
        <v>83</v>
      </c>
      <c r="W145" s="573" t="str">
        <f aca="false">IFERROR(VLOOKUP($V144,AD:AK,8,FALSE()),"")</f>
        <v/>
      </c>
      <c r="X145" s="573" t="str">
        <f aca="false">IFERROR(VLOOKUP($V145,AE:AL,8,FALSE()),"")</f>
        <v/>
      </c>
      <c r="Y145" s="573" t="str">
        <f aca="false">IFERROR(VLOOKUP($V145,AF:AM,8,FALSE()),"")</f>
        <v/>
      </c>
      <c r="Z145" s="573" t="str">
        <f aca="false">IFERROR(VLOOKUP($V145,AG:AN,8,FALSE()),"")</f>
        <v/>
      </c>
      <c r="AA145" s="573" t="str">
        <f aca="false">IFERROR(VLOOKUP($V145,AH:AO,8,FALSE()),"")</f>
        <v/>
      </c>
      <c r="AB145" s="573" t="str">
        <f aca="false">IFERROR(VLOOKUP($V145,AI:AP,8,FALSE()),"")</f>
        <v/>
      </c>
      <c r="AD145" s="568" t="str">
        <f aca="false">IF(AK145&lt;&gt;"",MAX(AD$3:AD144)+1,"")</f>
        <v/>
      </c>
      <c r="AE145" s="568" t="str">
        <f aca="false">IF(AL145&lt;&gt;"",MAX(AE$3:AE144)+1,"")</f>
        <v/>
      </c>
      <c r="AF145" s="568" t="str">
        <f aca="false">IF(AM145&lt;&gt;"",MAX(AF$3:AF144)+1,"")</f>
        <v/>
      </c>
      <c r="AG145" s="568" t="str">
        <f aca="false">IF(AN145&lt;&gt;"",MAX(AG$3:AG144)+1,"")</f>
        <v/>
      </c>
      <c r="AH145" s="568" t="str">
        <f aca="false">IF(AO145&lt;&gt;"",MAX(AH$3:AH144)+1,"")</f>
        <v/>
      </c>
      <c r="AI145" s="568" t="str">
        <f aca="false">IF(AP145&lt;&gt;"",MAX(AI$3:AI144)+1,"")</f>
        <v/>
      </c>
      <c r="AK145" s="568" t="str">
        <f aca="false">IF(B145="","",IF(COUNTIF($AK$3:AL144,B145)=0,B145,""))</f>
        <v/>
      </c>
      <c r="AL145" s="568" t="str">
        <f aca="false">IF(C145="","",IF($B145='Descrizione Intervento'!$E$25,IF(COUNTIF($AL$3:AL144,$C145)=0,$C145,""),""))</f>
        <v/>
      </c>
      <c r="AM145" s="568" t="str">
        <f aca="false">IF(D145="","",IF(AND($B145='Descrizione Intervento'!$E$25,$C145='Descrizione Intervento'!$E$27),IF(COUNTIF(AM$3:AM144,$D145)=0,$D145,""),""))</f>
        <v/>
      </c>
      <c r="AN145" s="568" t="str">
        <f aca="false">IF(E145="","",IF(AND($B145='Descrizione Intervento'!$E$25,$C145='Descrizione Intervento'!$E$27,$D145='Descrizione Intervento'!$E$30),IF(COUNTIF(AN$3:AN144,$E145)=0,$E145,""),""))</f>
        <v/>
      </c>
      <c r="AO145" s="568" t="str">
        <f aca="false">IF(F145="","",IF(AND($B145='Descrizione Intervento'!$E$25,$C145='Descrizione Intervento'!$E$27,$D145='Descrizione Intervento'!$E$30,$E145='Descrizione Intervento'!$E$32),IF(COUNTIF(AO$3:AO144,$F145)=0,$F145,""),""))</f>
        <v/>
      </c>
      <c r="AP145" s="568" t="str">
        <f aca="false">IF(G145="","",IF(AND($B145='Descrizione Intervento'!$E$25,$C145='Descrizione Intervento'!$E$27,$D145='Descrizione Intervento'!$E$30,$E145='Descrizione Intervento'!$E$32,$F145='Descrizione Intervento'!$E$34),IF(COUNTIF(AP$3:AP144,$G145)=0,$G145,""),""))</f>
        <v/>
      </c>
    </row>
    <row r="146" customFormat="false" ht="12.75" hidden="false" customHeight="false" outlineLevel="0" collapsed="false">
      <c r="A146" s="568" t="str">
        <f aca="false">IF(B146&lt;&gt;"",CONCATENATE(B146,C146,D146,E146,F210,F146,G146),"")</f>
        <v/>
      </c>
      <c r="B146" s="592"/>
      <c r="C146" s="590"/>
      <c r="D146" s="590"/>
      <c r="E146" s="591"/>
      <c r="F146" s="590"/>
      <c r="G146" s="590"/>
      <c r="H146" s="593"/>
      <c r="I146" s="593"/>
      <c r="J146" s="595"/>
      <c r="K146" s="595"/>
      <c r="L146" s="590"/>
      <c r="M146" s="590"/>
      <c r="N146" s="590"/>
      <c r="V146" s="568" t="n">
        <f aca="false">+V145+1</f>
        <v>84</v>
      </c>
      <c r="W146" s="573" t="str">
        <f aca="false">IFERROR(VLOOKUP($V145,AD:AK,8,FALSE()),"")</f>
        <v/>
      </c>
      <c r="X146" s="573" t="str">
        <f aca="false">IFERROR(VLOOKUP($V146,AE:AL,8,FALSE()),"")</f>
        <v/>
      </c>
      <c r="Y146" s="573" t="str">
        <f aca="false">IFERROR(VLOOKUP($V146,AF:AM,8,FALSE()),"")</f>
        <v/>
      </c>
      <c r="Z146" s="573" t="str">
        <f aca="false">IFERROR(VLOOKUP($V146,AG:AN,8,FALSE()),"")</f>
        <v/>
      </c>
      <c r="AA146" s="573" t="str">
        <f aca="false">IFERROR(VLOOKUP($V146,AH:AO,8,FALSE()),"")</f>
        <v/>
      </c>
      <c r="AB146" s="573" t="str">
        <f aca="false">IFERROR(VLOOKUP($V146,AI:AP,8,FALSE()),"")</f>
        <v/>
      </c>
      <c r="AD146" s="568" t="str">
        <f aca="false">IF(AK146&lt;&gt;"",MAX(AD$3:AD145)+1,"")</f>
        <v/>
      </c>
      <c r="AE146" s="568" t="str">
        <f aca="false">IF(AL146&lt;&gt;"",MAX(AE$3:AE145)+1,"")</f>
        <v/>
      </c>
      <c r="AF146" s="568" t="str">
        <f aca="false">IF(AM146&lt;&gt;"",MAX(AF$3:AF145)+1,"")</f>
        <v/>
      </c>
      <c r="AG146" s="568" t="str">
        <f aca="false">IF(AN146&lt;&gt;"",MAX(AG$3:AG145)+1,"")</f>
        <v/>
      </c>
      <c r="AH146" s="568" t="str">
        <f aca="false">IF(AO146&lt;&gt;"",MAX(AH$3:AH145)+1,"")</f>
        <v/>
      </c>
      <c r="AI146" s="568" t="str">
        <f aca="false">IF(AP146&lt;&gt;"",MAX(AI$3:AI145)+1,"")</f>
        <v/>
      </c>
      <c r="AK146" s="568" t="str">
        <f aca="false">IF(B146="","",IF(COUNTIF($AK$3:AL145,B146)=0,B146,""))</f>
        <v/>
      </c>
      <c r="AL146" s="568" t="str">
        <f aca="false">IF(C146="","",IF($B146='Descrizione Intervento'!$E$25,IF(COUNTIF($AL$3:AL145,$C146)=0,$C146,""),""))</f>
        <v/>
      </c>
      <c r="AM146" s="568" t="str">
        <f aca="false">IF(D146="","",IF(AND($B146='Descrizione Intervento'!$E$25,$C146='Descrizione Intervento'!$E$27),IF(COUNTIF(AM$3:AM145,$D146)=0,$D146,""),""))</f>
        <v/>
      </c>
      <c r="AN146" s="568" t="str">
        <f aca="false">IF(E146="","",IF(AND($B146='Descrizione Intervento'!$E$25,$C146='Descrizione Intervento'!$E$27,$D146='Descrizione Intervento'!$E$30),IF(COUNTIF(AN$3:AN145,$E146)=0,$E146,""),""))</f>
        <v/>
      </c>
      <c r="AO146" s="568" t="str">
        <f aca="false">IF(F146="","",IF(AND($B146='Descrizione Intervento'!$E$25,$C146='Descrizione Intervento'!$E$27,$D146='Descrizione Intervento'!$E$30,$E146='Descrizione Intervento'!$E$32),IF(COUNTIF(AO$3:AO145,$F146)=0,$F146,""),""))</f>
        <v/>
      </c>
      <c r="AP146" s="568" t="str">
        <f aca="false">IF(G146="","",IF(AND($B146='Descrizione Intervento'!$E$25,$C146='Descrizione Intervento'!$E$27,$D146='Descrizione Intervento'!$E$30,$E146='Descrizione Intervento'!$E$32,$F146='Descrizione Intervento'!$E$34),IF(COUNTIF(AP$3:AP145,$G146)=0,$G146,""),""))</f>
        <v/>
      </c>
    </row>
    <row r="147" customFormat="false" ht="12.75" hidden="false" customHeight="false" outlineLevel="0" collapsed="false">
      <c r="A147" s="568" t="str">
        <f aca="false">IF(B147&lt;&gt;"",CONCATENATE(B147,C147,D147,E147,F211,F147,G147),"")</f>
        <v/>
      </c>
      <c r="B147" s="592"/>
      <c r="C147" s="590"/>
      <c r="D147" s="590"/>
      <c r="E147" s="591"/>
      <c r="F147" s="590"/>
      <c r="G147" s="590"/>
      <c r="H147" s="593"/>
      <c r="I147" s="593"/>
      <c r="J147" s="595"/>
      <c r="K147" s="595"/>
      <c r="L147" s="590"/>
      <c r="M147" s="590"/>
      <c r="N147" s="590"/>
      <c r="V147" s="568" t="n">
        <f aca="false">+V146+1</f>
        <v>85</v>
      </c>
      <c r="W147" s="573" t="str">
        <f aca="false">IFERROR(VLOOKUP($V146,AD:AK,8,FALSE()),"")</f>
        <v/>
      </c>
      <c r="X147" s="573" t="str">
        <f aca="false">IFERROR(VLOOKUP($V147,AE:AL,8,FALSE()),"")</f>
        <v/>
      </c>
      <c r="Y147" s="573" t="str">
        <f aca="false">IFERROR(VLOOKUP($V147,AF:AM,8,FALSE()),"")</f>
        <v/>
      </c>
      <c r="Z147" s="573" t="str">
        <f aca="false">IFERROR(VLOOKUP($V147,AG:AN,8,FALSE()),"")</f>
        <v/>
      </c>
      <c r="AA147" s="573" t="str">
        <f aca="false">IFERROR(VLOOKUP($V147,AH:AO,8,FALSE()),"")</f>
        <v/>
      </c>
      <c r="AB147" s="573" t="str">
        <f aca="false">IFERROR(VLOOKUP($V147,AI:AP,8,FALSE()),"")</f>
        <v/>
      </c>
      <c r="AD147" s="568" t="str">
        <f aca="false">IF(AK147&lt;&gt;"",MAX(AD$3:AD146)+1,"")</f>
        <v/>
      </c>
      <c r="AE147" s="568" t="str">
        <f aca="false">IF(AL147&lt;&gt;"",MAX(AE$3:AE146)+1,"")</f>
        <v/>
      </c>
      <c r="AF147" s="568" t="str">
        <f aca="false">IF(AM147&lt;&gt;"",MAX(AF$3:AF146)+1,"")</f>
        <v/>
      </c>
      <c r="AG147" s="568" t="str">
        <f aca="false">IF(AN147&lt;&gt;"",MAX(AG$3:AG146)+1,"")</f>
        <v/>
      </c>
      <c r="AH147" s="568" t="str">
        <f aca="false">IF(AO147&lt;&gt;"",MAX(AH$3:AH146)+1,"")</f>
        <v/>
      </c>
      <c r="AI147" s="568" t="str">
        <f aca="false">IF(AP147&lt;&gt;"",MAX(AI$3:AI146)+1,"")</f>
        <v/>
      </c>
      <c r="AK147" s="568" t="str">
        <f aca="false">IF(B147="","",IF(COUNTIF($AK$3:AL146,B147)=0,B147,""))</f>
        <v/>
      </c>
      <c r="AL147" s="568" t="str">
        <f aca="false">IF(C147="","",IF($B147='Descrizione Intervento'!$E$25,IF(COUNTIF($AL$3:AL146,$C147)=0,$C147,""),""))</f>
        <v/>
      </c>
      <c r="AM147" s="568" t="str">
        <f aca="false">IF(D147="","",IF(AND($B147='Descrizione Intervento'!$E$25,$C147='Descrizione Intervento'!$E$27),IF(COUNTIF(AM$3:AM146,$D147)=0,$D147,""),""))</f>
        <v/>
      </c>
      <c r="AN147" s="568" t="str">
        <f aca="false">IF(E147="","",IF(AND($B147='Descrizione Intervento'!$E$25,$C147='Descrizione Intervento'!$E$27,$D147='Descrizione Intervento'!$E$30),IF(COUNTIF(AN$3:AN146,$E147)=0,$E147,""),""))</f>
        <v/>
      </c>
      <c r="AO147" s="568" t="str">
        <f aca="false">IF(F147="","",IF(AND($B147='Descrizione Intervento'!$E$25,$C147='Descrizione Intervento'!$E$27,$D147='Descrizione Intervento'!$E$30,$E147='Descrizione Intervento'!$E$32),IF(COUNTIF(AO$3:AO146,$F147)=0,$F147,""),""))</f>
        <v/>
      </c>
      <c r="AP147" s="568" t="str">
        <f aca="false">IF(G147="","",IF(AND($B147='Descrizione Intervento'!$E$25,$C147='Descrizione Intervento'!$E$27,$D147='Descrizione Intervento'!$E$30,$E147='Descrizione Intervento'!$E$32,$F147='Descrizione Intervento'!$E$34),IF(COUNTIF(AP$3:AP146,$G147)=0,$G147,""),""))</f>
        <v/>
      </c>
    </row>
    <row r="148" customFormat="false" ht="12.75" hidden="false" customHeight="false" outlineLevel="0" collapsed="false">
      <c r="A148" s="568" t="str">
        <f aca="false">IF(B148&lt;&gt;"",CONCATENATE(B148,C148,D148,E148,F212,F148,G148),"")</f>
        <v/>
      </c>
      <c r="B148" s="592"/>
      <c r="C148" s="590"/>
      <c r="D148" s="590"/>
      <c r="E148" s="591"/>
      <c r="F148" s="590"/>
      <c r="G148" s="590"/>
      <c r="H148" s="593"/>
      <c r="I148" s="593"/>
      <c r="J148" s="595"/>
      <c r="K148" s="595"/>
      <c r="L148" s="590"/>
      <c r="M148" s="590"/>
      <c r="N148" s="590"/>
      <c r="V148" s="568" t="n">
        <f aca="false">+V147+1</f>
        <v>86</v>
      </c>
      <c r="W148" s="573" t="str">
        <f aca="false">IFERROR(VLOOKUP($V147,AD:AK,8,FALSE()),"")</f>
        <v/>
      </c>
      <c r="X148" s="573" t="str">
        <f aca="false">IFERROR(VLOOKUP($V148,AE:AL,8,FALSE()),"")</f>
        <v/>
      </c>
      <c r="Y148" s="573" t="str">
        <f aca="false">IFERROR(VLOOKUP($V148,AF:AM,8,FALSE()),"")</f>
        <v/>
      </c>
      <c r="Z148" s="573" t="str">
        <f aca="false">IFERROR(VLOOKUP($V148,AG:AN,8,FALSE()),"")</f>
        <v/>
      </c>
      <c r="AA148" s="573" t="str">
        <f aca="false">IFERROR(VLOOKUP($V148,AH:AO,8,FALSE()),"")</f>
        <v/>
      </c>
      <c r="AB148" s="573" t="str">
        <f aca="false">IFERROR(VLOOKUP($V148,AI:AP,8,FALSE()),"")</f>
        <v/>
      </c>
      <c r="AD148" s="568" t="str">
        <f aca="false">IF(AK148&lt;&gt;"",MAX(AD$3:AD147)+1,"")</f>
        <v/>
      </c>
      <c r="AE148" s="568" t="str">
        <f aca="false">IF(AL148&lt;&gt;"",MAX(AE$3:AE147)+1,"")</f>
        <v/>
      </c>
      <c r="AF148" s="568" t="str">
        <f aca="false">IF(AM148&lt;&gt;"",MAX(AF$3:AF147)+1,"")</f>
        <v/>
      </c>
      <c r="AG148" s="568" t="str">
        <f aca="false">IF(AN148&lt;&gt;"",MAX(AG$3:AG147)+1,"")</f>
        <v/>
      </c>
      <c r="AH148" s="568" t="str">
        <f aca="false">IF(AO148&lt;&gt;"",MAX(AH$3:AH147)+1,"")</f>
        <v/>
      </c>
      <c r="AI148" s="568" t="str">
        <f aca="false">IF(AP148&lt;&gt;"",MAX(AI$3:AI147)+1,"")</f>
        <v/>
      </c>
      <c r="AK148" s="568" t="str">
        <f aca="false">IF(B148="","",IF(COUNTIF($AK$3:AL147,B148)=0,B148,""))</f>
        <v/>
      </c>
      <c r="AL148" s="568" t="str">
        <f aca="false">IF(C148="","",IF($B148='Descrizione Intervento'!$E$25,IF(COUNTIF($AL$3:AL147,$C148)=0,$C148,""),""))</f>
        <v/>
      </c>
      <c r="AM148" s="568" t="str">
        <f aca="false">IF(D148="","",IF(AND($B148='Descrizione Intervento'!$E$25,$C148='Descrizione Intervento'!$E$27),IF(COUNTIF(AM$3:AM147,$D148)=0,$D148,""),""))</f>
        <v/>
      </c>
      <c r="AN148" s="568" t="str">
        <f aca="false">IF(E148="","",IF(AND($B148='Descrizione Intervento'!$E$25,$C148='Descrizione Intervento'!$E$27,$D148='Descrizione Intervento'!$E$30),IF(COUNTIF(AN$3:AN147,$E148)=0,$E148,""),""))</f>
        <v/>
      </c>
      <c r="AO148" s="568" t="str">
        <f aca="false">IF(F148="","",IF(AND($B148='Descrizione Intervento'!$E$25,$C148='Descrizione Intervento'!$E$27,$D148='Descrizione Intervento'!$E$30,$E148='Descrizione Intervento'!$E$32),IF(COUNTIF(AO$3:AO147,$F148)=0,$F148,""),""))</f>
        <v/>
      </c>
      <c r="AP148" s="568" t="str">
        <f aca="false">IF(G148="","",IF(AND($B148='Descrizione Intervento'!$E$25,$C148='Descrizione Intervento'!$E$27,$D148='Descrizione Intervento'!$E$30,$E148='Descrizione Intervento'!$E$32,$F148='Descrizione Intervento'!$E$34),IF(COUNTIF(AP$3:AP147,$G148)=0,$G148,""),""))</f>
        <v/>
      </c>
    </row>
    <row r="149" customFormat="false" ht="12.75" hidden="false" customHeight="false" outlineLevel="0" collapsed="false">
      <c r="A149" s="568" t="str">
        <f aca="false">IF(B149&lt;&gt;"",CONCATENATE(B149,C149,D149,E149,F213,F149,G149),"")</f>
        <v/>
      </c>
      <c r="B149" s="592"/>
      <c r="C149" s="590"/>
      <c r="D149" s="590"/>
      <c r="E149" s="591"/>
      <c r="F149" s="590"/>
      <c r="G149" s="590"/>
      <c r="H149" s="593"/>
      <c r="I149" s="593"/>
      <c r="J149" s="595"/>
      <c r="K149" s="595"/>
      <c r="L149" s="590"/>
      <c r="M149" s="590"/>
      <c r="N149" s="590"/>
      <c r="V149" s="568" t="n">
        <f aca="false">+V148+1</f>
        <v>87</v>
      </c>
      <c r="W149" s="573" t="str">
        <f aca="false">IFERROR(VLOOKUP($V148,AD:AK,8,FALSE()),"")</f>
        <v/>
      </c>
      <c r="X149" s="573" t="str">
        <f aca="false">IFERROR(VLOOKUP($V149,AE:AL,8,FALSE()),"")</f>
        <v/>
      </c>
      <c r="Y149" s="573" t="str">
        <f aca="false">IFERROR(VLOOKUP($V149,AF:AM,8,FALSE()),"")</f>
        <v/>
      </c>
      <c r="Z149" s="573" t="str">
        <f aca="false">IFERROR(VLOOKUP($V149,AG:AN,8,FALSE()),"")</f>
        <v/>
      </c>
      <c r="AA149" s="573" t="str">
        <f aca="false">IFERROR(VLOOKUP($V149,AH:AO,8,FALSE()),"")</f>
        <v/>
      </c>
      <c r="AB149" s="573" t="str">
        <f aca="false">IFERROR(VLOOKUP($V149,AI:AP,8,FALSE()),"")</f>
        <v/>
      </c>
      <c r="AD149" s="568" t="str">
        <f aca="false">IF(AK149&lt;&gt;"",MAX(AD$3:AD148)+1,"")</f>
        <v/>
      </c>
      <c r="AE149" s="568" t="str">
        <f aca="false">IF(AL149&lt;&gt;"",MAX(AE$3:AE148)+1,"")</f>
        <v/>
      </c>
      <c r="AF149" s="568" t="str">
        <f aca="false">IF(AM149&lt;&gt;"",MAX(AF$3:AF148)+1,"")</f>
        <v/>
      </c>
      <c r="AG149" s="568" t="str">
        <f aca="false">IF(AN149&lt;&gt;"",MAX(AG$3:AG148)+1,"")</f>
        <v/>
      </c>
      <c r="AH149" s="568" t="str">
        <f aca="false">IF(AO149&lt;&gt;"",MAX(AH$3:AH148)+1,"")</f>
        <v/>
      </c>
      <c r="AI149" s="568" t="str">
        <f aca="false">IF(AP149&lt;&gt;"",MAX(AI$3:AI148)+1,"")</f>
        <v/>
      </c>
      <c r="AK149" s="568" t="str">
        <f aca="false">IF(B149="","",IF(COUNTIF($AK$3:AL148,B149)=0,B149,""))</f>
        <v/>
      </c>
      <c r="AL149" s="568" t="str">
        <f aca="false">IF(C149="","",IF($B149='Descrizione Intervento'!$E$25,IF(COUNTIF($AL$3:AL148,$C149)=0,$C149,""),""))</f>
        <v/>
      </c>
      <c r="AM149" s="568" t="str">
        <f aca="false">IF(D149="","",IF(AND($B149='Descrizione Intervento'!$E$25,$C149='Descrizione Intervento'!$E$27),IF(COUNTIF(AM$3:AM148,$D149)=0,$D149,""),""))</f>
        <v/>
      </c>
      <c r="AN149" s="568" t="str">
        <f aca="false">IF(E149="","",IF(AND($B149='Descrizione Intervento'!$E$25,$C149='Descrizione Intervento'!$E$27,$D149='Descrizione Intervento'!$E$30),IF(COUNTIF(AN$3:AN148,$E149)=0,$E149,""),""))</f>
        <v/>
      </c>
      <c r="AO149" s="568" t="str">
        <f aca="false">IF(F149="","",IF(AND($B149='Descrizione Intervento'!$E$25,$C149='Descrizione Intervento'!$E$27,$D149='Descrizione Intervento'!$E$30,$E149='Descrizione Intervento'!$E$32),IF(COUNTIF(AO$3:AO148,$F149)=0,$F149,""),""))</f>
        <v/>
      </c>
      <c r="AP149" s="568" t="str">
        <f aca="false">IF(G149="","",IF(AND($B149='Descrizione Intervento'!$E$25,$C149='Descrizione Intervento'!$E$27,$D149='Descrizione Intervento'!$E$30,$E149='Descrizione Intervento'!$E$32,$F149='Descrizione Intervento'!$E$34),IF(COUNTIF(AP$3:AP148,$G149)=0,$G149,""),""))</f>
        <v/>
      </c>
    </row>
    <row r="150" customFormat="false" ht="12.75" hidden="false" customHeight="false" outlineLevel="0" collapsed="false">
      <c r="A150" s="568" t="str">
        <f aca="false">IF(B150&lt;&gt;"",CONCATENATE(B150,C150,D150,E150,F214,F150,G150),"")</f>
        <v/>
      </c>
      <c r="B150" s="592"/>
      <c r="C150" s="590"/>
      <c r="D150" s="590"/>
      <c r="E150" s="591"/>
      <c r="F150" s="590"/>
      <c r="G150" s="590"/>
      <c r="H150" s="593"/>
      <c r="I150" s="593"/>
      <c r="J150" s="595"/>
      <c r="K150" s="595"/>
      <c r="L150" s="590"/>
      <c r="M150" s="590"/>
      <c r="N150" s="590"/>
      <c r="V150" s="568" t="n">
        <f aca="false">+V149+1</f>
        <v>88</v>
      </c>
      <c r="W150" s="573" t="str">
        <f aca="false">IFERROR(VLOOKUP($V149,AD:AK,8,FALSE()),"")</f>
        <v/>
      </c>
      <c r="X150" s="573" t="str">
        <f aca="false">IFERROR(VLOOKUP($V150,AE:AL,8,FALSE()),"")</f>
        <v/>
      </c>
      <c r="Y150" s="573" t="str">
        <f aca="false">IFERROR(VLOOKUP($V150,AF:AM,8,FALSE()),"")</f>
        <v/>
      </c>
      <c r="Z150" s="573" t="str">
        <f aca="false">IFERROR(VLOOKUP($V150,AG:AN,8,FALSE()),"")</f>
        <v/>
      </c>
      <c r="AA150" s="573" t="str">
        <f aca="false">IFERROR(VLOOKUP($V150,AH:AO,8,FALSE()),"")</f>
        <v/>
      </c>
      <c r="AB150" s="573" t="str">
        <f aca="false">IFERROR(VLOOKUP($V150,AI:AP,8,FALSE()),"")</f>
        <v/>
      </c>
      <c r="AD150" s="568" t="str">
        <f aca="false">IF(AK150&lt;&gt;"",MAX(AD$3:AD149)+1,"")</f>
        <v/>
      </c>
      <c r="AE150" s="568" t="str">
        <f aca="false">IF(AL150&lt;&gt;"",MAX(AE$3:AE149)+1,"")</f>
        <v/>
      </c>
      <c r="AF150" s="568" t="str">
        <f aca="false">IF(AM150&lt;&gt;"",MAX(AF$3:AF149)+1,"")</f>
        <v/>
      </c>
      <c r="AG150" s="568" t="str">
        <f aca="false">IF(AN150&lt;&gt;"",MAX(AG$3:AG149)+1,"")</f>
        <v/>
      </c>
      <c r="AH150" s="568" t="str">
        <f aca="false">IF(AO150&lt;&gt;"",MAX(AH$3:AH149)+1,"")</f>
        <v/>
      </c>
      <c r="AI150" s="568" t="str">
        <f aca="false">IF(AP150&lt;&gt;"",MAX(AI$3:AI149)+1,"")</f>
        <v/>
      </c>
      <c r="AK150" s="568" t="str">
        <f aca="false">IF(B150="","",IF(COUNTIF($AK$3:AL149,B150)=0,B150,""))</f>
        <v/>
      </c>
      <c r="AL150" s="568" t="str">
        <f aca="false">IF(C150="","",IF($B150='Descrizione Intervento'!$E$25,IF(COUNTIF($AL$3:AL149,$C150)=0,$C150,""),""))</f>
        <v/>
      </c>
      <c r="AM150" s="568" t="str">
        <f aca="false">IF(D150="","",IF(AND($B150='Descrizione Intervento'!$E$25,$C150='Descrizione Intervento'!$E$27),IF(COUNTIF(AM$3:AM149,$D150)=0,$D150,""),""))</f>
        <v/>
      </c>
      <c r="AN150" s="568" t="str">
        <f aca="false">IF(E150="","",IF(AND($B150='Descrizione Intervento'!$E$25,$C150='Descrizione Intervento'!$E$27,$D150='Descrizione Intervento'!$E$30),IF(COUNTIF(AN$3:AN149,$E150)=0,$E150,""),""))</f>
        <v/>
      </c>
      <c r="AO150" s="568" t="str">
        <f aca="false">IF(F150="","",IF(AND($B150='Descrizione Intervento'!$E$25,$C150='Descrizione Intervento'!$E$27,$D150='Descrizione Intervento'!$E$30,$E150='Descrizione Intervento'!$E$32),IF(COUNTIF(AO$3:AO149,$F150)=0,$F150,""),""))</f>
        <v/>
      </c>
      <c r="AP150" s="568" t="str">
        <f aca="false">IF(G150="","",IF(AND($B150='Descrizione Intervento'!$E$25,$C150='Descrizione Intervento'!$E$27,$D150='Descrizione Intervento'!$E$30,$E150='Descrizione Intervento'!$E$32,$F150='Descrizione Intervento'!$E$34),IF(COUNTIF(AP$3:AP149,$G150)=0,$G150,""),""))</f>
        <v/>
      </c>
    </row>
    <row r="151" customFormat="false" ht="12.75" hidden="false" customHeight="false" outlineLevel="0" collapsed="false">
      <c r="A151" s="568" t="str">
        <f aca="false">IF(B151&lt;&gt;"",CONCATENATE(B151,C151,D151,E151,F215,F151,G151),"")</f>
        <v/>
      </c>
      <c r="B151" s="590"/>
      <c r="C151" s="590"/>
      <c r="D151" s="590"/>
      <c r="E151" s="591"/>
      <c r="F151" s="590"/>
      <c r="G151" s="590"/>
      <c r="H151" s="593"/>
      <c r="I151" s="593"/>
      <c r="J151" s="595"/>
      <c r="K151" s="595"/>
      <c r="L151" s="590"/>
      <c r="M151" s="590"/>
      <c r="N151" s="590"/>
      <c r="V151" s="568" t="n">
        <f aca="false">+V150+1</f>
        <v>89</v>
      </c>
      <c r="W151" s="573" t="str">
        <f aca="false">IFERROR(VLOOKUP($V150,AD:AK,8,FALSE()),"")</f>
        <v/>
      </c>
      <c r="X151" s="573" t="str">
        <f aca="false">IFERROR(VLOOKUP($V151,AE:AL,8,FALSE()),"")</f>
        <v/>
      </c>
      <c r="Y151" s="573" t="str">
        <f aca="false">IFERROR(VLOOKUP($V151,AF:AM,8,FALSE()),"")</f>
        <v/>
      </c>
      <c r="Z151" s="573" t="str">
        <f aca="false">IFERROR(VLOOKUP($V151,AG:AN,8,FALSE()),"")</f>
        <v/>
      </c>
      <c r="AA151" s="573" t="str">
        <f aca="false">IFERROR(VLOOKUP($V151,AH:AO,8,FALSE()),"")</f>
        <v/>
      </c>
      <c r="AB151" s="573" t="str">
        <f aca="false">IFERROR(VLOOKUP($V151,AI:AP,8,FALSE()),"")</f>
        <v/>
      </c>
      <c r="AD151" s="568" t="str">
        <f aca="false">IF(AK151&lt;&gt;"",MAX(AD$3:AD150)+1,"")</f>
        <v/>
      </c>
      <c r="AE151" s="568" t="str">
        <f aca="false">IF(AL151&lt;&gt;"",MAX(AE$3:AE150)+1,"")</f>
        <v/>
      </c>
      <c r="AF151" s="568" t="str">
        <f aca="false">IF(AM151&lt;&gt;"",MAX(AF$3:AF150)+1,"")</f>
        <v/>
      </c>
      <c r="AG151" s="568" t="str">
        <f aca="false">IF(AN151&lt;&gt;"",MAX(AG$3:AG150)+1,"")</f>
        <v/>
      </c>
      <c r="AH151" s="568" t="str">
        <f aca="false">IF(AO151&lt;&gt;"",MAX(AH$3:AH150)+1,"")</f>
        <v/>
      </c>
      <c r="AI151" s="568" t="str">
        <f aca="false">IF(AP151&lt;&gt;"",MAX(AI$3:AI150)+1,"")</f>
        <v/>
      </c>
      <c r="AK151" s="568" t="str">
        <f aca="false">IF(B151="","",IF(COUNTIF($AK$3:AL150,B151)=0,B151,""))</f>
        <v/>
      </c>
      <c r="AL151" s="568" t="str">
        <f aca="false">IF(C151="","",IF($B151='Descrizione Intervento'!$E$25,IF(COUNTIF($AL$3:AL150,$C151)=0,$C151,""),""))</f>
        <v/>
      </c>
      <c r="AM151" s="568" t="str">
        <f aca="false">IF(D151="","",IF(AND($B151='Descrizione Intervento'!$E$25,$C151='Descrizione Intervento'!$E$27),IF(COUNTIF(AM$3:AM150,$D151)=0,$D151,""),""))</f>
        <v/>
      </c>
      <c r="AN151" s="568" t="str">
        <f aca="false">IF(E151="","",IF(AND($B151='Descrizione Intervento'!$E$25,$C151='Descrizione Intervento'!$E$27,$D151='Descrizione Intervento'!$E$30),IF(COUNTIF(AN$3:AN150,$E151)=0,$E151,""),""))</f>
        <v/>
      </c>
      <c r="AO151" s="568" t="str">
        <f aca="false">IF(F151="","",IF(AND($B151='Descrizione Intervento'!$E$25,$C151='Descrizione Intervento'!$E$27,$D151='Descrizione Intervento'!$E$30,$E151='Descrizione Intervento'!$E$32),IF(COUNTIF(AO$3:AO150,$F151)=0,$F151,""),""))</f>
        <v/>
      </c>
      <c r="AP151" s="568" t="str">
        <f aca="false">IF(G151="","",IF(AND($B151='Descrizione Intervento'!$E$25,$C151='Descrizione Intervento'!$E$27,$D151='Descrizione Intervento'!$E$30,$E151='Descrizione Intervento'!$E$32,$F151='Descrizione Intervento'!$E$34),IF(COUNTIF(AP$3:AP150,$G151)=0,$G151,""),""))</f>
        <v/>
      </c>
    </row>
    <row r="152" customFormat="false" ht="12.75" hidden="false" customHeight="false" outlineLevel="0" collapsed="false">
      <c r="A152" s="568" t="str">
        <f aca="false">IF(B152&lt;&gt;"",CONCATENATE(B152,C152,D152,E152,F216,F152,G152),"")</f>
        <v/>
      </c>
      <c r="B152" s="590"/>
      <c r="C152" s="590"/>
      <c r="D152" s="590"/>
      <c r="E152" s="591"/>
      <c r="F152" s="590"/>
      <c r="G152" s="590"/>
      <c r="H152" s="593"/>
      <c r="I152" s="593"/>
      <c r="J152" s="595"/>
      <c r="K152" s="595"/>
      <c r="L152" s="590"/>
      <c r="M152" s="590"/>
      <c r="N152" s="590"/>
      <c r="V152" s="568" t="n">
        <f aca="false">+V151+1</f>
        <v>90</v>
      </c>
      <c r="W152" s="573" t="str">
        <f aca="false">IFERROR(VLOOKUP($V151,AD:AK,8,FALSE()),"")</f>
        <v/>
      </c>
      <c r="X152" s="573" t="str">
        <f aca="false">IFERROR(VLOOKUP($V152,AE:AL,8,FALSE()),"")</f>
        <v/>
      </c>
      <c r="Y152" s="573" t="str">
        <f aca="false">IFERROR(VLOOKUP($V152,AF:AM,8,FALSE()),"")</f>
        <v/>
      </c>
      <c r="Z152" s="573" t="str">
        <f aca="false">IFERROR(VLOOKUP($V152,AG:AN,8,FALSE()),"")</f>
        <v/>
      </c>
      <c r="AA152" s="573" t="str">
        <f aca="false">IFERROR(VLOOKUP($V152,AH:AO,8,FALSE()),"")</f>
        <v/>
      </c>
      <c r="AB152" s="573" t="str">
        <f aca="false">IFERROR(VLOOKUP($V152,AI:AP,8,FALSE()),"")</f>
        <v/>
      </c>
      <c r="AD152" s="568" t="str">
        <f aca="false">IF(AK152&lt;&gt;"",MAX(AD$3:AD151)+1,"")</f>
        <v/>
      </c>
      <c r="AE152" s="568" t="str">
        <f aca="false">IF(AL152&lt;&gt;"",MAX(AE$3:AE151)+1,"")</f>
        <v/>
      </c>
      <c r="AF152" s="568" t="str">
        <f aca="false">IF(AM152&lt;&gt;"",MAX(AF$3:AF151)+1,"")</f>
        <v/>
      </c>
      <c r="AG152" s="568" t="str">
        <f aca="false">IF(AN152&lt;&gt;"",MAX(AG$3:AG151)+1,"")</f>
        <v/>
      </c>
      <c r="AH152" s="568" t="str">
        <f aca="false">IF(AO152&lt;&gt;"",MAX(AH$3:AH151)+1,"")</f>
        <v/>
      </c>
      <c r="AI152" s="568" t="str">
        <f aca="false">IF(AP152&lt;&gt;"",MAX(AI$3:AI151)+1,"")</f>
        <v/>
      </c>
      <c r="AK152" s="568" t="str">
        <f aca="false">IF(B152="","",IF(COUNTIF($AK$3:AL151,B152)=0,B152,""))</f>
        <v/>
      </c>
      <c r="AL152" s="568" t="str">
        <f aca="false">IF(C152="","",IF($B152='Descrizione Intervento'!$E$25,IF(COUNTIF($AL$3:AL151,$C152)=0,$C152,""),""))</f>
        <v/>
      </c>
      <c r="AM152" s="568" t="str">
        <f aca="false">IF(D152="","",IF(AND($B152='Descrizione Intervento'!$E$25,$C152='Descrizione Intervento'!$E$27),IF(COUNTIF(AM$3:AM151,$D152)=0,$D152,""),""))</f>
        <v/>
      </c>
      <c r="AN152" s="568" t="str">
        <f aca="false">IF(E152="","",IF(AND($B152='Descrizione Intervento'!$E$25,$C152='Descrizione Intervento'!$E$27,$D152='Descrizione Intervento'!$E$30),IF(COUNTIF(AN$3:AN151,$E152)=0,$E152,""),""))</f>
        <v/>
      </c>
      <c r="AO152" s="568" t="str">
        <f aca="false">IF(F152="","",IF(AND($B152='Descrizione Intervento'!$E$25,$C152='Descrizione Intervento'!$E$27,$D152='Descrizione Intervento'!$E$30,$E152='Descrizione Intervento'!$E$32),IF(COUNTIF(AO$3:AO151,$F152)=0,$F152,""),""))</f>
        <v/>
      </c>
      <c r="AP152" s="568" t="str">
        <f aca="false">IF(G152="","",IF(AND($B152='Descrizione Intervento'!$E$25,$C152='Descrizione Intervento'!$E$27,$D152='Descrizione Intervento'!$E$30,$E152='Descrizione Intervento'!$E$32,$F152='Descrizione Intervento'!$E$34),IF(COUNTIF(AP$3:AP151,$G152)=0,$G152,""),""))</f>
        <v/>
      </c>
    </row>
    <row r="153" customFormat="false" ht="12.75" hidden="false" customHeight="false" outlineLevel="0" collapsed="false">
      <c r="A153" s="568" t="str">
        <f aca="false">IF(B153&lt;&gt;"",CONCATENATE(B153,C153,D153,E153,F217,F153,G153),"")</f>
        <v/>
      </c>
      <c r="B153" s="590"/>
      <c r="C153" s="590"/>
      <c r="D153" s="590"/>
      <c r="E153" s="591"/>
      <c r="F153" s="590"/>
      <c r="G153" s="590"/>
      <c r="H153" s="593"/>
      <c r="I153" s="593"/>
      <c r="J153" s="595"/>
      <c r="K153" s="595"/>
      <c r="L153" s="590"/>
      <c r="M153" s="590"/>
      <c r="N153" s="590"/>
      <c r="V153" s="568" t="n">
        <f aca="false">+V152+1</f>
        <v>91</v>
      </c>
      <c r="W153" s="573" t="str">
        <f aca="false">IFERROR(VLOOKUP($V152,AD:AK,8,FALSE()),"")</f>
        <v/>
      </c>
      <c r="X153" s="573" t="str">
        <f aca="false">IFERROR(VLOOKUP($V153,AE:AL,8,FALSE()),"")</f>
        <v/>
      </c>
      <c r="Y153" s="573" t="str">
        <f aca="false">IFERROR(VLOOKUP($V153,AF:AM,8,FALSE()),"")</f>
        <v/>
      </c>
      <c r="Z153" s="573" t="str">
        <f aca="false">IFERROR(VLOOKUP($V153,AG:AN,8,FALSE()),"")</f>
        <v/>
      </c>
      <c r="AA153" s="573" t="str">
        <f aca="false">IFERROR(VLOOKUP($V153,AH:AO,8,FALSE()),"")</f>
        <v/>
      </c>
      <c r="AB153" s="573" t="str">
        <f aca="false">IFERROR(VLOOKUP($V153,AI:AP,8,FALSE()),"")</f>
        <v/>
      </c>
      <c r="AD153" s="568" t="str">
        <f aca="false">IF(AK153&lt;&gt;"",MAX(AD$3:AD152)+1,"")</f>
        <v/>
      </c>
      <c r="AE153" s="568" t="str">
        <f aca="false">IF(AL153&lt;&gt;"",MAX(AE$3:AE152)+1,"")</f>
        <v/>
      </c>
      <c r="AF153" s="568" t="str">
        <f aca="false">IF(AM153&lt;&gt;"",MAX(AF$3:AF152)+1,"")</f>
        <v/>
      </c>
      <c r="AG153" s="568" t="str">
        <f aca="false">IF(AN153&lt;&gt;"",MAX(AG$3:AG152)+1,"")</f>
        <v/>
      </c>
      <c r="AH153" s="568" t="str">
        <f aca="false">IF(AO153&lt;&gt;"",MAX(AH$3:AH152)+1,"")</f>
        <v/>
      </c>
      <c r="AI153" s="568" t="str">
        <f aca="false">IF(AP153&lt;&gt;"",MAX(AI$3:AI152)+1,"")</f>
        <v/>
      </c>
      <c r="AK153" s="568" t="str">
        <f aca="false">IF(B153="","",IF(COUNTIF($AK$3:AL152,B153)=0,B153,""))</f>
        <v/>
      </c>
      <c r="AL153" s="568" t="str">
        <f aca="false">IF(C153="","",IF($B153='Descrizione Intervento'!$E$25,IF(COUNTIF($AL$3:AL152,$C153)=0,$C153,""),""))</f>
        <v/>
      </c>
      <c r="AM153" s="568" t="str">
        <f aca="false">IF(D153="","",IF(AND($B153='Descrizione Intervento'!$E$25,$C153='Descrizione Intervento'!$E$27),IF(COUNTIF(AM$3:AM152,$D153)=0,$D153,""),""))</f>
        <v/>
      </c>
      <c r="AN153" s="568" t="str">
        <f aca="false">IF(E153="","",IF(AND($B153='Descrizione Intervento'!$E$25,$C153='Descrizione Intervento'!$E$27,$D153='Descrizione Intervento'!$E$30),IF(COUNTIF(AN$3:AN152,$E153)=0,$E153,""),""))</f>
        <v/>
      </c>
      <c r="AO153" s="568" t="str">
        <f aca="false">IF(F153="","",IF(AND($B153='Descrizione Intervento'!$E$25,$C153='Descrizione Intervento'!$E$27,$D153='Descrizione Intervento'!$E$30,$E153='Descrizione Intervento'!$E$32),IF(COUNTIF(AO$3:AO152,$F153)=0,$F153,""),""))</f>
        <v/>
      </c>
      <c r="AP153" s="568" t="str">
        <f aca="false">IF(G153="","",IF(AND($B153='Descrizione Intervento'!$E$25,$C153='Descrizione Intervento'!$E$27,$D153='Descrizione Intervento'!$E$30,$E153='Descrizione Intervento'!$E$32,$F153='Descrizione Intervento'!$E$34),IF(COUNTIF(AP$3:AP152,$G153)=0,$G153,""),""))</f>
        <v/>
      </c>
    </row>
    <row r="154" customFormat="false" ht="12.75" hidden="false" customHeight="false" outlineLevel="0" collapsed="false">
      <c r="A154" s="568" t="str">
        <f aca="false">IF(B154&lt;&gt;"",CONCATENATE(B154,C154,D154,E154,F218,F154,G154),"")</f>
        <v/>
      </c>
      <c r="B154" s="590"/>
      <c r="C154" s="590"/>
      <c r="D154" s="590"/>
      <c r="E154" s="591"/>
      <c r="F154" s="590"/>
      <c r="G154" s="590"/>
      <c r="H154" s="593"/>
      <c r="I154" s="593"/>
      <c r="J154" s="595"/>
      <c r="K154" s="595"/>
      <c r="L154" s="590"/>
      <c r="M154" s="590"/>
      <c r="N154" s="590"/>
      <c r="V154" s="568" t="n">
        <f aca="false">+V153+1</f>
        <v>92</v>
      </c>
      <c r="W154" s="573" t="str">
        <f aca="false">IFERROR(VLOOKUP($V153,AD:AK,8,FALSE()),"")</f>
        <v/>
      </c>
      <c r="X154" s="573" t="str">
        <f aca="false">IFERROR(VLOOKUP($V154,AE:AL,8,FALSE()),"")</f>
        <v/>
      </c>
      <c r="Y154" s="573" t="str">
        <f aca="false">IFERROR(VLOOKUP($V154,AF:AM,8,FALSE()),"")</f>
        <v/>
      </c>
      <c r="Z154" s="573" t="str">
        <f aca="false">IFERROR(VLOOKUP($V154,AG:AN,8,FALSE()),"")</f>
        <v/>
      </c>
      <c r="AA154" s="573" t="str">
        <f aca="false">IFERROR(VLOOKUP($V154,AH:AO,8,FALSE()),"")</f>
        <v/>
      </c>
      <c r="AB154" s="573" t="str">
        <f aca="false">IFERROR(VLOOKUP($V154,AI:AP,8,FALSE()),"")</f>
        <v/>
      </c>
      <c r="AD154" s="568" t="str">
        <f aca="false">IF(AK154&lt;&gt;"",MAX(AD$3:AD153)+1,"")</f>
        <v/>
      </c>
      <c r="AE154" s="568" t="str">
        <f aca="false">IF(AL154&lt;&gt;"",MAX(AE$3:AE153)+1,"")</f>
        <v/>
      </c>
      <c r="AF154" s="568" t="str">
        <f aca="false">IF(AM154&lt;&gt;"",MAX(AF$3:AF153)+1,"")</f>
        <v/>
      </c>
      <c r="AG154" s="568" t="str">
        <f aca="false">IF(AN154&lt;&gt;"",MAX(AG$3:AG153)+1,"")</f>
        <v/>
      </c>
      <c r="AH154" s="568" t="str">
        <f aca="false">IF(AO154&lt;&gt;"",MAX(AH$3:AH153)+1,"")</f>
        <v/>
      </c>
      <c r="AI154" s="568" t="str">
        <f aca="false">IF(AP154&lt;&gt;"",MAX(AI$3:AI153)+1,"")</f>
        <v/>
      </c>
      <c r="AK154" s="568" t="str">
        <f aca="false">IF(B154="","",IF(COUNTIF($AK$3:AL153,B154)=0,B154,""))</f>
        <v/>
      </c>
      <c r="AL154" s="568" t="str">
        <f aca="false">IF(C154="","",IF($B154='Descrizione Intervento'!$E$25,IF(COUNTIF($AL$3:AL153,$C154)=0,$C154,""),""))</f>
        <v/>
      </c>
      <c r="AM154" s="568" t="str">
        <f aca="false">IF(D154="","",IF(AND($B154='Descrizione Intervento'!$E$25,$C154='Descrizione Intervento'!$E$27),IF(COUNTIF(AM$3:AM153,$D154)=0,$D154,""),""))</f>
        <v/>
      </c>
      <c r="AN154" s="568" t="str">
        <f aca="false">IF(E154="","",IF(AND($B154='Descrizione Intervento'!$E$25,$C154='Descrizione Intervento'!$E$27,$D154='Descrizione Intervento'!$E$30),IF(COUNTIF(AN$3:AN153,$E154)=0,$E154,""),""))</f>
        <v/>
      </c>
      <c r="AO154" s="568" t="str">
        <f aca="false">IF(F154="","",IF(AND($B154='Descrizione Intervento'!$E$25,$C154='Descrizione Intervento'!$E$27,$D154='Descrizione Intervento'!$E$30,$E154='Descrizione Intervento'!$E$32),IF(COUNTIF(AO$3:AO153,$F154)=0,$F154,""),""))</f>
        <v/>
      </c>
      <c r="AP154" s="568" t="str">
        <f aca="false">IF(G154="","",IF(AND($B154='Descrizione Intervento'!$E$25,$C154='Descrizione Intervento'!$E$27,$D154='Descrizione Intervento'!$E$30,$E154='Descrizione Intervento'!$E$32,$F154='Descrizione Intervento'!$E$34),IF(COUNTIF(AP$3:AP153,$G154)=0,$G154,""),""))</f>
        <v/>
      </c>
    </row>
    <row r="155" customFormat="false" ht="12.75" hidden="false" customHeight="false" outlineLevel="0" collapsed="false">
      <c r="A155" s="568" t="str">
        <f aca="false">IF(B155&lt;&gt;"",CONCATENATE(B155,C155,D155,E155,F219,F155,G155),"")</f>
        <v/>
      </c>
      <c r="B155" s="590"/>
      <c r="C155" s="590"/>
      <c r="D155" s="590"/>
      <c r="E155" s="591"/>
      <c r="F155" s="590"/>
      <c r="G155" s="590"/>
      <c r="H155" s="593"/>
      <c r="I155" s="593"/>
      <c r="J155" s="595"/>
      <c r="K155" s="595"/>
      <c r="L155" s="590"/>
      <c r="M155" s="590"/>
      <c r="N155" s="590"/>
      <c r="V155" s="568" t="n">
        <f aca="false">+V154+1</f>
        <v>93</v>
      </c>
      <c r="W155" s="573" t="str">
        <f aca="false">IFERROR(VLOOKUP($V154,AD:AK,8,FALSE()),"")</f>
        <v/>
      </c>
      <c r="X155" s="573" t="str">
        <f aca="false">IFERROR(VLOOKUP($V155,AE:AL,8,FALSE()),"")</f>
        <v/>
      </c>
      <c r="Y155" s="573" t="str">
        <f aca="false">IFERROR(VLOOKUP($V155,AF:AM,8,FALSE()),"")</f>
        <v/>
      </c>
      <c r="Z155" s="573" t="str">
        <f aca="false">IFERROR(VLOOKUP($V155,AG:AN,8,FALSE()),"")</f>
        <v/>
      </c>
      <c r="AA155" s="573" t="str">
        <f aca="false">IFERROR(VLOOKUP($V155,AH:AO,8,FALSE()),"")</f>
        <v/>
      </c>
      <c r="AB155" s="573" t="str">
        <f aca="false">IFERROR(VLOOKUP($V155,AI:AP,8,FALSE()),"")</f>
        <v/>
      </c>
      <c r="AD155" s="568" t="str">
        <f aca="false">IF(AK155&lt;&gt;"",MAX(AD$3:AD154)+1,"")</f>
        <v/>
      </c>
      <c r="AE155" s="568" t="str">
        <f aca="false">IF(AL155&lt;&gt;"",MAX(AE$3:AE154)+1,"")</f>
        <v/>
      </c>
      <c r="AF155" s="568" t="str">
        <f aca="false">IF(AM155&lt;&gt;"",MAX(AF$3:AF154)+1,"")</f>
        <v/>
      </c>
      <c r="AG155" s="568" t="str">
        <f aca="false">IF(AN155&lt;&gt;"",MAX(AG$3:AG154)+1,"")</f>
        <v/>
      </c>
      <c r="AH155" s="568" t="str">
        <f aca="false">IF(AO155&lt;&gt;"",MAX(AH$3:AH154)+1,"")</f>
        <v/>
      </c>
      <c r="AI155" s="568" t="str">
        <f aca="false">IF(AP155&lt;&gt;"",MAX(AI$3:AI154)+1,"")</f>
        <v/>
      </c>
      <c r="AK155" s="568" t="str">
        <f aca="false">IF(B155="","",IF(COUNTIF($AK$3:AL154,B155)=0,B155,""))</f>
        <v/>
      </c>
      <c r="AL155" s="568" t="str">
        <f aca="false">IF(C155="","",IF($B155='Descrizione Intervento'!$E$25,IF(COUNTIF($AL$3:AL154,$C155)=0,$C155,""),""))</f>
        <v/>
      </c>
      <c r="AM155" s="568" t="str">
        <f aca="false">IF(D155="","",IF(AND($B155='Descrizione Intervento'!$E$25,$C155='Descrizione Intervento'!$E$27),IF(COUNTIF(AM$3:AM154,$D155)=0,$D155,""),""))</f>
        <v/>
      </c>
      <c r="AN155" s="568" t="str">
        <f aca="false">IF(E155="","",IF(AND($B155='Descrizione Intervento'!$E$25,$C155='Descrizione Intervento'!$E$27,$D155='Descrizione Intervento'!$E$30),IF(COUNTIF(AN$3:AN154,$E155)=0,$E155,""),""))</f>
        <v/>
      </c>
      <c r="AO155" s="568" t="str">
        <f aca="false">IF(F155="","",IF(AND($B155='Descrizione Intervento'!$E$25,$C155='Descrizione Intervento'!$E$27,$D155='Descrizione Intervento'!$E$30,$E155='Descrizione Intervento'!$E$32),IF(COUNTIF(AO$3:AO154,$F155)=0,$F155,""),""))</f>
        <v/>
      </c>
      <c r="AP155" s="568" t="str">
        <f aca="false">IF(G155="","",IF(AND($B155='Descrizione Intervento'!$E$25,$C155='Descrizione Intervento'!$E$27,$D155='Descrizione Intervento'!$E$30,$E155='Descrizione Intervento'!$E$32,$F155='Descrizione Intervento'!$E$34),IF(COUNTIF(AP$3:AP154,$G155)=0,$G155,""),""))</f>
        <v/>
      </c>
    </row>
    <row r="156" customFormat="false" ht="12.75" hidden="false" customHeight="false" outlineLevel="0" collapsed="false">
      <c r="A156" s="568" t="str">
        <f aca="false">IF(B156&lt;&gt;"",CONCATENATE(B156,C156,D156,E156,F220,F156,G156),"")</f>
        <v/>
      </c>
      <c r="B156" s="590"/>
      <c r="C156" s="590"/>
      <c r="D156" s="590"/>
      <c r="E156" s="591"/>
      <c r="F156" s="590"/>
      <c r="G156" s="590"/>
      <c r="H156" s="593"/>
      <c r="I156" s="593"/>
      <c r="J156" s="595"/>
      <c r="K156" s="595"/>
      <c r="L156" s="590"/>
      <c r="M156" s="590"/>
      <c r="N156" s="590"/>
      <c r="V156" s="568" t="n">
        <f aca="false">+V155+1</f>
        <v>94</v>
      </c>
      <c r="W156" s="573" t="str">
        <f aca="false">IFERROR(VLOOKUP($V155,AD:AK,8,FALSE()),"")</f>
        <v/>
      </c>
      <c r="X156" s="573" t="str">
        <f aca="false">IFERROR(VLOOKUP($V156,AE:AL,8,FALSE()),"")</f>
        <v/>
      </c>
      <c r="Y156" s="573" t="str">
        <f aca="false">IFERROR(VLOOKUP($V156,AF:AM,8,FALSE()),"")</f>
        <v/>
      </c>
      <c r="Z156" s="573" t="str">
        <f aca="false">IFERROR(VLOOKUP($V156,AG:AN,8,FALSE()),"")</f>
        <v/>
      </c>
      <c r="AA156" s="573" t="str">
        <f aca="false">IFERROR(VLOOKUP($V156,AH:AO,8,FALSE()),"")</f>
        <v/>
      </c>
      <c r="AB156" s="573" t="str">
        <f aca="false">IFERROR(VLOOKUP($V156,AI:AP,8,FALSE()),"")</f>
        <v/>
      </c>
      <c r="AD156" s="568" t="str">
        <f aca="false">IF(AK156&lt;&gt;"",MAX(AD$3:AD155)+1,"")</f>
        <v/>
      </c>
      <c r="AE156" s="568" t="str">
        <f aca="false">IF(AL156&lt;&gt;"",MAX(AE$3:AE155)+1,"")</f>
        <v/>
      </c>
      <c r="AF156" s="568" t="str">
        <f aca="false">IF(AM156&lt;&gt;"",MAX(AF$3:AF155)+1,"")</f>
        <v/>
      </c>
      <c r="AG156" s="568" t="str">
        <f aca="false">IF(AN156&lt;&gt;"",MAX(AG$3:AG155)+1,"")</f>
        <v/>
      </c>
      <c r="AH156" s="568" t="str">
        <f aca="false">IF(AO156&lt;&gt;"",MAX(AH$3:AH155)+1,"")</f>
        <v/>
      </c>
      <c r="AI156" s="568" t="str">
        <f aca="false">IF(AP156&lt;&gt;"",MAX(AI$3:AI155)+1,"")</f>
        <v/>
      </c>
      <c r="AK156" s="568" t="str">
        <f aca="false">IF(B156="","",IF(COUNTIF($AK$3:AL155,B156)=0,B156,""))</f>
        <v/>
      </c>
      <c r="AL156" s="568" t="str">
        <f aca="false">IF(C156="","",IF($B156='Descrizione Intervento'!$E$25,IF(COUNTIF($AL$3:AL155,$C156)=0,$C156,""),""))</f>
        <v/>
      </c>
      <c r="AM156" s="568" t="str">
        <f aca="false">IF(D156="","",IF(AND($B156='Descrizione Intervento'!$E$25,$C156='Descrizione Intervento'!$E$27),IF(COUNTIF(AM$3:AM155,$D156)=0,$D156,""),""))</f>
        <v/>
      </c>
      <c r="AN156" s="568" t="str">
        <f aca="false">IF(E156="","",IF(AND($B156='Descrizione Intervento'!$E$25,$C156='Descrizione Intervento'!$E$27,$D156='Descrizione Intervento'!$E$30),IF(COUNTIF(AN$3:AN155,$E156)=0,$E156,""),""))</f>
        <v/>
      </c>
      <c r="AO156" s="568" t="str">
        <f aca="false">IF(F156="","",IF(AND($B156='Descrizione Intervento'!$E$25,$C156='Descrizione Intervento'!$E$27,$D156='Descrizione Intervento'!$E$30,$E156='Descrizione Intervento'!$E$32),IF(COUNTIF(AO$3:AO155,$F156)=0,$F156,""),""))</f>
        <v/>
      </c>
      <c r="AP156" s="568" t="str">
        <f aca="false">IF(G156="","",IF(AND($B156='Descrizione Intervento'!$E$25,$C156='Descrizione Intervento'!$E$27,$D156='Descrizione Intervento'!$E$30,$E156='Descrizione Intervento'!$E$32,$F156='Descrizione Intervento'!$E$34),IF(COUNTIF(AP$3:AP155,$G156)=0,$G156,""),""))</f>
        <v/>
      </c>
    </row>
    <row r="157" customFormat="false" ht="12.75" hidden="false" customHeight="false" outlineLevel="0" collapsed="false">
      <c r="A157" s="568" t="str">
        <f aca="false">IF(B157&lt;&gt;"",CONCATENATE(B157,C157,D157,E157,F221,F157,G157),"")</f>
        <v/>
      </c>
      <c r="B157" s="590"/>
      <c r="C157" s="590"/>
      <c r="D157" s="590"/>
      <c r="E157" s="591"/>
      <c r="F157" s="590"/>
      <c r="G157" s="590"/>
      <c r="H157" s="593"/>
      <c r="I157" s="593"/>
      <c r="J157" s="595"/>
      <c r="K157" s="595"/>
      <c r="L157" s="590"/>
      <c r="M157" s="590"/>
      <c r="N157" s="590"/>
      <c r="V157" s="568" t="n">
        <f aca="false">+V156+1</f>
        <v>95</v>
      </c>
      <c r="W157" s="573" t="str">
        <f aca="false">IFERROR(VLOOKUP($V156,AD:AK,8,FALSE()),"")</f>
        <v/>
      </c>
      <c r="X157" s="573" t="str">
        <f aca="false">IFERROR(VLOOKUP($V157,AE:AL,8,FALSE()),"")</f>
        <v/>
      </c>
      <c r="Y157" s="573" t="str">
        <f aca="false">IFERROR(VLOOKUP($V157,AF:AM,8,FALSE()),"")</f>
        <v/>
      </c>
      <c r="Z157" s="573" t="str">
        <f aca="false">IFERROR(VLOOKUP($V157,AG:AN,8,FALSE()),"")</f>
        <v/>
      </c>
      <c r="AA157" s="573" t="str">
        <f aca="false">IFERROR(VLOOKUP($V157,AH:AO,8,FALSE()),"")</f>
        <v/>
      </c>
      <c r="AB157" s="573" t="str">
        <f aca="false">IFERROR(VLOOKUP($V157,AI:AP,8,FALSE()),"")</f>
        <v/>
      </c>
      <c r="AD157" s="568" t="str">
        <f aca="false">IF(AK157&lt;&gt;"",MAX(AD$3:AD156)+1,"")</f>
        <v/>
      </c>
      <c r="AE157" s="568" t="str">
        <f aca="false">IF(AL157&lt;&gt;"",MAX(AE$3:AE156)+1,"")</f>
        <v/>
      </c>
      <c r="AF157" s="568" t="str">
        <f aca="false">IF(AM157&lt;&gt;"",MAX(AF$3:AF156)+1,"")</f>
        <v/>
      </c>
      <c r="AG157" s="568" t="str">
        <f aca="false">IF(AN157&lt;&gt;"",MAX(AG$3:AG156)+1,"")</f>
        <v/>
      </c>
      <c r="AH157" s="568" t="str">
        <f aca="false">IF(AO157&lt;&gt;"",MAX(AH$3:AH156)+1,"")</f>
        <v/>
      </c>
      <c r="AI157" s="568" t="str">
        <f aca="false">IF(AP157&lt;&gt;"",MAX(AI$3:AI156)+1,"")</f>
        <v/>
      </c>
      <c r="AK157" s="568" t="str">
        <f aca="false">IF(B157="","",IF(COUNTIF($AK$3:AL156,B157)=0,B157,""))</f>
        <v/>
      </c>
      <c r="AL157" s="568" t="str">
        <f aca="false">IF(C157="","",IF($B157='Descrizione Intervento'!$E$25,IF(COUNTIF($AL$3:AL156,$C157)=0,$C157,""),""))</f>
        <v/>
      </c>
      <c r="AM157" s="568" t="str">
        <f aca="false">IF(D157="","",IF(AND($B157='Descrizione Intervento'!$E$25,$C157='Descrizione Intervento'!$E$27),IF(COUNTIF(AM$3:AM156,$D157)=0,$D157,""),""))</f>
        <v/>
      </c>
      <c r="AN157" s="568" t="str">
        <f aca="false">IF(E157="","",IF(AND($B157='Descrizione Intervento'!$E$25,$C157='Descrizione Intervento'!$E$27,$D157='Descrizione Intervento'!$E$30),IF(COUNTIF(AN$3:AN156,$E157)=0,$E157,""),""))</f>
        <v/>
      </c>
      <c r="AO157" s="568" t="str">
        <f aca="false">IF(F157="","",IF(AND($B157='Descrizione Intervento'!$E$25,$C157='Descrizione Intervento'!$E$27,$D157='Descrizione Intervento'!$E$30,$E157='Descrizione Intervento'!$E$32),IF(COUNTIF(AO$3:AO156,$F157)=0,$F157,""),""))</f>
        <v/>
      </c>
      <c r="AP157" s="568" t="str">
        <f aca="false">IF(G157="","",IF(AND($B157='Descrizione Intervento'!$E$25,$C157='Descrizione Intervento'!$E$27,$D157='Descrizione Intervento'!$E$30,$E157='Descrizione Intervento'!$E$32,$F157='Descrizione Intervento'!$E$34),IF(COUNTIF(AP$3:AP156,$G157)=0,$G157,""),""))</f>
        <v/>
      </c>
    </row>
    <row r="158" customFormat="false" ht="12.75" hidden="false" customHeight="false" outlineLevel="0" collapsed="false">
      <c r="A158" s="568" t="str">
        <f aca="false">IF(B158&lt;&gt;"",CONCATENATE(B158,C158,D158,E158,F222,F158,G158),"")</f>
        <v/>
      </c>
      <c r="B158" s="590"/>
      <c r="C158" s="590"/>
      <c r="D158" s="590"/>
      <c r="E158" s="591"/>
      <c r="F158" s="590"/>
      <c r="G158" s="590"/>
      <c r="H158" s="593"/>
      <c r="I158" s="593"/>
      <c r="J158" s="595"/>
      <c r="K158" s="595"/>
      <c r="L158" s="590"/>
      <c r="M158" s="590"/>
      <c r="N158" s="590"/>
      <c r="V158" s="568" t="n">
        <f aca="false">+V157+1</f>
        <v>96</v>
      </c>
      <c r="W158" s="573" t="str">
        <f aca="false">IFERROR(VLOOKUP($V157,AD:AK,8,FALSE()),"")</f>
        <v/>
      </c>
      <c r="X158" s="573" t="str">
        <f aca="false">IFERROR(VLOOKUP($V158,AE:AL,8,FALSE()),"")</f>
        <v/>
      </c>
      <c r="Y158" s="573" t="str">
        <f aca="false">IFERROR(VLOOKUP($V158,AF:AM,8,FALSE()),"")</f>
        <v/>
      </c>
      <c r="Z158" s="573" t="str">
        <f aca="false">IFERROR(VLOOKUP($V158,AG:AN,8,FALSE()),"")</f>
        <v/>
      </c>
      <c r="AA158" s="573" t="str">
        <f aca="false">IFERROR(VLOOKUP($V158,AH:AO,8,FALSE()),"")</f>
        <v/>
      </c>
      <c r="AB158" s="573" t="str">
        <f aca="false">IFERROR(VLOOKUP($V158,AI:AP,8,FALSE()),"")</f>
        <v/>
      </c>
      <c r="AD158" s="568" t="str">
        <f aca="false">IF(AK158&lt;&gt;"",MAX(AD$3:AD157)+1,"")</f>
        <v/>
      </c>
      <c r="AE158" s="568" t="str">
        <f aca="false">IF(AL158&lt;&gt;"",MAX(AE$3:AE157)+1,"")</f>
        <v/>
      </c>
      <c r="AF158" s="568" t="str">
        <f aca="false">IF(AM158&lt;&gt;"",MAX(AF$3:AF157)+1,"")</f>
        <v/>
      </c>
      <c r="AG158" s="568" t="str">
        <f aca="false">IF(AN158&lt;&gt;"",MAX(AG$3:AG157)+1,"")</f>
        <v/>
      </c>
      <c r="AH158" s="568" t="str">
        <f aca="false">IF(AO158&lt;&gt;"",MAX(AH$3:AH157)+1,"")</f>
        <v/>
      </c>
      <c r="AI158" s="568" t="str">
        <f aca="false">IF(AP158&lt;&gt;"",MAX(AI$3:AI157)+1,"")</f>
        <v/>
      </c>
      <c r="AK158" s="568" t="str">
        <f aca="false">IF(B158="","",IF(COUNTIF($AK$3:AL157,B158)=0,B158,""))</f>
        <v/>
      </c>
      <c r="AL158" s="568" t="str">
        <f aca="false">IF(C158="","",IF($B158='Descrizione Intervento'!$E$25,IF(COUNTIF($AL$3:AL157,$C158)=0,$C158,""),""))</f>
        <v/>
      </c>
      <c r="AM158" s="568" t="str">
        <f aca="false">IF(D158="","",IF(AND($B158='Descrizione Intervento'!$E$25,$C158='Descrizione Intervento'!$E$27),IF(COUNTIF(AM$3:AM157,$D158)=0,$D158,""),""))</f>
        <v/>
      </c>
      <c r="AN158" s="568" t="str">
        <f aca="false">IF(E158="","",IF(AND($B158='Descrizione Intervento'!$E$25,$C158='Descrizione Intervento'!$E$27,$D158='Descrizione Intervento'!$E$30),IF(COUNTIF(AN$3:AN157,$E158)=0,$E158,""),""))</f>
        <v/>
      </c>
      <c r="AO158" s="568" t="str">
        <f aca="false">IF(F158="","",IF(AND($B158='Descrizione Intervento'!$E$25,$C158='Descrizione Intervento'!$E$27,$D158='Descrizione Intervento'!$E$30,$E158='Descrizione Intervento'!$E$32),IF(COUNTIF(AO$3:AO157,$F158)=0,$F158,""),""))</f>
        <v/>
      </c>
      <c r="AP158" s="568" t="str">
        <f aca="false">IF(G158="","",IF(AND($B158='Descrizione Intervento'!$E$25,$C158='Descrizione Intervento'!$E$27,$D158='Descrizione Intervento'!$E$30,$E158='Descrizione Intervento'!$E$32,$F158='Descrizione Intervento'!$E$34),IF(COUNTIF(AP$3:AP157,$G158)=0,$G158,""),""))</f>
        <v/>
      </c>
    </row>
    <row r="159" customFormat="false" ht="12.75" hidden="false" customHeight="false" outlineLevel="0" collapsed="false">
      <c r="A159" s="568" t="str">
        <f aca="false">IF(B159&lt;&gt;"",CONCATENATE(B159,C159,D159,E159,F223,F159,G159),"")</f>
        <v/>
      </c>
      <c r="B159" s="590"/>
      <c r="C159" s="590"/>
      <c r="D159" s="590"/>
      <c r="E159" s="591"/>
      <c r="F159" s="590"/>
      <c r="G159" s="590"/>
      <c r="H159" s="593"/>
      <c r="I159" s="593"/>
      <c r="J159" s="595"/>
      <c r="K159" s="595"/>
      <c r="L159" s="590"/>
      <c r="M159" s="590"/>
      <c r="N159" s="590"/>
      <c r="V159" s="568" t="n">
        <f aca="false">+V158+1</f>
        <v>97</v>
      </c>
      <c r="W159" s="573" t="str">
        <f aca="false">IFERROR(VLOOKUP($V158,AD:AK,8,FALSE()),"")</f>
        <v/>
      </c>
      <c r="X159" s="573" t="str">
        <f aca="false">IFERROR(VLOOKUP($V159,AE:AL,8,FALSE()),"")</f>
        <v/>
      </c>
      <c r="Y159" s="573" t="str">
        <f aca="false">IFERROR(VLOOKUP($V159,AF:AM,8,FALSE()),"")</f>
        <v/>
      </c>
      <c r="Z159" s="573" t="str">
        <f aca="false">IFERROR(VLOOKUP($V159,AG:AN,8,FALSE()),"")</f>
        <v/>
      </c>
      <c r="AA159" s="573" t="str">
        <f aca="false">IFERROR(VLOOKUP($V159,AH:AO,8,FALSE()),"")</f>
        <v/>
      </c>
      <c r="AB159" s="573" t="str">
        <f aca="false">IFERROR(VLOOKUP($V159,AI:AP,8,FALSE()),"")</f>
        <v/>
      </c>
      <c r="AD159" s="568" t="str">
        <f aca="false">IF(AK159&lt;&gt;"",MAX(AD$3:AD158)+1,"")</f>
        <v/>
      </c>
      <c r="AE159" s="568" t="str">
        <f aca="false">IF(AL159&lt;&gt;"",MAX(AE$3:AE158)+1,"")</f>
        <v/>
      </c>
      <c r="AF159" s="568" t="str">
        <f aca="false">IF(AM159&lt;&gt;"",MAX(AF$3:AF158)+1,"")</f>
        <v/>
      </c>
      <c r="AG159" s="568" t="str">
        <f aca="false">IF(AN159&lt;&gt;"",MAX(AG$3:AG158)+1,"")</f>
        <v/>
      </c>
      <c r="AH159" s="568" t="str">
        <f aca="false">IF(AO159&lt;&gt;"",MAX(AH$3:AH158)+1,"")</f>
        <v/>
      </c>
      <c r="AI159" s="568" t="str">
        <f aca="false">IF(AP159&lt;&gt;"",MAX(AI$3:AI158)+1,"")</f>
        <v/>
      </c>
      <c r="AK159" s="568" t="str">
        <f aca="false">IF(B159="","",IF(COUNTIF($AK$3:AL158,B159)=0,B159,""))</f>
        <v/>
      </c>
      <c r="AL159" s="568" t="str">
        <f aca="false">IF(C159="","",IF($B159='Descrizione Intervento'!$E$25,IF(COUNTIF($AL$3:AL158,$C159)=0,$C159,""),""))</f>
        <v/>
      </c>
      <c r="AM159" s="568" t="str">
        <f aca="false">IF(D159="","",IF(AND($B159='Descrizione Intervento'!$E$25,$C159='Descrizione Intervento'!$E$27),IF(COUNTIF(AM$3:AM158,$D159)=0,$D159,""),""))</f>
        <v/>
      </c>
      <c r="AN159" s="568" t="str">
        <f aca="false">IF(E159="","",IF(AND($B159='Descrizione Intervento'!$E$25,$C159='Descrizione Intervento'!$E$27,$D159='Descrizione Intervento'!$E$30),IF(COUNTIF(AN$3:AN158,$E159)=0,$E159,""),""))</f>
        <v/>
      </c>
      <c r="AO159" s="568" t="str">
        <f aca="false">IF(F159="","",IF(AND($B159='Descrizione Intervento'!$E$25,$C159='Descrizione Intervento'!$E$27,$D159='Descrizione Intervento'!$E$30,$E159='Descrizione Intervento'!$E$32),IF(COUNTIF(AO$3:AO158,$F159)=0,$F159,""),""))</f>
        <v/>
      </c>
      <c r="AP159" s="568" t="str">
        <f aca="false">IF(G159="","",IF(AND($B159='Descrizione Intervento'!$E$25,$C159='Descrizione Intervento'!$E$27,$D159='Descrizione Intervento'!$E$30,$E159='Descrizione Intervento'!$E$32,$F159='Descrizione Intervento'!$E$34),IF(COUNTIF(AP$3:AP158,$G159)=0,$G159,""),""))</f>
        <v/>
      </c>
    </row>
    <row r="160" customFormat="false" ht="12.75" hidden="false" customHeight="false" outlineLevel="0" collapsed="false">
      <c r="A160" s="568" t="str">
        <f aca="false">IF(B160&lt;&gt;"",CONCATENATE(B160,C160,D160,E160,F224,F160,G160),"")</f>
        <v/>
      </c>
      <c r="B160" s="590"/>
      <c r="C160" s="590"/>
      <c r="D160" s="590"/>
      <c r="E160" s="591"/>
      <c r="F160" s="590"/>
      <c r="G160" s="590"/>
      <c r="H160" s="593"/>
      <c r="I160" s="593"/>
      <c r="J160" s="595"/>
      <c r="K160" s="595"/>
      <c r="L160" s="590"/>
      <c r="M160" s="590"/>
      <c r="N160" s="590"/>
      <c r="V160" s="568" t="n">
        <f aca="false">+V159+1</f>
        <v>98</v>
      </c>
      <c r="W160" s="573" t="str">
        <f aca="false">IFERROR(VLOOKUP($V159,AD:AK,8,FALSE()),"")</f>
        <v/>
      </c>
      <c r="X160" s="573" t="str">
        <f aca="false">IFERROR(VLOOKUP($V160,AE:AL,8,FALSE()),"")</f>
        <v/>
      </c>
      <c r="Y160" s="573" t="str">
        <f aca="false">IFERROR(VLOOKUP($V160,AF:AM,8,FALSE()),"")</f>
        <v/>
      </c>
      <c r="Z160" s="573" t="str">
        <f aca="false">IFERROR(VLOOKUP($V160,AG:AN,8,FALSE()),"")</f>
        <v/>
      </c>
      <c r="AA160" s="573" t="str">
        <f aca="false">IFERROR(VLOOKUP($V160,AH:AO,8,FALSE()),"")</f>
        <v/>
      </c>
      <c r="AB160" s="573" t="str">
        <f aca="false">IFERROR(VLOOKUP($V160,AI:AP,8,FALSE()),"")</f>
        <v/>
      </c>
      <c r="AD160" s="568" t="str">
        <f aca="false">IF(AK160&lt;&gt;"",MAX(AD$3:AD159)+1,"")</f>
        <v/>
      </c>
      <c r="AE160" s="568" t="str">
        <f aca="false">IF(AL160&lt;&gt;"",MAX(AE$3:AE159)+1,"")</f>
        <v/>
      </c>
      <c r="AF160" s="568" t="str">
        <f aca="false">IF(AM160&lt;&gt;"",MAX(AF$3:AF159)+1,"")</f>
        <v/>
      </c>
      <c r="AG160" s="568" t="str">
        <f aca="false">IF(AN160&lt;&gt;"",MAX(AG$3:AG159)+1,"")</f>
        <v/>
      </c>
      <c r="AH160" s="568" t="str">
        <f aca="false">IF(AO160&lt;&gt;"",MAX(AH$3:AH159)+1,"")</f>
        <v/>
      </c>
      <c r="AI160" s="568" t="str">
        <f aca="false">IF(AP160&lt;&gt;"",MAX(AI$3:AI159)+1,"")</f>
        <v/>
      </c>
      <c r="AK160" s="568" t="str">
        <f aca="false">IF(B160="","",IF(COUNTIF($AK$3:AL159,B160)=0,B160,""))</f>
        <v/>
      </c>
      <c r="AL160" s="568" t="str">
        <f aca="false">IF(C160="","",IF($B160='Descrizione Intervento'!$E$25,IF(COUNTIF($AL$3:AL159,$C160)=0,$C160,""),""))</f>
        <v/>
      </c>
      <c r="AM160" s="568" t="str">
        <f aca="false">IF(D160="","",IF(AND($B160='Descrizione Intervento'!$E$25,$C160='Descrizione Intervento'!$E$27),IF(COUNTIF(AM$3:AM159,$D160)=0,$D160,""),""))</f>
        <v/>
      </c>
      <c r="AN160" s="568" t="str">
        <f aca="false">IF(E160="","",IF(AND($B160='Descrizione Intervento'!$E$25,$C160='Descrizione Intervento'!$E$27,$D160='Descrizione Intervento'!$E$30),IF(COUNTIF(AN$3:AN159,$E160)=0,$E160,""),""))</f>
        <v/>
      </c>
      <c r="AO160" s="568" t="str">
        <f aca="false">IF(F160="","",IF(AND($B160='Descrizione Intervento'!$E$25,$C160='Descrizione Intervento'!$E$27,$D160='Descrizione Intervento'!$E$30,$E160='Descrizione Intervento'!$E$32),IF(COUNTIF(AO$3:AO159,$F160)=0,$F160,""),""))</f>
        <v/>
      </c>
      <c r="AP160" s="568" t="str">
        <f aca="false">IF(G160="","",IF(AND($B160='Descrizione Intervento'!$E$25,$C160='Descrizione Intervento'!$E$27,$D160='Descrizione Intervento'!$E$30,$E160='Descrizione Intervento'!$E$32,$F160='Descrizione Intervento'!$E$34),IF(COUNTIF(AP$3:AP159,$G160)=0,$G160,""),""))</f>
        <v/>
      </c>
    </row>
    <row r="161" customFormat="false" ht="12.75" hidden="false" customHeight="false" outlineLevel="0" collapsed="false">
      <c r="A161" s="568" t="str">
        <f aca="false">IF(B161&lt;&gt;"",CONCATENATE(B161,C161,D161,E161,F225,F161,G161),"")</f>
        <v/>
      </c>
      <c r="B161" s="590"/>
      <c r="C161" s="590"/>
      <c r="D161" s="590"/>
      <c r="E161" s="591"/>
      <c r="F161" s="590"/>
      <c r="G161" s="590"/>
      <c r="H161" s="593"/>
      <c r="I161" s="593"/>
      <c r="J161" s="595"/>
      <c r="K161" s="595"/>
      <c r="L161" s="590"/>
      <c r="M161" s="590"/>
      <c r="N161" s="590"/>
      <c r="V161" s="568" t="n">
        <f aca="false">+V160+1</f>
        <v>99</v>
      </c>
      <c r="W161" s="573" t="str">
        <f aca="false">IFERROR(VLOOKUP($V160,AD:AK,8,FALSE()),"")</f>
        <v/>
      </c>
      <c r="X161" s="573" t="str">
        <f aca="false">IFERROR(VLOOKUP($V161,AE:AL,8,FALSE()),"")</f>
        <v/>
      </c>
      <c r="Y161" s="573" t="str">
        <f aca="false">IFERROR(VLOOKUP($V161,AF:AM,8,FALSE()),"")</f>
        <v/>
      </c>
      <c r="Z161" s="573" t="str">
        <f aca="false">IFERROR(VLOOKUP($V161,AG:AN,8,FALSE()),"")</f>
        <v/>
      </c>
      <c r="AA161" s="573" t="str">
        <f aca="false">IFERROR(VLOOKUP($V161,AH:AO,8,FALSE()),"")</f>
        <v/>
      </c>
      <c r="AB161" s="573" t="str">
        <f aca="false">IFERROR(VLOOKUP($V161,AI:AP,8,FALSE()),"")</f>
        <v/>
      </c>
      <c r="AD161" s="568" t="str">
        <f aca="false">IF(AK161&lt;&gt;"",MAX(AD$3:AD160)+1,"")</f>
        <v/>
      </c>
      <c r="AE161" s="568" t="str">
        <f aca="false">IF(AL161&lt;&gt;"",MAX(AE$3:AE160)+1,"")</f>
        <v/>
      </c>
      <c r="AF161" s="568" t="str">
        <f aca="false">IF(AM161&lt;&gt;"",MAX(AF$3:AF160)+1,"")</f>
        <v/>
      </c>
      <c r="AG161" s="568" t="str">
        <f aca="false">IF(AN161&lt;&gt;"",MAX(AG$3:AG160)+1,"")</f>
        <v/>
      </c>
      <c r="AH161" s="568" t="str">
        <f aca="false">IF(AO161&lt;&gt;"",MAX(AH$3:AH160)+1,"")</f>
        <v/>
      </c>
      <c r="AI161" s="568" t="str">
        <f aca="false">IF(AP161&lt;&gt;"",MAX(AI$3:AI160)+1,"")</f>
        <v/>
      </c>
      <c r="AK161" s="568" t="str">
        <f aca="false">IF(B161="","",IF(COUNTIF($AK$3:AL160,B161)=0,B161,""))</f>
        <v/>
      </c>
      <c r="AL161" s="568" t="str">
        <f aca="false">IF(C161="","",IF($B161='Descrizione Intervento'!$E$25,IF(COUNTIF($AL$3:AL160,$C161)=0,$C161,""),""))</f>
        <v/>
      </c>
      <c r="AM161" s="568" t="str">
        <f aca="false">IF(D161="","",IF(AND($B161='Descrizione Intervento'!$E$25,$C161='Descrizione Intervento'!$E$27),IF(COUNTIF(AM$3:AM160,$D161)=0,$D161,""),""))</f>
        <v/>
      </c>
      <c r="AN161" s="568" t="str">
        <f aca="false">IF(E161="","",IF(AND($B161='Descrizione Intervento'!$E$25,$C161='Descrizione Intervento'!$E$27,$D161='Descrizione Intervento'!$E$30),IF(COUNTIF(AN$3:AN160,$E161)=0,$E161,""),""))</f>
        <v/>
      </c>
      <c r="AO161" s="568" t="str">
        <f aca="false">IF(F161="","",IF(AND($B161='Descrizione Intervento'!$E$25,$C161='Descrizione Intervento'!$E$27,$D161='Descrizione Intervento'!$E$30,$E161='Descrizione Intervento'!$E$32),IF(COUNTIF(AO$3:AO160,$F161)=0,$F161,""),""))</f>
        <v/>
      </c>
      <c r="AP161" s="568" t="str">
        <f aca="false">IF(G161="","",IF(AND($B161='Descrizione Intervento'!$E$25,$C161='Descrizione Intervento'!$E$27,$D161='Descrizione Intervento'!$E$30,$E161='Descrizione Intervento'!$E$32,$F161='Descrizione Intervento'!$E$34),IF(COUNTIF(AP$3:AP160,$G161)=0,$G161,""),""))</f>
        <v/>
      </c>
    </row>
    <row r="162" customFormat="false" ht="12.75" hidden="false" customHeight="false" outlineLevel="0" collapsed="false">
      <c r="A162" s="568" t="str">
        <f aca="false">IF(B162&lt;&gt;"",CONCATENATE(B162,C162,D162,E162,F226,F162,G162),"")</f>
        <v/>
      </c>
      <c r="B162" s="590"/>
      <c r="C162" s="590"/>
      <c r="D162" s="590"/>
      <c r="E162" s="591"/>
      <c r="F162" s="590"/>
      <c r="G162" s="590"/>
      <c r="H162" s="593"/>
      <c r="I162" s="593"/>
      <c r="J162" s="595"/>
      <c r="K162" s="595"/>
      <c r="L162" s="590"/>
      <c r="M162" s="590"/>
      <c r="N162" s="590"/>
      <c r="V162" s="568" t="n">
        <f aca="false">+V161+1</f>
        <v>100</v>
      </c>
      <c r="W162" s="573" t="str">
        <f aca="false">IFERROR(VLOOKUP($V161,AD:AK,8,FALSE()),"")</f>
        <v/>
      </c>
      <c r="X162" s="573" t="str">
        <f aca="false">IFERROR(VLOOKUP($V162,AE:AL,8,FALSE()),"")</f>
        <v/>
      </c>
      <c r="Y162" s="573" t="str">
        <f aca="false">IFERROR(VLOOKUP($V162,AF:AM,8,FALSE()),"")</f>
        <v/>
      </c>
      <c r="Z162" s="573" t="str">
        <f aca="false">IFERROR(VLOOKUP($V162,AG:AN,8,FALSE()),"")</f>
        <v/>
      </c>
      <c r="AA162" s="573" t="str">
        <f aca="false">IFERROR(VLOOKUP($V162,AH:AO,8,FALSE()),"")</f>
        <v/>
      </c>
      <c r="AB162" s="573" t="str">
        <f aca="false">IFERROR(VLOOKUP($V162,AI:AP,8,FALSE()),"")</f>
        <v/>
      </c>
      <c r="AD162" s="568" t="str">
        <f aca="false">IF(AK162&lt;&gt;"",MAX(AD$3:AD161)+1,"")</f>
        <v/>
      </c>
      <c r="AE162" s="568" t="str">
        <f aca="false">IF(AL162&lt;&gt;"",MAX(AE$3:AE161)+1,"")</f>
        <v/>
      </c>
      <c r="AF162" s="568" t="str">
        <f aca="false">IF(AM162&lt;&gt;"",MAX(AF$3:AF161)+1,"")</f>
        <v/>
      </c>
      <c r="AG162" s="568" t="str">
        <f aca="false">IF(AN162&lt;&gt;"",MAX(AG$3:AG161)+1,"")</f>
        <v/>
      </c>
      <c r="AH162" s="568" t="str">
        <f aca="false">IF(AO162&lt;&gt;"",MAX(AH$3:AH161)+1,"")</f>
        <v/>
      </c>
      <c r="AI162" s="568" t="str">
        <f aca="false">IF(AP162&lt;&gt;"",MAX(AI$3:AI161)+1,"")</f>
        <v/>
      </c>
      <c r="AK162" s="568" t="str">
        <f aca="false">IF(B162="","",IF(COUNTIF($AK$3:AL161,B162)=0,B162,""))</f>
        <v/>
      </c>
      <c r="AL162" s="568" t="str">
        <f aca="false">IF(C162="","",IF($B162='Descrizione Intervento'!$E$25,IF(COUNTIF($AL$3:AL161,$C162)=0,$C162,""),""))</f>
        <v/>
      </c>
      <c r="AM162" s="568" t="str">
        <f aca="false">IF(D162="","",IF(AND($B162='Descrizione Intervento'!$E$25,$C162='Descrizione Intervento'!$E$27),IF(COUNTIF(AM$3:AM161,$D162)=0,$D162,""),""))</f>
        <v/>
      </c>
      <c r="AN162" s="568" t="str">
        <f aca="false">IF(E162="","",IF(AND($B162='Descrizione Intervento'!$E$25,$C162='Descrizione Intervento'!$E$27,$D162='Descrizione Intervento'!$E$30),IF(COUNTIF(AN$3:AN161,$E162)=0,$E162,""),""))</f>
        <v/>
      </c>
      <c r="AO162" s="568" t="str">
        <f aca="false">IF(F162="","",IF(AND($B162='Descrizione Intervento'!$E$25,$C162='Descrizione Intervento'!$E$27,$D162='Descrizione Intervento'!$E$30,$E162='Descrizione Intervento'!$E$32),IF(COUNTIF(AO$3:AO161,$F162)=0,$F162,""),""))</f>
        <v/>
      </c>
      <c r="AP162" s="568" t="str">
        <f aca="false">IF(G162="","",IF(AND($B162='Descrizione Intervento'!$E$25,$C162='Descrizione Intervento'!$E$27,$D162='Descrizione Intervento'!$E$30,$E162='Descrizione Intervento'!$E$32,$F162='Descrizione Intervento'!$E$34),IF(COUNTIF(AP$3:AP161,$G162)=0,$G162,""),""))</f>
        <v/>
      </c>
    </row>
    <row r="163" customFormat="false" ht="12.75" hidden="false" customHeight="false" outlineLevel="0" collapsed="false">
      <c r="A163" s="568" t="str">
        <f aca="false">IF(B163&lt;&gt;"",CONCATENATE(B163,C163,D163,E163,F227,F163,G163),"")</f>
        <v/>
      </c>
      <c r="B163" s="590"/>
      <c r="C163" s="590"/>
      <c r="D163" s="590"/>
      <c r="E163" s="591"/>
      <c r="F163" s="590"/>
      <c r="G163" s="590"/>
      <c r="H163" s="593"/>
      <c r="I163" s="593"/>
      <c r="J163" s="595"/>
      <c r="K163" s="595"/>
      <c r="L163" s="590"/>
      <c r="M163" s="590"/>
      <c r="N163" s="590"/>
      <c r="V163" s="568" t="n">
        <f aca="false">+V162+1</f>
        <v>101</v>
      </c>
      <c r="W163" s="573" t="str">
        <f aca="false">IFERROR(VLOOKUP($V162,AD:AK,8,FALSE()),"")</f>
        <v/>
      </c>
      <c r="X163" s="573" t="str">
        <f aca="false">IFERROR(VLOOKUP($V163,AE:AL,8,FALSE()),"")</f>
        <v/>
      </c>
      <c r="Y163" s="573" t="str">
        <f aca="false">IFERROR(VLOOKUP($V163,AF:AM,8,FALSE()),"")</f>
        <v/>
      </c>
      <c r="Z163" s="573" t="str">
        <f aca="false">IFERROR(VLOOKUP($V163,AG:AN,8,FALSE()),"")</f>
        <v/>
      </c>
      <c r="AA163" s="573" t="str">
        <f aca="false">IFERROR(VLOOKUP($V163,AH:AO,8,FALSE()),"")</f>
        <v/>
      </c>
      <c r="AB163" s="573" t="str">
        <f aca="false">IFERROR(VLOOKUP($V163,AI:AP,8,FALSE()),"")</f>
        <v/>
      </c>
      <c r="AD163" s="568" t="str">
        <f aca="false">IF(AK163&lt;&gt;"",MAX(AD$3:AD162)+1,"")</f>
        <v/>
      </c>
      <c r="AE163" s="568" t="str">
        <f aca="false">IF(AL163&lt;&gt;"",MAX(AE$3:AE162)+1,"")</f>
        <v/>
      </c>
      <c r="AF163" s="568" t="str">
        <f aca="false">IF(AM163&lt;&gt;"",MAX(AF$3:AF162)+1,"")</f>
        <v/>
      </c>
      <c r="AG163" s="568" t="str">
        <f aca="false">IF(AN163&lt;&gt;"",MAX(AG$3:AG162)+1,"")</f>
        <v/>
      </c>
      <c r="AH163" s="568" t="str">
        <f aca="false">IF(AO163&lt;&gt;"",MAX(AH$3:AH162)+1,"")</f>
        <v/>
      </c>
      <c r="AI163" s="568" t="str">
        <f aca="false">IF(AP163&lt;&gt;"",MAX(AI$3:AI162)+1,"")</f>
        <v/>
      </c>
      <c r="AK163" s="568" t="str">
        <f aca="false">IF(B163="","",IF(COUNTIF($AK$3:AL162,B163)=0,B163,""))</f>
        <v/>
      </c>
      <c r="AL163" s="568" t="str">
        <f aca="false">IF(C163="","",IF($B163='Descrizione Intervento'!$E$25,IF(COUNTIF($AL$3:AL162,$C163)=0,$C163,""),""))</f>
        <v/>
      </c>
      <c r="AM163" s="568" t="str">
        <f aca="false">IF(D163="","",IF(AND($B163='Descrizione Intervento'!$E$25,$C163='Descrizione Intervento'!$E$27),IF(COUNTIF(AM$3:AM162,$D163)=0,$D163,""),""))</f>
        <v/>
      </c>
      <c r="AN163" s="568" t="str">
        <f aca="false">IF(E163="","",IF(AND($B163='Descrizione Intervento'!$E$25,$C163='Descrizione Intervento'!$E$27,$D163='Descrizione Intervento'!$E$30),IF(COUNTIF(AN$3:AN162,$E163)=0,$E163,""),""))</f>
        <v/>
      </c>
      <c r="AO163" s="568" t="str">
        <f aca="false">IF(F163="","",IF(AND($B163='Descrizione Intervento'!$E$25,$C163='Descrizione Intervento'!$E$27,$D163='Descrizione Intervento'!$E$30,$E163='Descrizione Intervento'!$E$32),IF(COUNTIF(AO$3:AO162,$F163)=0,$F163,""),""))</f>
        <v/>
      </c>
      <c r="AP163" s="568" t="str">
        <f aca="false">IF(G163="","",IF(AND($B163='Descrizione Intervento'!$E$25,$C163='Descrizione Intervento'!$E$27,$D163='Descrizione Intervento'!$E$30,$E163='Descrizione Intervento'!$E$32,$F163='Descrizione Intervento'!$E$34),IF(COUNTIF(AP$3:AP162,$G163)=0,$G163,""),""))</f>
        <v/>
      </c>
    </row>
    <row r="164" customFormat="false" ht="12.75" hidden="false" customHeight="false" outlineLevel="0" collapsed="false">
      <c r="A164" s="568" t="str">
        <f aca="false">IF(B164&lt;&gt;"",CONCATENATE(B164,C164,D164,E164,F228,F164,G164),"")</f>
        <v/>
      </c>
      <c r="B164" s="590"/>
      <c r="C164" s="590"/>
      <c r="D164" s="590"/>
      <c r="E164" s="591"/>
      <c r="F164" s="590"/>
      <c r="G164" s="590"/>
      <c r="H164" s="593"/>
      <c r="I164" s="593"/>
      <c r="J164" s="595"/>
      <c r="K164" s="595"/>
      <c r="L164" s="590"/>
      <c r="M164" s="590"/>
      <c r="N164" s="590"/>
      <c r="V164" s="568" t="n">
        <f aca="false">+V163+1</f>
        <v>102</v>
      </c>
      <c r="W164" s="573" t="str">
        <f aca="false">IFERROR(VLOOKUP($V163,AD:AK,8,FALSE()),"")</f>
        <v/>
      </c>
      <c r="X164" s="573" t="str">
        <f aca="false">IFERROR(VLOOKUP($V164,AE:AL,8,FALSE()),"")</f>
        <v/>
      </c>
      <c r="Y164" s="573" t="str">
        <f aca="false">IFERROR(VLOOKUP($V164,AF:AM,8,FALSE()),"")</f>
        <v/>
      </c>
      <c r="Z164" s="573" t="str">
        <f aca="false">IFERROR(VLOOKUP($V164,AG:AN,8,FALSE()),"")</f>
        <v/>
      </c>
      <c r="AA164" s="573" t="str">
        <f aca="false">IFERROR(VLOOKUP($V164,AH:AO,8,FALSE()),"")</f>
        <v/>
      </c>
      <c r="AB164" s="573" t="str">
        <f aca="false">IFERROR(VLOOKUP($V164,AI:AP,8,FALSE()),"")</f>
        <v/>
      </c>
      <c r="AD164" s="568" t="str">
        <f aca="false">IF(AK164&lt;&gt;"",MAX(AD$3:AD163)+1,"")</f>
        <v/>
      </c>
      <c r="AE164" s="568" t="str">
        <f aca="false">IF(AL164&lt;&gt;"",MAX(AE$3:AE163)+1,"")</f>
        <v/>
      </c>
      <c r="AF164" s="568" t="str">
        <f aca="false">IF(AM164&lt;&gt;"",MAX(AF$3:AF163)+1,"")</f>
        <v/>
      </c>
      <c r="AG164" s="568" t="str">
        <f aca="false">IF(AN164&lt;&gt;"",MAX(AG$3:AG163)+1,"")</f>
        <v/>
      </c>
      <c r="AH164" s="568" t="str">
        <f aca="false">IF(AO164&lt;&gt;"",MAX(AH$3:AH163)+1,"")</f>
        <v/>
      </c>
      <c r="AI164" s="568" t="str">
        <f aca="false">IF(AP164&lt;&gt;"",MAX(AI$3:AI163)+1,"")</f>
        <v/>
      </c>
      <c r="AK164" s="568" t="str">
        <f aca="false">IF(B164="","",IF(COUNTIF($AK$3:AL163,B164)=0,B164,""))</f>
        <v/>
      </c>
      <c r="AL164" s="568" t="str">
        <f aca="false">IF(C164="","",IF($B164='Descrizione Intervento'!$E$25,IF(COUNTIF($AL$3:AL163,$C164)=0,$C164,""),""))</f>
        <v/>
      </c>
      <c r="AM164" s="568" t="str">
        <f aca="false">IF(D164="","",IF(AND($B164='Descrizione Intervento'!$E$25,$C164='Descrizione Intervento'!$E$27),IF(COUNTIF(AM$3:AM163,$D164)=0,$D164,""),""))</f>
        <v/>
      </c>
      <c r="AN164" s="568" t="str">
        <f aca="false">IF(E164="","",IF(AND($B164='Descrizione Intervento'!$E$25,$C164='Descrizione Intervento'!$E$27,$D164='Descrizione Intervento'!$E$30),IF(COUNTIF(AN$3:AN163,$E164)=0,$E164,""),""))</f>
        <v/>
      </c>
      <c r="AO164" s="568" t="str">
        <f aca="false">IF(F164="","",IF(AND($B164='Descrizione Intervento'!$E$25,$C164='Descrizione Intervento'!$E$27,$D164='Descrizione Intervento'!$E$30,$E164='Descrizione Intervento'!$E$32),IF(COUNTIF(AO$3:AO163,$F164)=0,$F164,""),""))</f>
        <v/>
      </c>
      <c r="AP164" s="568" t="str">
        <f aca="false">IF(G164="","",IF(AND($B164='Descrizione Intervento'!$E$25,$C164='Descrizione Intervento'!$E$27,$D164='Descrizione Intervento'!$E$30,$E164='Descrizione Intervento'!$E$32,$F164='Descrizione Intervento'!$E$34),IF(COUNTIF(AP$3:AP163,$G164)=0,$G164,""),""))</f>
        <v/>
      </c>
    </row>
    <row r="165" customFormat="false" ht="12.75" hidden="false" customHeight="false" outlineLevel="0" collapsed="false">
      <c r="A165" s="568" t="str">
        <f aca="false">IF(B165&lt;&gt;"",CONCATENATE(B165,C165,D165,E165,F229,F165,G165),"")</f>
        <v/>
      </c>
      <c r="B165" s="590"/>
      <c r="C165" s="590"/>
      <c r="D165" s="590"/>
      <c r="E165" s="591"/>
      <c r="F165" s="590"/>
      <c r="G165" s="590"/>
      <c r="H165" s="593"/>
      <c r="I165" s="593"/>
      <c r="J165" s="595"/>
      <c r="K165" s="595"/>
      <c r="L165" s="590"/>
      <c r="M165" s="590"/>
      <c r="N165" s="590"/>
      <c r="V165" s="568" t="n">
        <f aca="false">+V164+1</f>
        <v>103</v>
      </c>
      <c r="W165" s="573" t="str">
        <f aca="false">IFERROR(VLOOKUP($V164,AD:AK,8,FALSE()),"")</f>
        <v/>
      </c>
      <c r="X165" s="573" t="str">
        <f aca="false">IFERROR(VLOOKUP($V165,AE:AL,8,FALSE()),"")</f>
        <v/>
      </c>
      <c r="Y165" s="573" t="str">
        <f aca="false">IFERROR(VLOOKUP($V165,AF:AM,8,FALSE()),"")</f>
        <v/>
      </c>
      <c r="Z165" s="573" t="str">
        <f aca="false">IFERROR(VLOOKUP($V165,AG:AN,8,FALSE()),"")</f>
        <v/>
      </c>
      <c r="AA165" s="573" t="str">
        <f aca="false">IFERROR(VLOOKUP($V165,AH:AO,8,FALSE()),"")</f>
        <v/>
      </c>
      <c r="AB165" s="573" t="str">
        <f aca="false">IFERROR(VLOOKUP($V165,AI:AP,8,FALSE()),"")</f>
        <v/>
      </c>
      <c r="AD165" s="568" t="str">
        <f aca="false">IF(AK165&lt;&gt;"",MAX(AD$3:AD164)+1,"")</f>
        <v/>
      </c>
      <c r="AE165" s="568" t="str">
        <f aca="false">IF(AL165&lt;&gt;"",MAX(AE$3:AE164)+1,"")</f>
        <v/>
      </c>
      <c r="AF165" s="568" t="str">
        <f aca="false">IF(AM165&lt;&gt;"",MAX(AF$3:AF164)+1,"")</f>
        <v/>
      </c>
      <c r="AG165" s="568" t="str">
        <f aca="false">IF(AN165&lt;&gt;"",MAX(AG$3:AG164)+1,"")</f>
        <v/>
      </c>
      <c r="AH165" s="568" t="str">
        <f aca="false">IF(AO165&lt;&gt;"",MAX(AH$3:AH164)+1,"")</f>
        <v/>
      </c>
      <c r="AI165" s="568" t="str">
        <f aca="false">IF(AP165&lt;&gt;"",MAX(AI$3:AI164)+1,"")</f>
        <v/>
      </c>
      <c r="AK165" s="568" t="str">
        <f aca="false">IF(B165="","",IF(COUNTIF($AK$3:AL164,B165)=0,B165,""))</f>
        <v/>
      </c>
      <c r="AL165" s="568" t="str">
        <f aca="false">IF(C165="","",IF($B165='Descrizione Intervento'!$E$25,IF(COUNTIF($AL$3:AL164,$C165)=0,$C165,""),""))</f>
        <v/>
      </c>
      <c r="AM165" s="568" t="str">
        <f aca="false">IF(D165="","",IF(AND($B165='Descrizione Intervento'!$E$25,$C165='Descrizione Intervento'!$E$27),IF(COUNTIF(AM$3:AM164,$D165)=0,$D165,""),""))</f>
        <v/>
      </c>
      <c r="AN165" s="568" t="str">
        <f aca="false">IF(E165="","",IF(AND($B165='Descrizione Intervento'!$E$25,$C165='Descrizione Intervento'!$E$27,$D165='Descrizione Intervento'!$E$30),IF(COUNTIF(AN$3:AN164,$E165)=0,$E165,""),""))</f>
        <v/>
      </c>
      <c r="AO165" s="568" t="str">
        <f aca="false">IF(F165="","",IF(AND($B165='Descrizione Intervento'!$E$25,$C165='Descrizione Intervento'!$E$27,$D165='Descrizione Intervento'!$E$30,$E165='Descrizione Intervento'!$E$32),IF(COUNTIF(AO$3:AO164,$F165)=0,$F165,""),""))</f>
        <v/>
      </c>
      <c r="AP165" s="568" t="str">
        <f aca="false">IF(G165="","",IF(AND($B165='Descrizione Intervento'!$E$25,$C165='Descrizione Intervento'!$E$27,$D165='Descrizione Intervento'!$E$30,$E165='Descrizione Intervento'!$E$32,$F165='Descrizione Intervento'!$E$34),IF(COUNTIF(AP$3:AP164,$G165)=0,$G165,""),""))</f>
        <v/>
      </c>
    </row>
    <row r="166" customFormat="false" ht="12.75" hidden="false" customHeight="false" outlineLevel="0" collapsed="false">
      <c r="A166" s="568" t="str">
        <f aca="false">IF(B166&lt;&gt;"",CONCATENATE(B166,C166,D166,E166,F230,F166,G166),"")</f>
        <v/>
      </c>
      <c r="B166" s="590"/>
      <c r="C166" s="590"/>
      <c r="D166" s="590"/>
      <c r="E166" s="591"/>
      <c r="F166" s="590"/>
      <c r="G166" s="590"/>
      <c r="H166" s="593"/>
      <c r="I166" s="593"/>
      <c r="J166" s="595"/>
      <c r="K166" s="595"/>
      <c r="L166" s="590"/>
      <c r="M166" s="590"/>
      <c r="N166" s="590"/>
      <c r="V166" s="568" t="n">
        <f aca="false">+V165+1</f>
        <v>104</v>
      </c>
      <c r="W166" s="573" t="str">
        <f aca="false">IFERROR(VLOOKUP($V165,AD:AK,8,FALSE()),"")</f>
        <v/>
      </c>
      <c r="X166" s="573" t="str">
        <f aca="false">IFERROR(VLOOKUP($V166,AE:AL,8,FALSE()),"")</f>
        <v/>
      </c>
      <c r="Y166" s="573" t="str">
        <f aca="false">IFERROR(VLOOKUP($V166,AF:AM,8,FALSE()),"")</f>
        <v/>
      </c>
      <c r="Z166" s="573" t="str">
        <f aca="false">IFERROR(VLOOKUP($V166,AG:AN,8,FALSE()),"")</f>
        <v/>
      </c>
      <c r="AA166" s="573" t="str">
        <f aca="false">IFERROR(VLOOKUP($V166,AH:AO,8,FALSE()),"")</f>
        <v/>
      </c>
      <c r="AB166" s="573" t="str">
        <f aca="false">IFERROR(VLOOKUP($V166,AI:AP,8,FALSE()),"")</f>
        <v/>
      </c>
      <c r="AD166" s="568" t="str">
        <f aca="false">IF(AK166&lt;&gt;"",MAX(AD$3:AD165)+1,"")</f>
        <v/>
      </c>
      <c r="AE166" s="568" t="str">
        <f aca="false">IF(AL166&lt;&gt;"",MAX(AE$3:AE165)+1,"")</f>
        <v/>
      </c>
      <c r="AF166" s="568" t="str">
        <f aca="false">IF(AM166&lt;&gt;"",MAX(AF$3:AF165)+1,"")</f>
        <v/>
      </c>
      <c r="AG166" s="568" t="str">
        <f aca="false">IF(AN166&lt;&gt;"",MAX(AG$3:AG165)+1,"")</f>
        <v/>
      </c>
      <c r="AH166" s="568" t="str">
        <f aca="false">IF(AO166&lt;&gt;"",MAX(AH$3:AH165)+1,"")</f>
        <v/>
      </c>
      <c r="AI166" s="568" t="str">
        <f aca="false">IF(AP166&lt;&gt;"",MAX(AI$3:AI165)+1,"")</f>
        <v/>
      </c>
      <c r="AK166" s="568" t="str">
        <f aca="false">IF(B166="","",IF(COUNTIF($AK$3:AL165,B166)=0,B166,""))</f>
        <v/>
      </c>
      <c r="AL166" s="568" t="str">
        <f aca="false">IF(C166="","",IF($B166='Descrizione Intervento'!$E$25,IF(COUNTIF($AL$3:AL165,$C166)=0,$C166,""),""))</f>
        <v/>
      </c>
      <c r="AM166" s="568" t="str">
        <f aca="false">IF(D166="","",IF(AND($B166='Descrizione Intervento'!$E$25,$C166='Descrizione Intervento'!$E$27),IF(COUNTIF(AM$3:AM165,$D166)=0,$D166,""),""))</f>
        <v/>
      </c>
      <c r="AN166" s="568" t="str">
        <f aca="false">IF(E166="","",IF(AND($B166='Descrizione Intervento'!$E$25,$C166='Descrizione Intervento'!$E$27,$D166='Descrizione Intervento'!$E$30),IF(COUNTIF(AN$3:AN165,$E166)=0,$E166,""),""))</f>
        <v/>
      </c>
      <c r="AO166" s="568" t="str">
        <f aca="false">IF(F166="","",IF(AND($B166='Descrizione Intervento'!$E$25,$C166='Descrizione Intervento'!$E$27,$D166='Descrizione Intervento'!$E$30,$E166='Descrizione Intervento'!$E$32),IF(COUNTIF(AO$3:AO165,$F166)=0,$F166,""),""))</f>
        <v/>
      </c>
      <c r="AP166" s="568" t="str">
        <f aca="false">IF(G166="","",IF(AND($B166='Descrizione Intervento'!$E$25,$C166='Descrizione Intervento'!$E$27,$D166='Descrizione Intervento'!$E$30,$E166='Descrizione Intervento'!$E$32,$F166='Descrizione Intervento'!$E$34),IF(COUNTIF(AP$3:AP165,$G166)=0,$G166,""),""))</f>
        <v/>
      </c>
    </row>
    <row r="167" customFormat="false" ht="12.75" hidden="false" customHeight="false" outlineLevel="0" collapsed="false">
      <c r="A167" s="568" t="str">
        <f aca="false">IF(B167&lt;&gt;"",CONCATENATE(B167,C167,D167,E167,F231,F167,G167),"")</f>
        <v/>
      </c>
      <c r="B167" s="590"/>
      <c r="C167" s="590"/>
      <c r="D167" s="590"/>
      <c r="E167" s="591"/>
      <c r="F167" s="590"/>
      <c r="G167" s="590"/>
      <c r="H167" s="593"/>
      <c r="I167" s="593"/>
      <c r="J167" s="595"/>
      <c r="K167" s="595"/>
      <c r="L167" s="590"/>
      <c r="M167" s="590"/>
      <c r="N167" s="590"/>
      <c r="V167" s="568" t="n">
        <f aca="false">+V166+1</f>
        <v>105</v>
      </c>
      <c r="W167" s="573" t="str">
        <f aca="false">IFERROR(VLOOKUP($V166,AD:AK,8,FALSE()),"")</f>
        <v/>
      </c>
      <c r="X167" s="573" t="str">
        <f aca="false">IFERROR(VLOOKUP($V167,AE:AL,8,FALSE()),"")</f>
        <v/>
      </c>
      <c r="Y167" s="573" t="str">
        <f aca="false">IFERROR(VLOOKUP($V167,AF:AM,8,FALSE()),"")</f>
        <v/>
      </c>
      <c r="Z167" s="573" t="str">
        <f aca="false">IFERROR(VLOOKUP($V167,AG:AN,8,FALSE()),"")</f>
        <v/>
      </c>
      <c r="AA167" s="573" t="str">
        <f aca="false">IFERROR(VLOOKUP($V167,AH:AO,8,FALSE()),"")</f>
        <v/>
      </c>
      <c r="AB167" s="573" t="str">
        <f aca="false">IFERROR(VLOOKUP($V167,AI:AP,8,FALSE()),"")</f>
        <v/>
      </c>
      <c r="AD167" s="568" t="str">
        <f aca="false">IF(AK167&lt;&gt;"",MAX(AD$3:AD166)+1,"")</f>
        <v/>
      </c>
      <c r="AE167" s="568" t="str">
        <f aca="false">IF(AL167&lt;&gt;"",MAX(AE$3:AE166)+1,"")</f>
        <v/>
      </c>
      <c r="AF167" s="568" t="str">
        <f aca="false">IF(AM167&lt;&gt;"",MAX(AF$3:AF166)+1,"")</f>
        <v/>
      </c>
      <c r="AG167" s="568" t="str">
        <f aca="false">IF(AN167&lt;&gt;"",MAX(AG$3:AG166)+1,"")</f>
        <v/>
      </c>
      <c r="AH167" s="568" t="str">
        <f aca="false">IF(AO167&lt;&gt;"",MAX(AH$3:AH166)+1,"")</f>
        <v/>
      </c>
      <c r="AI167" s="568" t="str">
        <f aca="false">IF(AP167&lt;&gt;"",MAX(AI$3:AI166)+1,"")</f>
        <v/>
      </c>
      <c r="AK167" s="568" t="str">
        <f aca="false">IF(B167="","",IF(COUNTIF($AK$3:AL166,B167)=0,B167,""))</f>
        <v/>
      </c>
      <c r="AL167" s="568" t="str">
        <f aca="false">IF(C167="","",IF($B167='Descrizione Intervento'!$E$25,IF(COUNTIF($AL$3:AL166,$C167)=0,$C167,""),""))</f>
        <v/>
      </c>
      <c r="AM167" s="568" t="str">
        <f aca="false">IF(D167="","",IF(AND($B167='Descrizione Intervento'!$E$25,$C167='Descrizione Intervento'!$E$27),IF(COUNTIF(AM$3:AM166,$D167)=0,$D167,""),""))</f>
        <v/>
      </c>
      <c r="AN167" s="568" t="str">
        <f aca="false">IF(E167="","",IF(AND($B167='Descrizione Intervento'!$E$25,$C167='Descrizione Intervento'!$E$27,$D167='Descrizione Intervento'!$E$30),IF(COUNTIF(AN$3:AN166,$E167)=0,$E167,""),""))</f>
        <v/>
      </c>
      <c r="AO167" s="568" t="str">
        <f aca="false">IF(F167="","",IF(AND($B167='Descrizione Intervento'!$E$25,$C167='Descrizione Intervento'!$E$27,$D167='Descrizione Intervento'!$E$30,$E167='Descrizione Intervento'!$E$32),IF(COUNTIF(AO$3:AO166,$F167)=0,$F167,""),""))</f>
        <v/>
      </c>
      <c r="AP167" s="568" t="str">
        <f aca="false">IF(G167="","",IF(AND($B167='Descrizione Intervento'!$E$25,$C167='Descrizione Intervento'!$E$27,$D167='Descrizione Intervento'!$E$30,$E167='Descrizione Intervento'!$E$32,$F167='Descrizione Intervento'!$E$34),IF(COUNTIF(AP$3:AP166,$G167)=0,$G167,""),""))</f>
        <v/>
      </c>
    </row>
    <row r="168" customFormat="false" ht="12.75" hidden="false" customHeight="false" outlineLevel="0" collapsed="false">
      <c r="A168" s="568" t="str">
        <f aca="false">IF(B168&lt;&gt;"",CONCATENATE(B168,C168,D168,E168,F232,F168,G168),"")</f>
        <v/>
      </c>
      <c r="B168" s="590"/>
      <c r="C168" s="590"/>
      <c r="D168" s="590"/>
      <c r="E168" s="591"/>
      <c r="F168" s="590"/>
      <c r="G168" s="590"/>
      <c r="H168" s="593"/>
      <c r="I168" s="593"/>
      <c r="J168" s="595"/>
      <c r="K168" s="595"/>
      <c r="L168" s="590"/>
      <c r="M168" s="590"/>
      <c r="N168" s="590"/>
      <c r="V168" s="568" t="n">
        <f aca="false">+V167+1</f>
        <v>106</v>
      </c>
      <c r="W168" s="573" t="str">
        <f aca="false">IFERROR(VLOOKUP($V167,AD:AK,8,FALSE()),"")</f>
        <v/>
      </c>
      <c r="X168" s="573" t="str">
        <f aca="false">IFERROR(VLOOKUP($V168,AE:AL,8,FALSE()),"")</f>
        <v/>
      </c>
      <c r="Y168" s="573" t="str">
        <f aca="false">IFERROR(VLOOKUP($V168,AF:AM,8,FALSE()),"")</f>
        <v/>
      </c>
      <c r="Z168" s="573" t="str">
        <f aca="false">IFERROR(VLOOKUP($V168,AG:AN,8,FALSE()),"")</f>
        <v/>
      </c>
      <c r="AA168" s="573" t="str">
        <f aca="false">IFERROR(VLOOKUP($V168,AH:AO,8,FALSE()),"")</f>
        <v/>
      </c>
      <c r="AB168" s="573" t="str">
        <f aca="false">IFERROR(VLOOKUP($V168,AI:AP,8,FALSE()),"")</f>
        <v/>
      </c>
      <c r="AD168" s="568" t="str">
        <f aca="false">IF(AK168&lt;&gt;"",MAX(AD$3:AD167)+1,"")</f>
        <v/>
      </c>
      <c r="AE168" s="568" t="str">
        <f aca="false">IF(AL168&lt;&gt;"",MAX(AE$3:AE167)+1,"")</f>
        <v/>
      </c>
      <c r="AF168" s="568" t="str">
        <f aca="false">IF(AM168&lt;&gt;"",MAX(AF$3:AF167)+1,"")</f>
        <v/>
      </c>
      <c r="AG168" s="568" t="str">
        <f aca="false">IF(AN168&lt;&gt;"",MAX(AG$3:AG167)+1,"")</f>
        <v/>
      </c>
      <c r="AH168" s="568" t="str">
        <f aca="false">IF(AO168&lt;&gt;"",MAX(AH$3:AH167)+1,"")</f>
        <v/>
      </c>
      <c r="AI168" s="568" t="str">
        <f aca="false">IF(AP168&lt;&gt;"",MAX(AI$3:AI167)+1,"")</f>
        <v/>
      </c>
      <c r="AK168" s="568" t="str">
        <f aca="false">IF(B168="","",IF(COUNTIF($AK$3:AL167,B168)=0,B168,""))</f>
        <v/>
      </c>
      <c r="AL168" s="568" t="str">
        <f aca="false">IF(C168="","",IF($B168='Descrizione Intervento'!$E$25,IF(COUNTIF($AL$3:AL167,$C168)=0,$C168,""),""))</f>
        <v/>
      </c>
      <c r="AM168" s="568" t="str">
        <f aca="false">IF(D168="","",IF(AND($B168='Descrizione Intervento'!$E$25,$C168='Descrizione Intervento'!$E$27),IF(COUNTIF(AM$3:AM167,$D168)=0,$D168,""),""))</f>
        <v/>
      </c>
      <c r="AN168" s="568" t="str">
        <f aca="false">IF(E168="","",IF(AND($B168='Descrizione Intervento'!$E$25,$C168='Descrizione Intervento'!$E$27,$D168='Descrizione Intervento'!$E$30),IF(COUNTIF(AN$3:AN167,$E168)=0,$E168,""),""))</f>
        <v/>
      </c>
      <c r="AO168" s="568" t="str">
        <f aca="false">IF(F168="","",IF(AND($B168='Descrizione Intervento'!$E$25,$C168='Descrizione Intervento'!$E$27,$D168='Descrizione Intervento'!$E$30,$E168='Descrizione Intervento'!$E$32),IF(COUNTIF(AO$3:AO167,$F168)=0,$F168,""),""))</f>
        <v/>
      </c>
      <c r="AP168" s="568" t="str">
        <f aca="false">IF(G168="","",IF(AND($B168='Descrizione Intervento'!$E$25,$C168='Descrizione Intervento'!$E$27,$D168='Descrizione Intervento'!$E$30,$E168='Descrizione Intervento'!$E$32,$F168='Descrizione Intervento'!$E$34),IF(COUNTIF(AP$3:AP167,$G168)=0,$G168,""),""))</f>
        <v/>
      </c>
    </row>
    <row r="169" customFormat="false" ht="12.75" hidden="false" customHeight="false" outlineLevel="0" collapsed="false">
      <c r="A169" s="568" t="str">
        <f aca="false">IF(B169&lt;&gt;"",CONCATENATE(B169,C169,D169,E169,F233,F169,G169),"")</f>
        <v/>
      </c>
      <c r="B169" s="590"/>
      <c r="C169" s="590"/>
      <c r="D169" s="590"/>
      <c r="E169" s="591"/>
      <c r="F169" s="590"/>
      <c r="G169" s="590"/>
      <c r="H169" s="593"/>
      <c r="I169" s="593"/>
      <c r="J169" s="595"/>
      <c r="K169" s="595"/>
      <c r="L169" s="590"/>
      <c r="M169" s="590"/>
      <c r="N169" s="590"/>
      <c r="V169" s="568" t="n">
        <f aca="false">+V168+1</f>
        <v>107</v>
      </c>
      <c r="W169" s="573" t="str">
        <f aca="false">IFERROR(VLOOKUP($V168,AD:AK,8,FALSE()),"")</f>
        <v/>
      </c>
      <c r="X169" s="573" t="str">
        <f aca="false">IFERROR(VLOOKUP($V169,AE:AL,8,FALSE()),"")</f>
        <v/>
      </c>
      <c r="Y169" s="573" t="str">
        <f aca="false">IFERROR(VLOOKUP($V169,AF:AM,8,FALSE()),"")</f>
        <v/>
      </c>
      <c r="Z169" s="573" t="str">
        <f aca="false">IFERROR(VLOOKUP($V169,AG:AN,8,FALSE()),"")</f>
        <v/>
      </c>
      <c r="AA169" s="573" t="str">
        <f aca="false">IFERROR(VLOOKUP($V169,AH:AO,8,FALSE()),"")</f>
        <v/>
      </c>
      <c r="AB169" s="573" t="str">
        <f aca="false">IFERROR(VLOOKUP($V169,AI:AP,8,FALSE()),"")</f>
        <v/>
      </c>
      <c r="AD169" s="568" t="str">
        <f aca="false">IF(AK169&lt;&gt;"",MAX(AD$3:AD168)+1,"")</f>
        <v/>
      </c>
      <c r="AE169" s="568" t="str">
        <f aca="false">IF(AL169&lt;&gt;"",MAX(AE$3:AE168)+1,"")</f>
        <v/>
      </c>
      <c r="AF169" s="568" t="str">
        <f aca="false">IF(AM169&lt;&gt;"",MAX(AF$3:AF168)+1,"")</f>
        <v/>
      </c>
      <c r="AG169" s="568" t="str">
        <f aca="false">IF(AN169&lt;&gt;"",MAX(AG$3:AG168)+1,"")</f>
        <v/>
      </c>
      <c r="AH169" s="568" t="str">
        <f aca="false">IF(AO169&lt;&gt;"",MAX(AH$3:AH168)+1,"")</f>
        <v/>
      </c>
      <c r="AI169" s="568" t="str">
        <f aca="false">IF(AP169&lt;&gt;"",MAX(AI$3:AI168)+1,"")</f>
        <v/>
      </c>
      <c r="AK169" s="568" t="str">
        <f aca="false">IF(B169="","",IF(COUNTIF($AK$3:AL168,B169)=0,B169,""))</f>
        <v/>
      </c>
      <c r="AL169" s="568" t="str">
        <f aca="false">IF(C169="","",IF($B169='Descrizione Intervento'!$E$25,IF(COUNTIF($AL$3:AL168,$C169)=0,$C169,""),""))</f>
        <v/>
      </c>
      <c r="AM169" s="568" t="str">
        <f aca="false">IF(D169="","",IF(AND($B169='Descrizione Intervento'!$E$25,$C169='Descrizione Intervento'!$E$27),IF(COUNTIF(AM$3:AM168,$D169)=0,$D169,""),""))</f>
        <v/>
      </c>
      <c r="AN169" s="568" t="str">
        <f aca="false">IF(E169="","",IF(AND($B169='Descrizione Intervento'!$E$25,$C169='Descrizione Intervento'!$E$27,$D169='Descrizione Intervento'!$E$30),IF(COUNTIF(AN$3:AN168,$E169)=0,$E169,""),""))</f>
        <v/>
      </c>
      <c r="AO169" s="568" t="str">
        <f aca="false">IF(F169="","",IF(AND($B169='Descrizione Intervento'!$E$25,$C169='Descrizione Intervento'!$E$27,$D169='Descrizione Intervento'!$E$30,$E169='Descrizione Intervento'!$E$32),IF(COUNTIF(AO$3:AO168,$F169)=0,$F169,""),""))</f>
        <v/>
      </c>
      <c r="AP169" s="568" t="str">
        <f aca="false">IF(G169="","",IF(AND($B169='Descrizione Intervento'!$E$25,$C169='Descrizione Intervento'!$E$27,$D169='Descrizione Intervento'!$E$30,$E169='Descrizione Intervento'!$E$32,$F169='Descrizione Intervento'!$E$34),IF(COUNTIF(AP$3:AP168,$G169)=0,$G169,""),""))</f>
        <v/>
      </c>
    </row>
    <row r="170" customFormat="false" ht="12.75" hidden="false" customHeight="false" outlineLevel="0" collapsed="false">
      <c r="A170" s="568" t="str">
        <f aca="false">IF(B170&lt;&gt;"",CONCATENATE(B170,C170,D170,E170,F234,F170,G170),"")</f>
        <v/>
      </c>
      <c r="B170" s="590"/>
      <c r="C170" s="590"/>
      <c r="D170" s="590"/>
      <c r="E170" s="591"/>
      <c r="F170" s="590"/>
      <c r="G170" s="590"/>
      <c r="H170" s="593"/>
      <c r="I170" s="593"/>
      <c r="J170" s="595"/>
      <c r="K170" s="595"/>
      <c r="L170" s="590"/>
      <c r="M170" s="590"/>
      <c r="N170" s="590"/>
      <c r="V170" s="568" t="n">
        <f aca="false">+V169+1</f>
        <v>108</v>
      </c>
      <c r="W170" s="573" t="str">
        <f aca="false">IFERROR(VLOOKUP($V169,AD:AK,8,FALSE()),"")</f>
        <v/>
      </c>
      <c r="X170" s="573" t="str">
        <f aca="false">IFERROR(VLOOKUP($V170,AE:AL,8,FALSE()),"")</f>
        <v/>
      </c>
      <c r="Y170" s="573" t="str">
        <f aca="false">IFERROR(VLOOKUP($V170,AF:AM,8,FALSE()),"")</f>
        <v/>
      </c>
      <c r="Z170" s="573" t="str">
        <f aca="false">IFERROR(VLOOKUP($V170,AG:AN,8,FALSE()),"")</f>
        <v/>
      </c>
      <c r="AA170" s="573" t="str">
        <f aca="false">IFERROR(VLOOKUP($V170,AH:AO,8,FALSE()),"")</f>
        <v/>
      </c>
      <c r="AB170" s="573" t="str">
        <f aca="false">IFERROR(VLOOKUP($V170,AI:AP,8,FALSE()),"")</f>
        <v/>
      </c>
      <c r="AD170" s="568" t="str">
        <f aca="false">IF(AK170&lt;&gt;"",MAX(AD$3:AD169)+1,"")</f>
        <v/>
      </c>
      <c r="AE170" s="568" t="str">
        <f aca="false">IF(AL170&lt;&gt;"",MAX(AE$3:AE169)+1,"")</f>
        <v/>
      </c>
      <c r="AF170" s="568" t="str">
        <f aca="false">IF(AM170&lt;&gt;"",MAX(AF$3:AF169)+1,"")</f>
        <v/>
      </c>
      <c r="AG170" s="568" t="str">
        <f aca="false">IF(AN170&lt;&gt;"",MAX(AG$3:AG169)+1,"")</f>
        <v/>
      </c>
      <c r="AH170" s="568" t="str">
        <f aca="false">IF(AO170&lt;&gt;"",MAX(AH$3:AH169)+1,"")</f>
        <v/>
      </c>
      <c r="AI170" s="568" t="str">
        <f aca="false">IF(AP170&lt;&gt;"",MAX(AI$3:AI169)+1,"")</f>
        <v/>
      </c>
      <c r="AK170" s="568" t="str">
        <f aca="false">IF(B170="","",IF(COUNTIF($AK$3:AL169,B170)=0,B170,""))</f>
        <v/>
      </c>
      <c r="AL170" s="568" t="str">
        <f aca="false">IF(C170="","",IF($B170='Descrizione Intervento'!$E$25,IF(COUNTIF($AL$3:AL169,$C170)=0,$C170,""),""))</f>
        <v/>
      </c>
      <c r="AM170" s="568" t="str">
        <f aca="false">IF(D170="","",IF(AND($B170='Descrizione Intervento'!$E$25,$C170='Descrizione Intervento'!$E$27),IF(COUNTIF(AM$3:AM169,$D170)=0,$D170,""),""))</f>
        <v/>
      </c>
      <c r="AN170" s="568" t="str">
        <f aca="false">IF(E170="","",IF(AND($B170='Descrizione Intervento'!$E$25,$C170='Descrizione Intervento'!$E$27,$D170='Descrizione Intervento'!$E$30),IF(COUNTIF(AN$3:AN169,$E170)=0,$E170,""),""))</f>
        <v/>
      </c>
      <c r="AO170" s="568" t="str">
        <f aca="false">IF(F170="","",IF(AND($B170='Descrizione Intervento'!$E$25,$C170='Descrizione Intervento'!$E$27,$D170='Descrizione Intervento'!$E$30,$E170='Descrizione Intervento'!$E$32),IF(COUNTIF(AO$3:AO169,$F170)=0,$F170,""),""))</f>
        <v/>
      </c>
      <c r="AP170" s="568" t="str">
        <f aca="false">IF(G170="","",IF(AND($B170='Descrizione Intervento'!$E$25,$C170='Descrizione Intervento'!$E$27,$D170='Descrizione Intervento'!$E$30,$E170='Descrizione Intervento'!$E$32,$F170='Descrizione Intervento'!$E$34),IF(COUNTIF(AP$3:AP169,$G170)=0,$G170,""),""))</f>
        <v/>
      </c>
    </row>
    <row r="171" customFormat="false" ht="12.75" hidden="false" customHeight="false" outlineLevel="0" collapsed="false">
      <c r="A171" s="568" t="str">
        <f aca="false">IF(B171&lt;&gt;"",CONCATENATE(B171,C171,D171,E171,F235,F171,G171),"")</f>
        <v/>
      </c>
      <c r="B171" s="590"/>
      <c r="C171" s="590"/>
      <c r="D171" s="590"/>
      <c r="E171" s="591"/>
      <c r="F171" s="590"/>
      <c r="G171" s="590"/>
      <c r="H171" s="593"/>
      <c r="I171" s="593"/>
      <c r="J171" s="595"/>
      <c r="K171" s="595"/>
      <c r="L171" s="590"/>
      <c r="M171" s="590"/>
      <c r="N171" s="590"/>
      <c r="V171" s="568" t="n">
        <f aca="false">+V170+1</f>
        <v>109</v>
      </c>
      <c r="W171" s="573" t="str">
        <f aca="false">IFERROR(VLOOKUP($V170,AD:AK,8,FALSE()),"")</f>
        <v/>
      </c>
      <c r="X171" s="573" t="str">
        <f aca="false">IFERROR(VLOOKUP($V171,AE:AL,8,FALSE()),"")</f>
        <v/>
      </c>
      <c r="Y171" s="573" t="str">
        <f aca="false">IFERROR(VLOOKUP($V171,AF:AM,8,FALSE()),"")</f>
        <v/>
      </c>
      <c r="Z171" s="573" t="str">
        <f aca="false">IFERROR(VLOOKUP($V171,AG:AN,8,FALSE()),"")</f>
        <v/>
      </c>
      <c r="AA171" s="573" t="str">
        <f aca="false">IFERROR(VLOOKUP($V171,AH:AO,8,FALSE()),"")</f>
        <v/>
      </c>
      <c r="AB171" s="573" t="str">
        <f aca="false">IFERROR(VLOOKUP($V171,AI:AP,8,FALSE()),"")</f>
        <v/>
      </c>
      <c r="AD171" s="568" t="str">
        <f aca="false">IF(AK171&lt;&gt;"",MAX(AD$3:AD170)+1,"")</f>
        <v/>
      </c>
      <c r="AE171" s="568" t="str">
        <f aca="false">IF(AL171&lt;&gt;"",MAX(AE$3:AE170)+1,"")</f>
        <v/>
      </c>
      <c r="AF171" s="568" t="str">
        <f aca="false">IF(AM171&lt;&gt;"",MAX(AF$3:AF170)+1,"")</f>
        <v/>
      </c>
      <c r="AG171" s="568" t="str">
        <f aca="false">IF(AN171&lt;&gt;"",MAX(AG$3:AG170)+1,"")</f>
        <v/>
      </c>
      <c r="AH171" s="568" t="str">
        <f aca="false">IF(AO171&lt;&gt;"",MAX(AH$3:AH170)+1,"")</f>
        <v/>
      </c>
      <c r="AI171" s="568" t="str">
        <f aca="false">IF(AP171&lt;&gt;"",MAX(AI$3:AI170)+1,"")</f>
        <v/>
      </c>
      <c r="AK171" s="568" t="str">
        <f aca="false">IF(B171="","",IF(COUNTIF($AK$3:AL170,B171)=0,B171,""))</f>
        <v/>
      </c>
      <c r="AL171" s="568" t="str">
        <f aca="false">IF(C171="","",IF($B171='Descrizione Intervento'!$E$25,IF(COUNTIF($AL$3:AL170,$C171)=0,$C171,""),""))</f>
        <v/>
      </c>
      <c r="AM171" s="568" t="str">
        <f aca="false">IF(D171="","",IF(AND($B171='Descrizione Intervento'!$E$25,$C171='Descrizione Intervento'!$E$27),IF(COUNTIF(AM$3:AM170,$D171)=0,$D171,""),""))</f>
        <v/>
      </c>
      <c r="AN171" s="568" t="str">
        <f aca="false">IF(E171="","",IF(AND($B171='Descrizione Intervento'!$E$25,$C171='Descrizione Intervento'!$E$27,$D171='Descrizione Intervento'!$E$30),IF(COUNTIF(AN$3:AN170,$E171)=0,$E171,""),""))</f>
        <v/>
      </c>
      <c r="AO171" s="568" t="str">
        <f aca="false">IF(F171="","",IF(AND($B171='Descrizione Intervento'!$E$25,$C171='Descrizione Intervento'!$E$27,$D171='Descrizione Intervento'!$E$30,$E171='Descrizione Intervento'!$E$32),IF(COUNTIF(AO$3:AO170,$F171)=0,$F171,""),""))</f>
        <v/>
      </c>
      <c r="AP171" s="568" t="str">
        <f aca="false">IF(G171="","",IF(AND($B171='Descrizione Intervento'!$E$25,$C171='Descrizione Intervento'!$E$27,$D171='Descrizione Intervento'!$E$30,$E171='Descrizione Intervento'!$E$32,$F171='Descrizione Intervento'!$E$34),IF(COUNTIF(AP$3:AP170,$G171)=0,$G171,""),""))</f>
        <v/>
      </c>
    </row>
    <row r="172" customFormat="false" ht="12.75" hidden="false" customHeight="false" outlineLevel="0" collapsed="false">
      <c r="A172" s="568" t="str">
        <f aca="false">IF(B172&lt;&gt;"",CONCATENATE(B172,C172,D172,E172,F236,F172,G172),"")</f>
        <v/>
      </c>
      <c r="B172" s="590"/>
      <c r="C172" s="590"/>
      <c r="D172" s="590"/>
      <c r="E172" s="591"/>
      <c r="F172" s="590"/>
      <c r="G172" s="590"/>
      <c r="H172" s="593"/>
      <c r="I172" s="593"/>
      <c r="J172" s="595"/>
      <c r="K172" s="595"/>
      <c r="L172" s="590"/>
      <c r="M172" s="590"/>
      <c r="N172" s="590"/>
      <c r="V172" s="568" t="n">
        <f aca="false">+V171+1</f>
        <v>110</v>
      </c>
      <c r="W172" s="573" t="str">
        <f aca="false">IFERROR(VLOOKUP($V171,AD:AK,8,FALSE()),"")</f>
        <v/>
      </c>
      <c r="X172" s="573" t="str">
        <f aca="false">IFERROR(VLOOKUP($V172,AE:AL,8,FALSE()),"")</f>
        <v/>
      </c>
      <c r="Y172" s="573" t="str">
        <f aca="false">IFERROR(VLOOKUP($V172,AF:AM,8,FALSE()),"")</f>
        <v/>
      </c>
      <c r="Z172" s="573" t="str">
        <f aca="false">IFERROR(VLOOKUP($V172,AG:AN,8,FALSE()),"")</f>
        <v/>
      </c>
      <c r="AA172" s="573" t="str">
        <f aca="false">IFERROR(VLOOKUP($V172,AH:AO,8,FALSE()),"")</f>
        <v/>
      </c>
      <c r="AB172" s="573" t="str">
        <f aca="false">IFERROR(VLOOKUP($V172,AI:AP,8,FALSE()),"")</f>
        <v/>
      </c>
      <c r="AD172" s="568" t="str">
        <f aca="false">IF(AK172&lt;&gt;"",MAX(AD$3:AD171)+1,"")</f>
        <v/>
      </c>
      <c r="AE172" s="568" t="str">
        <f aca="false">IF(AL172&lt;&gt;"",MAX(AE$3:AE171)+1,"")</f>
        <v/>
      </c>
      <c r="AF172" s="568" t="str">
        <f aca="false">IF(AM172&lt;&gt;"",MAX(AF$3:AF171)+1,"")</f>
        <v/>
      </c>
      <c r="AG172" s="568" t="str">
        <f aca="false">IF(AN172&lt;&gt;"",MAX(AG$3:AG171)+1,"")</f>
        <v/>
      </c>
      <c r="AH172" s="568" t="str">
        <f aca="false">IF(AO172&lt;&gt;"",MAX(AH$3:AH171)+1,"")</f>
        <v/>
      </c>
      <c r="AI172" s="568" t="str">
        <f aca="false">IF(AP172&lt;&gt;"",MAX(AI$3:AI171)+1,"")</f>
        <v/>
      </c>
      <c r="AK172" s="568" t="str">
        <f aca="false">IF(B172="","",IF(COUNTIF($AK$3:AL171,B172)=0,B172,""))</f>
        <v/>
      </c>
      <c r="AL172" s="568" t="str">
        <f aca="false">IF(C172="","",IF($B172='Descrizione Intervento'!$E$25,IF(COUNTIF($AL$3:AL171,$C172)=0,$C172,""),""))</f>
        <v/>
      </c>
      <c r="AM172" s="568" t="str">
        <f aca="false">IF(D172="","",IF(AND($B172='Descrizione Intervento'!$E$25,$C172='Descrizione Intervento'!$E$27),IF(COUNTIF(AM$3:AM171,$D172)=0,$D172,""),""))</f>
        <v/>
      </c>
      <c r="AN172" s="568" t="str">
        <f aca="false">IF(E172="","",IF(AND($B172='Descrizione Intervento'!$E$25,$C172='Descrizione Intervento'!$E$27,$D172='Descrizione Intervento'!$E$30),IF(COUNTIF(AN$3:AN171,$E172)=0,$E172,""),""))</f>
        <v/>
      </c>
      <c r="AO172" s="568" t="str">
        <f aca="false">IF(F172="","",IF(AND($B172='Descrizione Intervento'!$E$25,$C172='Descrizione Intervento'!$E$27,$D172='Descrizione Intervento'!$E$30,$E172='Descrizione Intervento'!$E$32),IF(COUNTIF(AO$3:AO171,$F172)=0,$F172,""),""))</f>
        <v/>
      </c>
      <c r="AP172" s="568" t="str">
        <f aca="false">IF(G172="","",IF(AND($B172='Descrizione Intervento'!$E$25,$C172='Descrizione Intervento'!$E$27,$D172='Descrizione Intervento'!$E$30,$E172='Descrizione Intervento'!$E$32,$F172='Descrizione Intervento'!$E$34),IF(COUNTIF(AP$3:AP171,$G172)=0,$G172,""),""))</f>
        <v/>
      </c>
    </row>
    <row r="173" customFormat="false" ht="12.75" hidden="false" customHeight="false" outlineLevel="0" collapsed="false">
      <c r="A173" s="568" t="str">
        <f aca="false">IF(B173&lt;&gt;"",CONCATENATE(B173,C173,D173,E173,F237,F173,G173),"")</f>
        <v/>
      </c>
      <c r="B173" s="590"/>
      <c r="C173" s="590"/>
      <c r="D173" s="590"/>
      <c r="E173" s="591"/>
      <c r="F173" s="590"/>
      <c r="G173" s="590"/>
      <c r="H173" s="593"/>
      <c r="I173" s="593"/>
      <c r="J173" s="595"/>
      <c r="K173" s="595"/>
      <c r="L173" s="590"/>
      <c r="M173" s="590"/>
      <c r="N173" s="590"/>
      <c r="V173" s="568" t="n">
        <f aca="false">+V172+1</f>
        <v>111</v>
      </c>
      <c r="W173" s="573" t="str">
        <f aca="false">IFERROR(VLOOKUP($V172,AD:AK,8,FALSE()),"")</f>
        <v/>
      </c>
      <c r="X173" s="573" t="str">
        <f aca="false">IFERROR(VLOOKUP($V173,AE:AL,8,FALSE()),"")</f>
        <v/>
      </c>
      <c r="Y173" s="573" t="str">
        <f aca="false">IFERROR(VLOOKUP($V173,AF:AM,8,FALSE()),"")</f>
        <v/>
      </c>
      <c r="Z173" s="573" t="str">
        <f aca="false">IFERROR(VLOOKUP($V173,AG:AN,8,FALSE()),"")</f>
        <v/>
      </c>
      <c r="AA173" s="573" t="str">
        <f aca="false">IFERROR(VLOOKUP($V173,AH:AO,8,FALSE()),"")</f>
        <v/>
      </c>
      <c r="AB173" s="573" t="str">
        <f aca="false">IFERROR(VLOOKUP($V173,AI:AP,8,FALSE()),"")</f>
        <v/>
      </c>
      <c r="AD173" s="568" t="str">
        <f aca="false">IF(AK173&lt;&gt;"",MAX(AD$3:AD172)+1,"")</f>
        <v/>
      </c>
      <c r="AE173" s="568" t="str">
        <f aca="false">IF(AL173&lt;&gt;"",MAX(AE$3:AE172)+1,"")</f>
        <v/>
      </c>
      <c r="AF173" s="568" t="str">
        <f aca="false">IF(AM173&lt;&gt;"",MAX(AF$3:AF172)+1,"")</f>
        <v/>
      </c>
      <c r="AG173" s="568" t="str">
        <f aca="false">IF(AN173&lt;&gt;"",MAX(AG$3:AG172)+1,"")</f>
        <v/>
      </c>
      <c r="AH173" s="568" t="str">
        <f aca="false">IF(AO173&lt;&gt;"",MAX(AH$3:AH172)+1,"")</f>
        <v/>
      </c>
      <c r="AI173" s="568" t="str">
        <f aca="false">IF(AP173&lt;&gt;"",MAX(AI$3:AI172)+1,"")</f>
        <v/>
      </c>
      <c r="AK173" s="568" t="str">
        <f aca="false">IF(B173="","",IF(COUNTIF($AK$3:AL172,B173)=0,B173,""))</f>
        <v/>
      </c>
      <c r="AL173" s="568" t="str">
        <f aca="false">IF(C173="","",IF($B173='Descrizione Intervento'!$E$25,IF(COUNTIF($AL$3:AL172,$C173)=0,$C173,""),""))</f>
        <v/>
      </c>
      <c r="AM173" s="568" t="str">
        <f aca="false">IF(D173="","",IF(AND($B173='Descrizione Intervento'!$E$25,$C173='Descrizione Intervento'!$E$27),IF(COUNTIF(AM$3:AM172,$D173)=0,$D173,""),""))</f>
        <v/>
      </c>
      <c r="AN173" s="568" t="str">
        <f aca="false">IF(E173="","",IF(AND($B173='Descrizione Intervento'!$E$25,$C173='Descrizione Intervento'!$E$27,$D173='Descrizione Intervento'!$E$30),IF(COUNTIF(AN$3:AN172,$E173)=0,$E173,""),""))</f>
        <v/>
      </c>
      <c r="AO173" s="568" t="str">
        <f aca="false">IF(F173="","",IF(AND($B173='Descrizione Intervento'!$E$25,$C173='Descrizione Intervento'!$E$27,$D173='Descrizione Intervento'!$E$30,$E173='Descrizione Intervento'!$E$32),IF(COUNTIF(AO$3:AO172,$F173)=0,$F173,""),""))</f>
        <v/>
      </c>
      <c r="AP173" s="568" t="str">
        <f aca="false">IF(G173="","",IF(AND($B173='Descrizione Intervento'!$E$25,$C173='Descrizione Intervento'!$E$27,$D173='Descrizione Intervento'!$E$30,$E173='Descrizione Intervento'!$E$32,$F173='Descrizione Intervento'!$E$34),IF(COUNTIF(AP$3:AP172,$G173)=0,$G173,""),""))</f>
        <v/>
      </c>
    </row>
    <row r="174" customFormat="false" ht="12.75" hidden="false" customHeight="false" outlineLevel="0" collapsed="false">
      <c r="A174" s="568" t="str">
        <f aca="false">IF(B174&lt;&gt;"",CONCATENATE(B174,C174,D174,E174,F238,F174,G174),"")</f>
        <v/>
      </c>
      <c r="B174" s="590"/>
      <c r="C174" s="590"/>
      <c r="D174" s="590"/>
      <c r="E174" s="591"/>
      <c r="F174" s="590"/>
      <c r="G174" s="590"/>
      <c r="H174" s="593"/>
      <c r="I174" s="593"/>
      <c r="J174" s="595"/>
      <c r="K174" s="595"/>
      <c r="L174" s="590"/>
      <c r="M174" s="590"/>
      <c r="N174" s="590"/>
      <c r="V174" s="568" t="n">
        <f aca="false">+V173+1</f>
        <v>112</v>
      </c>
      <c r="W174" s="573" t="str">
        <f aca="false">IFERROR(VLOOKUP($V173,AD:AK,8,FALSE()),"")</f>
        <v/>
      </c>
      <c r="X174" s="573" t="str">
        <f aca="false">IFERROR(VLOOKUP($V174,AE:AL,8,FALSE()),"")</f>
        <v/>
      </c>
      <c r="Y174" s="573" t="str">
        <f aca="false">IFERROR(VLOOKUP($V174,AF:AM,8,FALSE()),"")</f>
        <v/>
      </c>
      <c r="Z174" s="573" t="str">
        <f aca="false">IFERROR(VLOOKUP($V174,AG:AN,8,FALSE()),"")</f>
        <v/>
      </c>
      <c r="AA174" s="573" t="str">
        <f aca="false">IFERROR(VLOOKUP($V174,AH:AO,8,FALSE()),"")</f>
        <v/>
      </c>
      <c r="AB174" s="573" t="str">
        <f aca="false">IFERROR(VLOOKUP($V174,AI:AP,8,FALSE()),"")</f>
        <v/>
      </c>
      <c r="AD174" s="568" t="str">
        <f aca="false">IF(AK174&lt;&gt;"",MAX(AD$3:AD173)+1,"")</f>
        <v/>
      </c>
      <c r="AE174" s="568" t="str">
        <f aca="false">IF(AL174&lt;&gt;"",MAX(AE$3:AE173)+1,"")</f>
        <v/>
      </c>
      <c r="AF174" s="568" t="str">
        <f aca="false">IF(AM174&lt;&gt;"",MAX(AF$3:AF173)+1,"")</f>
        <v/>
      </c>
      <c r="AG174" s="568" t="str">
        <f aca="false">IF(AN174&lt;&gt;"",MAX(AG$3:AG173)+1,"")</f>
        <v/>
      </c>
      <c r="AH174" s="568" t="str">
        <f aca="false">IF(AO174&lt;&gt;"",MAX(AH$3:AH173)+1,"")</f>
        <v/>
      </c>
      <c r="AI174" s="568" t="str">
        <f aca="false">IF(AP174&lt;&gt;"",MAX(AI$3:AI173)+1,"")</f>
        <v/>
      </c>
      <c r="AK174" s="568" t="str">
        <f aca="false">IF(B174="","",IF(COUNTIF($AK$3:AL173,B174)=0,B174,""))</f>
        <v/>
      </c>
      <c r="AL174" s="568" t="str">
        <f aca="false">IF(C174="","",IF($B174='Descrizione Intervento'!$E$25,IF(COUNTIF($AL$3:AL173,$C174)=0,$C174,""),""))</f>
        <v/>
      </c>
      <c r="AM174" s="568" t="str">
        <f aca="false">IF(D174="","",IF(AND($B174='Descrizione Intervento'!$E$25,$C174='Descrizione Intervento'!$E$27),IF(COUNTIF(AM$3:AM173,$D174)=0,$D174,""),""))</f>
        <v/>
      </c>
      <c r="AN174" s="568" t="str">
        <f aca="false">IF(E174="","",IF(AND($B174='Descrizione Intervento'!$E$25,$C174='Descrizione Intervento'!$E$27,$D174='Descrizione Intervento'!$E$30),IF(COUNTIF(AN$3:AN173,$E174)=0,$E174,""),""))</f>
        <v/>
      </c>
      <c r="AO174" s="568" t="str">
        <f aca="false">IF(F174="","",IF(AND($B174='Descrizione Intervento'!$E$25,$C174='Descrizione Intervento'!$E$27,$D174='Descrizione Intervento'!$E$30,$E174='Descrizione Intervento'!$E$32),IF(COUNTIF(AO$3:AO173,$F174)=0,$F174,""),""))</f>
        <v/>
      </c>
      <c r="AP174" s="568" t="str">
        <f aca="false">IF(G174="","",IF(AND($B174='Descrizione Intervento'!$E$25,$C174='Descrizione Intervento'!$E$27,$D174='Descrizione Intervento'!$E$30,$E174='Descrizione Intervento'!$E$32,$F174='Descrizione Intervento'!$E$34),IF(COUNTIF(AP$3:AP173,$G174)=0,$G174,""),""))</f>
        <v/>
      </c>
    </row>
    <row r="175" customFormat="false" ht="12.75" hidden="false" customHeight="false" outlineLevel="0" collapsed="false">
      <c r="A175" s="568" t="str">
        <f aca="false">IF(B175&lt;&gt;"",CONCATENATE(B175,C175,D175,E175,F239,F175,G175),"")</f>
        <v/>
      </c>
      <c r="B175" s="590"/>
      <c r="C175" s="590"/>
      <c r="D175" s="590"/>
      <c r="E175" s="591"/>
      <c r="F175" s="590"/>
      <c r="G175" s="590"/>
      <c r="H175" s="593"/>
      <c r="I175" s="593"/>
      <c r="J175" s="595"/>
      <c r="K175" s="595"/>
      <c r="L175" s="590"/>
      <c r="M175" s="590"/>
      <c r="N175" s="590"/>
      <c r="V175" s="568" t="n">
        <f aca="false">+V174+1</f>
        <v>113</v>
      </c>
      <c r="W175" s="573" t="str">
        <f aca="false">IFERROR(VLOOKUP($V174,AD:AK,8,FALSE()),"")</f>
        <v/>
      </c>
      <c r="X175" s="573" t="str">
        <f aca="false">IFERROR(VLOOKUP($V175,AE:AL,8,FALSE()),"")</f>
        <v/>
      </c>
      <c r="Y175" s="573" t="str">
        <f aca="false">IFERROR(VLOOKUP($V175,AF:AM,8,FALSE()),"")</f>
        <v/>
      </c>
      <c r="Z175" s="573" t="str">
        <f aca="false">IFERROR(VLOOKUP($V175,AG:AN,8,FALSE()),"")</f>
        <v/>
      </c>
      <c r="AA175" s="573" t="str">
        <f aca="false">IFERROR(VLOOKUP($V175,AH:AO,8,FALSE()),"")</f>
        <v/>
      </c>
      <c r="AB175" s="573" t="str">
        <f aca="false">IFERROR(VLOOKUP($V175,AI:AP,8,FALSE()),"")</f>
        <v/>
      </c>
      <c r="AD175" s="568" t="str">
        <f aca="false">IF(AK175&lt;&gt;"",MAX(AD$3:AD174)+1,"")</f>
        <v/>
      </c>
      <c r="AE175" s="568" t="str">
        <f aca="false">IF(AL175&lt;&gt;"",MAX(AE$3:AE174)+1,"")</f>
        <v/>
      </c>
      <c r="AF175" s="568" t="str">
        <f aca="false">IF(AM175&lt;&gt;"",MAX(AF$3:AF174)+1,"")</f>
        <v/>
      </c>
      <c r="AG175" s="568" t="str">
        <f aca="false">IF(AN175&lt;&gt;"",MAX(AG$3:AG174)+1,"")</f>
        <v/>
      </c>
      <c r="AH175" s="568" t="str">
        <f aca="false">IF(AO175&lt;&gt;"",MAX(AH$3:AH174)+1,"")</f>
        <v/>
      </c>
      <c r="AI175" s="568" t="str">
        <f aca="false">IF(AP175&lt;&gt;"",MAX(AI$3:AI174)+1,"")</f>
        <v/>
      </c>
      <c r="AK175" s="568" t="str">
        <f aca="false">IF(B175="","",IF(COUNTIF($AK$3:AL174,B175)=0,B175,""))</f>
        <v/>
      </c>
      <c r="AL175" s="568" t="str">
        <f aca="false">IF(C175="","",IF($B175='Descrizione Intervento'!$E$25,IF(COUNTIF($AL$3:AL174,$C175)=0,$C175,""),""))</f>
        <v/>
      </c>
      <c r="AM175" s="568" t="str">
        <f aca="false">IF(D175="","",IF(AND($B175='Descrizione Intervento'!$E$25,$C175='Descrizione Intervento'!$E$27),IF(COUNTIF(AM$3:AM174,$D175)=0,$D175,""),""))</f>
        <v/>
      </c>
      <c r="AN175" s="568" t="str">
        <f aca="false">IF(E175="","",IF(AND($B175='Descrizione Intervento'!$E$25,$C175='Descrizione Intervento'!$E$27,$D175='Descrizione Intervento'!$E$30),IF(COUNTIF(AN$3:AN174,$E175)=0,$E175,""),""))</f>
        <v/>
      </c>
      <c r="AO175" s="568" t="str">
        <f aca="false">IF(F175="","",IF(AND($B175='Descrizione Intervento'!$E$25,$C175='Descrizione Intervento'!$E$27,$D175='Descrizione Intervento'!$E$30,$E175='Descrizione Intervento'!$E$32),IF(COUNTIF(AO$3:AO174,$F175)=0,$F175,""),""))</f>
        <v/>
      </c>
      <c r="AP175" s="568" t="str">
        <f aca="false">IF(G175="","",IF(AND($B175='Descrizione Intervento'!$E$25,$C175='Descrizione Intervento'!$E$27,$D175='Descrizione Intervento'!$E$30,$E175='Descrizione Intervento'!$E$32,$F175='Descrizione Intervento'!$E$34),IF(COUNTIF(AP$3:AP174,$G175)=0,$G175,""),""))</f>
        <v/>
      </c>
    </row>
    <row r="176" customFormat="false" ht="12.75" hidden="false" customHeight="false" outlineLevel="0" collapsed="false">
      <c r="A176" s="568" t="str">
        <f aca="false">IF(B176&lt;&gt;"",CONCATENATE(B176,C176,D176,E176,F240,F176,G176),"")</f>
        <v/>
      </c>
      <c r="B176" s="590"/>
      <c r="C176" s="590"/>
      <c r="D176" s="590"/>
      <c r="E176" s="591"/>
      <c r="F176" s="590"/>
      <c r="G176" s="590"/>
      <c r="H176" s="593"/>
      <c r="I176" s="593"/>
      <c r="J176" s="595"/>
      <c r="K176" s="595"/>
      <c r="L176" s="590"/>
      <c r="M176" s="590"/>
      <c r="N176" s="590"/>
      <c r="V176" s="568" t="n">
        <f aca="false">+V175+1</f>
        <v>114</v>
      </c>
      <c r="W176" s="573" t="str">
        <f aca="false">IFERROR(VLOOKUP($V175,AD:AK,8,FALSE()),"")</f>
        <v/>
      </c>
      <c r="X176" s="573" t="str">
        <f aca="false">IFERROR(VLOOKUP($V176,AE:AL,8,FALSE()),"")</f>
        <v/>
      </c>
      <c r="Y176" s="573" t="str">
        <f aca="false">IFERROR(VLOOKUP($V176,AF:AM,8,FALSE()),"")</f>
        <v/>
      </c>
      <c r="Z176" s="573" t="str">
        <f aca="false">IFERROR(VLOOKUP($V176,AG:AN,8,FALSE()),"")</f>
        <v/>
      </c>
      <c r="AA176" s="573" t="str">
        <f aca="false">IFERROR(VLOOKUP($V176,AH:AO,8,FALSE()),"")</f>
        <v/>
      </c>
      <c r="AB176" s="573" t="str">
        <f aca="false">IFERROR(VLOOKUP($V176,AI:AP,8,FALSE()),"")</f>
        <v/>
      </c>
      <c r="AD176" s="568" t="str">
        <f aca="false">IF(AK176&lt;&gt;"",MAX(AD$3:AD175)+1,"")</f>
        <v/>
      </c>
      <c r="AE176" s="568" t="str">
        <f aca="false">IF(AL176&lt;&gt;"",MAX(AE$3:AE175)+1,"")</f>
        <v/>
      </c>
      <c r="AF176" s="568" t="str">
        <f aca="false">IF(AM176&lt;&gt;"",MAX(AF$3:AF175)+1,"")</f>
        <v/>
      </c>
      <c r="AG176" s="568" t="str">
        <f aca="false">IF(AN176&lt;&gt;"",MAX(AG$3:AG175)+1,"")</f>
        <v/>
      </c>
      <c r="AH176" s="568" t="str">
        <f aca="false">IF(AO176&lt;&gt;"",MAX(AH$3:AH175)+1,"")</f>
        <v/>
      </c>
      <c r="AI176" s="568" t="str">
        <f aca="false">IF(AP176&lt;&gt;"",MAX(AI$3:AI175)+1,"")</f>
        <v/>
      </c>
      <c r="AK176" s="568" t="str">
        <f aca="false">IF(B176="","",IF(COUNTIF($AK$3:AL175,B176)=0,B176,""))</f>
        <v/>
      </c>
      <c r="AL176" s="568" t="str">
        <f aca="false">IF(C176="","",IF($B176='Descrizione Intervento'!$E$25,IF(COUNTIF($AL$3:AL175,$C176)=0,$C176,""),""))</f>
        <v/>
      </c>
      <c r="AM176" s="568" t="str">
        <f aca="false">IF(D176="","",IF(AND($B176='Descrizione Intervento'!$E$25,$C176='Descrizione Intervento'!$E$27),IF(COUNTIF(AM$3:AM175,$D176)=0,$D176,""),""))</f>
        <v/>
      </c>
      <c r="AN176" s="568" t="str">
        <f aca="false">IF(E176="","",IF(AND($B176='Descrizione Intervento'!$E$25,$C176='Descrizione Intervento'!$E$27,$D176='Descrizione Intervento'!$E$30),IF(COUNTIF(AN$3:AN175,$E176)=0,$E176,""),""))</f>
        <v/>
      </c>
      <c r="AO176" s="568" t="str">
        <f aca="false">IF(F176="","",IF(AND($B176='Descrizione Intervento'!$E$25,$C176='Descrizione Intervento'!$E$27,$D176='Descrizione Intervento'!$E$30,$E176='Descrizione Intervento'!$E$32),IF(COUNTIF(AO$3:AO175,$F176)=0,$F176,""),""))</f>
        <v/>
      </c>
      <c r="AP176" s="568" t="str">
        <f aca="false">IF(G176="","",IF(AND($B176='Descrizione Intervento'!$E$25,$C176='Descrizione Intervento'!$E$27,$D176='Descrizione Intervento'!$E$30,$E176='Descrizione Intervento'!$E$32,$F176='Descrizione Intervento'!$E$34),IF(COUNTIF(AP$3:AP175,$G176)=0,$G176,""),""))</f>
        <v/>
      </c>
    </row>
    <row r="177" customFormat="false" ht="12.75" hidden="false" customHeight="false" outlineLevel="0" collapsed="false">
      <c r="A177" s="568" t="str">
        <f aca="false">IF(B177&lt;&gt;"",CONCATENATE(B177,C177,D177,E177,F241,F177,G177),"")</f>
        <v/>
      </c>
      <c r="B177" s="590"/>
      <c r="C177" s="590"/>
      <c r="D177" s="590"/>
      <c r="E177" s="591"/>
      <c r="F177" s="590"/>
      <c r="G177" s="590"/>
      <c r="H177" s="593"/>
      <c r="I177" s="593"/>
      <c r="J177" s="595"/>
      <c r="K177" s="595"/>
      <c r="L177" s="590"/>
      <c r="M177" s="590"/>
      <c r="N177" s="590"/>
      <c r="V177" s="568" t="n">
        <f aca="false">+V176+1</f>
        <v>115</v>
      </c>
      <c r="W177" s="573" t="str">
        <f aca="false">IFERROR(VLOOKUP($V176,AD:AK,8,FALSE()),"")</f>
        <v/>
      </c>
      <c r="X177" s="573" t="str">
        <f aca="false">IFERROR(VLOOKUP($V177,AE:AL,8,FALSE()),"")</f>
        <v/>
      </c>
      <c r="Y177" s="573" t="str">
        <f aca="false">IFERROR(VLOOKUP($V177,AF:AM,8,FALSE()),"")</f>
        <v/>
      </c>
      <c r="Z177" s="573" t="str">
        <f aca="false">IFERROR(VLOOKUP($V177,AG:AN,8,FALSE()),"")</f>
        <v/>
      </c>
      <c r="AA177" s="573" t="str">
        <f aca="false">IFERROR(VLOOKUP($V177,AH:AO,8,FALSE()),"")</f>
        <v/>
      </c>
      <c r="AB177" s="573" t="str">
        <f aca="false">IFERROR(VLOOKUP($V177,AI:AP,8,FALSE()),"")</f>
        <v/>
      </c>
      <c r="AD177" s="568" t="str">
        <f aca="false">IF(AK177&lt;&gt;"",MAX(AD$3:AD176)+1,"")</f>
        <v/>
      </c>
      <c r="AE177" s="568" t="str">
        <f aca="false">IF(AL177&lt;&gt;"",MAX(AE$3:AE176)+1,"")</f>
        <v/>
      </c>
      <c r="AF177" s="568" t="str">
        <f aca="false">IF(AM177&lt;&gt;"",MAX(AF$3:AF176)+1,"")</f>
        <v/>
      </c>
      <c r="AG177" s="568" t="str">
        <f aca="false">IF(AN177&lt;&gt;"",MAX(AG$3:AG176)+1,"")</f>
        <v/>
      </c>
      <c r="AH177" s="568" t="str">
        <f aca="false">IF(AO177&lt;&gt;"",MAX(AH$3:AH176)+1,"")</f>
        <v/>
      </c>
      <c r="AI177" s="568" t="str">
        <f aca="false">IF(AP177&lt;&gt;"",MAX(AI$3:AI176)+1,"")</f>
        <v/>
      </c>
      <c r="AK177" s="568" t="str">
        <f aca="false">IF(B177="","",IF(COUNTIF($AK$3:AL176,B177)=0,B177,""))</f>
        <v/>
      </c>
      <c r="AL177" s="568" t="str">
        <f aca="false">IF(C177="","",IF($B177='Descrizione Intervento'!$E$25,IF(COUNTIF($AL$3:AL176,$C177)=0,$C177,""),""))</f>
        <v/>
      </c>
      <c r="AM177" s="568" t="str">
        <f aca="false">IF(D177="","",IF(AND($B177='Descrizione Intervento'!$E$25,$C177='Descrizione Intervento'!$E$27),IF(COUNTIF(AM$3:AM176,$D177)=0,$D177,""),""))</f>
        <v/>
      </c>
      <c r="AN177" s="568" t="str">
        <f aca="false">IF(E177="","",IF(AND($B177='Descrizione Intervento'!$E$25,$C177='Descrizione Intervento'!$E$27,$D177='Descrizione Intervento'!$E$30),IF(COUNTIF(AN$3:AN176,$E177)=0,$E177,""),""))</f>
        <v/>
      </c>
      <c r="AO177" s="568" t="str">
        <f aca="false">IF(F177="","",IF(AND($B177='Descrizione Intervento'!$E$25,$C177='Descrizione Intervento'!$E$27,$D177='Descrizione Intervento'!$E$30,$E177='Descrizione Intervento'!$E$32),IF(COUNTIF(AO$3:AO176,$F177)=0,$F177,""),""))</f>
        <v/>
      </c>
      <c r="AP177" s="568" t="str">
        <f aca="false">IF(G177="","",IF(AND($B177='Descrizione Intervento'!$E$25,$C177='Descrizione Intervento'!$E$27,$D177='Descrizione Intervento'!$E$30,$E177='Descrizione Intervento'!$E$32,$F177='Descrizione Intervento'!$E$34),IF(COUNTIF(AP$3:AP176,$G177)=0,$G177,""),""))</f>
        <v/>
      </c>
    </row>
    <row r="178" customFormat="false" ht="12.75" hidden="false" customHeight="false" outlineLevel="0" collapsed="false">
      <c r="A178" s="568" t="str">
        <f aca="false">IF(B178&lt;&gt;"",CONCATENATE(B178,C178,D178,E178,F242,F178,G178),"")</f>
        <v/>
      </c>
      <c r="B178" s="590"/>
      <c r="C178" s="590"/>
      <c r="D178" s="590"/>
      <c r="E178" s="591"/>
      <c r="F178" s="590"/>
      <c r="G178" s="590"/>
      <c r="H178" s="593"/>
      <c r="I178" s="593"/>
      <c r="J178" s="595"/>
      <c r="K178" s="595"/>
      <c r="L178" s="590"/>
      <c r="M178" s="590"/>
      <c r="N178" s="590"/>
      <c r="V178" s="568" t="n">
        <f aca="false">+V177+1</f>
        <v>116</v>
      </c>
      <c r="W178" s="573" t="str">
        <f aca="false">IFERROR(VLOOKUP($V177,AD:AK,8,FALSE()),"")</f>
        <v/>
      </c>
      <c r="X178" s="573" t="str">
        <f aca="false">IFERROR(VLOOKUP($V178,AE:AL,8,FALSE()),"")</f>
        <v/>
      </c>
      <c r="Y178" s="573" t="str">
        <f aca="false">IFERROR(VLOOKUP($V178,AF:AM,8,FALSE()),"")</f>
        <v/>
      </c>
      <c r="Z178" s="573" t="str">
        <f aca="false">IFERROR(VLOOKUP($V178,AG:AN,8,FALSE()),"")</f>
        <v/>
      </c>
      <c r="AA178" s="573" t="str">
        <f aca="false">IFERROR(VLOOKUP($V178,AH:AO,8,FALSE()),"")</f>
        <v/>
      </c>
      <c r="AB178" s="573" t="str">
        <f aca="false">IFERROR(VLOOKUP($V178,AI:AP,8,FALSE()),"")</f>
        <v/>
      </c>
      <c r="AD178" s="568" t="str">
        <f aca="false">IF(AK178&lt;&gt;"",MAX(AD$3:AD177)+1,"")</f>
        <v/>
      </c>
      <c r="AE178" s="568" t="str">
        <f aca="false">IF(AL178&lt;&gt;"",MAX(AE$3:AE177)+1,"")</f>
        <v/>
      </c>
      <c r="AF178" s="568" t="str">
        <f aca="false">IF(AM178&lt;&gt;"",MAX(AF$3:AF177)+1,"")</f>
        <v/>
      </c>
      <c r="AG178" s="568" t="str">
        <f aca="false">IF(AN178&lt;&gt;"",MAX(AG$3:AG177)+1,"")</f>
        <v/>
      </c>
      <c r="AH178" s="568" t="str">
        <f aca="false">IF(AO178&lt;&gt;"",MAX(AH$3:AH177)+1,"")</f>
        <v/>
      </c>
      <c r="AI178" s="568" t="str">
        <f aca="false">IF(AP178&lt;&gt;"",MAX(AI$3:AI177)+1,"")</f>
        <v/>
      </c>
      <c r="AK178" s="568" t="str">
        <f aca="false">IF(B178="","",IF(COUNTIF($AK$3:AL177,B178)=0,B178,""))</f>
        <v/>
      </c>
      <c r="AL178" s="568" t="str">
        <f aca="false">IF(C178="","",IF($B178='Descrizione Intervento'!$E$25,IF(COUNTIF($AL$3:AL177,$C178)=0,$C178,""),""))</f>
        <v/>
      </c>
      <c r="AM178" s="568" t="str">
        <f aca="false">IF(D178="","",IF(AND($B178='Descrizione Intervento'!$E$25,$C178='Descrizione Intervento'!$E$27),IF(COUNTIF(AM$3:AM177,$D178)=0,$D178,""),""))</f>
        <v/>
      </c>
      <c r="AN178" s="568" t="str">
        <f aca="false">IF(E178="","",IF(AND($B178='Descrizione Intervento'!$E$25,$C178='Descrizione Intervento'!$E$27,$D178='Descrizione Intervento'!$E$30),IF(COUNTIF(AN$3:AN177,$E178)=0,$E178,""),""))</f>
        <v/>
      </c>
      <c r="AO178" s="568" t="str">
        <f aca="false">IF(F178="","",IF(AND($B178='Descrizione Intervento'!$E$25,$C178='Descrizione Intervento'!$E$27,$D178='Descrizione Intervento'!$E$30,$E178='Descrizione Intervento'!$E$32),IF(COUNTIF(AO$3:AO177,$F178)=0,$F178,""),""))</f>
        <v/>
      </c>
      <c r="AP178" s="568" t="str">
        <f aca="false">IF(G178="","",IF(AND($B178='Descrizione Intervento'!$E$25,$C178='Descrizione Intervento'!$E$27,$D178='Descrizione Intervento'!$E$30,$E178='Descrizione Intervento'!$E$32,$F178='Descrizione Intervento'!$E$34),IF(COUNTIF(AP$3:AP177,$G178)=0,$G178,""),""))</f>
        <v/>
      </c>
    </row>
    <row r="179" customFormat="false" ht="12.75" hidden="false" customHeight="false" outlineLevel="0" collapsed="false">
      <c r="A179" s="568" t="str">
        <f aca="false">IF(B179&lt;&gt;"",CONCATENATE(B179,C179,D179,E179,F243,F179,G179),"")</f>
        <v/>
      </c>
      <c r="B179" s="590"/>
      <c r="C179" s="590"/>
      <c r="D179" s="590"/>
      <c r="E179" s="591"/>
      <c r="F179" s="590"/>
      <c r="G179" s="590"/>
      <c r="H179" s="593"/>
      <c r="I179" s="593"/>
      <c r="J179" s="595"/>
      <c r="K179" s="595"/>
      <c r="L179" s="590"/>
      <c r="M179" s="590"/>
      <c r="N179" s="590"/>
      <c r="V179" s="568" t="n">
        <f aca="false">+V178+1</f>
        <v>117</v>
      </c>
      <c r="W179" s="573" t="str">
        <f aca="false">IFERROR(VLOOKUP($V178,AD:AK,8,FALSE()),"")</f>
        <v/>
      </c>
      <c r="X179" s="573" t="str">
        <f aca="false">IFERROR(VLOOKUP($V179,AE:AL,8,FALSE()),"")</f>
        <v/>
      </c>
      <c r="Y179" s="573" t="str">
        <f aca="false">IFERROR(VLOOKUP($V179,AF:AM,8,FALSE()),"")</f>
        <v/>
      </c>
      <c r="Z179" s="573" t="str">
        <f aca="false">IFERROR(VLOOKUP($V179,AG:AN,8,FALSE()),"")</f>
        <v/>
      </c>
      <c r="AA179" s="573" t="str">
        <f aca="false">IFERROR(VLOOKUP($V179,AH:AO,8,FALSE()),"")</f>
        <v/>
      </c>
      <c r="AB179" s="573" t="str">
        <f aca="false">IFERROR(VLOOKUP($V179,AI:AP,8,FALSE()),"")</f>
        <v/>
      </c>
      <c r="AD179" s="568" t="str">
        <f aca="false">IF(AK179&lt;&gt;"",MAX(AD$3:AD178)+1,"")</f>
        <v/>
      </c>
      <c r="AE179" s="568" t="str">
        <f aca="false">IF(AL179&lt;&gt;"",MAX(AE$3:AE178)+1,"")</f>
        <v/>
      </c>
      <c r="AF179" s="568" t="str">
        <f aca="false">IF(AM179&lt;&gt;"",MAX(AF$3:AF178)+1,"")</f>
        <v/>
      </c>
      <c r="AG179" s="568" t="str">
        <f aca="false">IF(AN179&lt;&gt;"",MAX(AG$3:AG178)+1,"")</f>
        <v/>
      </c>
      <c r="AH179" s="568" t="str">
        <f aca="false">IF(AO179&lt;&gt;"",MAX(AH$3:AH178)+1,"")</f>
        <v/>
      </c>
      <c r="AI179" s="568" t="str">
        <f aca="false">IF(AP179&lt;&gt;"",MAX(AI$3:AI178)+1,"")</f>
        <v/>
      </c>
      <c r="AK179" s="568" t="str">
        <f aca="false">IF(B179="","",IF(COUNTIF($AK$3:AL178,B179)=0,B179,""))</f>
        <v/>
      </c>
      <c r="AL179" s="568" t="str">
        <f aca="false">IF(C179="","",IF($B179='Descrizione Intervento'!$E$25,IF(COUNTIF($AL$3:AL178,$C179)=0,$C179,""),""))</f>
        <v/>
      </c>
      <c r="AM179" s="568" t="str">
        <f aca="false">IF(D179="","",IF(AND($B179='Descrizione Intervento'!$E$25,$C179='Descrizione Intervento'!$E$27),IF(COUNTIF(AM$3:AM178,$D179)=0,$D179,""),""))</f>
        <v/>
      </c>
      <c r="AN179" s="568" t="str">
        <f aca="false">IF(E179="","",IF(AND($B179='Descrizione Intervento'!$E$25,$C179='Descrizione Intervento'!$E$27,$D179='Descrizione Intervento'!$E$30),IF(COUNTIF(AN$3:AN178,$E179)=0,$E179,""),""))</f>
        <v/>
      </c>
      <c r="AO179" s="568" t="str">
        <f aca="false">IF(F179="","",IF(AND($B179='Descrizione Intervento'!$E$25,$C179='Descrizione Intervento'!$E$27,$D179='Descrizione Intervento'!$E$30,$E179='Descrizione Intervento'!$E$32),IF(COUNTIF(AO$3:AO178,$F179)=0,$F179,""),""))</f>
        <v/>
      </c>
      <c r="AP179" s="568" t="str">
        <f aca="false">IF(G179="","",IF(AND($B179='Descrizione Intervento'!$E$25,$C179='Descrizione Intervento'!$E$27,$D179='Descrizione Intervento'!$E$30,$E179='Descrizione Intervento'!$E$32,$F179='Descrizione Intervento'!$E$34),IF(COUNTIF(AP$3:AP178,$G179)=0,$G179,""),""))</f>
        <v/>
      </c>
    </row>
    <row r="180" customFormat="false" ht="12.75" hidden="false" customHeight="false" outlineLevel="0" collapsed="false">
      <c r="A180" s="568" t="str">
        <f aca="false">IF(B180&lt;&gt;"",CONCATENATE(B180,C180,D180,E180,F244,F180,G180),"")</f>
        <v/>
      </c>
      <c r="B180" s="590"/>
      <c r="C180" s="590"/>
      <c r="D180" s="590"/>
      <c r="E180" s="591"/>
      <c r="F180" s="590"/>
      <c r="G180" s="590"/>
      <c r="H180" s="593"/>
      <c r="I180" s="593"/>
      <c r="J180" s="595"/>
      <c r="K180" s="595"/>
      <c r="L180" s="590"/>
      <c r="M180" s="590"/>
      <c r="N180" s="590"/>
      <c r="V180" s="568" t="n">
        <f aca="false">+V179+1</f>
        <v>118</v>
      </c>
      <c r="W180" s="573" t="str">
        <f aca="false">IFERROR(VLOOKUP($V179,AD:AK,8,FALSE()),"")</f>
        <v/>
      </c>
      <c r="X180" s="573" t="str">
        <f aca="false">IFERROR(VLOOKUP($V180,AE:AL,8,FALSE()),"")</f>
        <v/>
      </c>
      <c r="Y180" s="573" t="str">
        <f aca="false">IFERROR(VLOOKUP($V180,AF:AM,8,FALSE()),"")</f>
        <v/>
      </c>
      <c r="Z180" s="573" t="str">
        <f aca="false">IFERROR(VLOOKUP($V180,AG:AN,8,FALSE()),"")</f>
        <v/>
      </c>
      <c r="AA180" s="573" t="str">
        <f aca="false">IFERROR(VLOOKUP($V180,AH:AO,8,FALSE()),"")</f>
        <v/>
      </c>
      <c r="AB180" s="573" t="str">
        <f aca="false">IFERROR(VLOOKUP($V180,AI:AP,8,FALSE()),"")</f>
        <v/>
      </c>
      <c r="AD180" s="568" t="str">
        <f aca="false">IF(AK180&lt;&gt;"",MAX(AD$3:AD179)+1,"")</f>
        <v/>
      </c>
      <c r="AE180" s="568" t="str">
        <f aca="false">IF(AL180&lt;&gt;"",MAX(AE$3:AE179)+1,"")</f>
        <v/>
      </c>
      <c r="AF180" s="568" t="str">
        <f aca="false">IF(AM180&lt;&gt;"",MAX(AF$3:AF179)+1,"")</f>
        <v/>
      </c>
      <c r="AG180" s="568" t="str">
        <f aca="false">IF(AN180&lt;&gt;"",MAX(AG$3:AG179)+1,"")</f>
        <v/>
      </c>
      <c r="AH180" s="568" t="str">
        <f aca="false">IF(AO180&lt;&gt;"",MAX(AH$3:AH179)+1,"")</f>
        <v/>
      </c>
      <c r="AI180" s="568" t="str">
        <f aca="false">IF(AP180&lt;&gt;"",MAX(AI$3:AI179)+1,"")</f>
        <v/>
      </c>
      <c r="AK180" s="568" t="str">
        <f aca="false">IF(B180="","",IF(COUNTIF($AK$3:AL179,B180)=0,B180,""))</f>
        <v/>
      </c>
      <c r="AL180" s="568" t="str">
        <f aca="false">IF(C180="","",IF($B180='Descrizione Intervento'!$E$25,IF(COUNTIF($AL$3:AL179,$C180)=0,$C180,""),""))</f>
        <v/>
      </c>
      <c r="AM180" s="568" t="str">
        <f aca="false">IF(D180="","",IF(AND($B180='Descrizione Intervento'!$E$25,$C180='Descrizione Intervento'!$E$27),IF(COUNTIF(AM$3:AM179,$D180)=0,$D180,""),""))</f>
        <v/>
      </c>
      <c r="AN180" s="568" t="str">
        <f aca="false">IF(E180="","",IF(AND($B180='Descrizione Intervento'!$E$25,$C180='Descrizione Intervento'!$E$27,$D180='Descrizione Intervento'!$E$30),IF(COUNTIF(AN$3:AN179,$E180)=0,$E180,""),""))</f>
        <v/>
      </c>
      <c r="AO180" s="568" t="str">
        <f aca="false">IF(F180="","",IF(AND($B180='Descrizione Intervento'!$E$25,$C180='Descrizione Intervento'!$E$27,$D180='Descrizione Intervento'!$E$30,$E180='Descrizione Intervento'!$E$32),IF(COUNTIF(AO$3:AO179,$F180)=0,$F180,""),""))</f>
        <v/>
      </c>
      <c r="AP180" s="568" t="str">
        <f aca="false">IF(G180="","",IF(AND($B180='Descrizione Intervento'!$E$25,$C180='Descrizione Intervento'!$E$27,$D180='Descrizione Intervento'!$E$30,$E180='Descrizione Intervento'!$E$32,$F180='Descrizione Intervento'!$E$34),IF(COUNTIF(AP$3:AP179,$G180)=0,$G180,""),""))</f>
        <v/>
      </c>
    </row>
    <row r="181" customFormat="false" ht="12.75" hidden="false" customHeight="false" outlineLevel="0" collapsed="false">
      <c r="A181" s="568" t="str">
        <f aca="false">IF(B181&lt;&gt;"",CONCATENATE(B181,C181,D181,E181,F245,F181,G181),"")</f>
        <v/>
      </c>
      <c r="B181" s="590"/>
      <c r="C181" s="590"/>
      <c r="D181" s="590"/>
      <c r="E181" s="591"/>
      <c r="F181" s="590"/>
      <c r="G181" s="590"/>
      <c r="H181" s="593"/>
      <c r="I181" s="593"/>
      <c r="J181" s="595"/>
      <c r="K181" s="595"/>
      <c r="L181" s="590"/>
      <c r="M181" s="590"/>
      <c r="N181" s="590"/>
      <c r="V181" s="568" t="n">
        <f aca="false">+V180+1</f>
        <v>119</v>
      </c>
      <c r="W181" s="573" t="str">
        <f aca="false">IFERROR(VLOOKUP($V180,AD:AK,8,FALSE()),"")</f>
        <v/>
      </c>
      <c r="X181" s="573" t="str">
        <f aca="false">IFERROR(VLOOKUP($V181,AE:AL,8,FALSE()),"")</f>
        <v/>
      </c>
      <c r="Y181" s="573" t="str">
        <f aca="false">IFERROR(VLOOKUP($V181,AF:AM,8,FALSE()),"")</f>
        <v/>
      </c>
      <c r="Z181" s="573" t="str">
        <f aca="false">IFERROR(VLOOKUP($V181,AG:AN,8,FALSE()),"")</f>
        <v/>
      </c>
      <c r="AA181" s="573" t="str">
        <f aca="false">IFERROR(VLOOKUP($V181,AH:AO,8,FALSE()),"")</f>
        <v/>
      </c>
      <c r="AB181" s="573" t="str">
        <f aca="false">IFERROR(VLOOKUP($V181,AI:AP,8,FALSE()),"")</f>
        <v/>
      </c>
      <c r="AD181" s="568" t="str">
        <f aca="false">IF(AK181&lt;&gt;"",MAX(AD$3:AD180)+1,"")</f>
        <v/>
      </c>
      <c r="AE181" s="568" t="str">
        <f aca="false">IF(AL181&lt;&gt;"",MAX(AE$3:AE180)+1,"")</f>
        <v/>
      </c>
      <c r="AF181" s="568" t="str">
        <f aca="false">IF(AM181&lt;&gt;"",MAX(AF$3:AF180)+1,"")</f>
        <v/>
      </c>
      <c r="AG181" s="568" t="str">
        <f aca="false">IF(AN181&lt;&gt;"",MAX(AG$3:AG180)+1,"")</f>
        <v/>
      </c>
      <c r="AH181" s="568" t="str">
        <f aca="false">IF(AO181&lt;&gt;"",MAX(AH$3:AH180)+1,"")</f>
        <v/>
      </c>
      <c r="AI181" s="568" t="str">
        <f aca="false">IF(AP181&lt;&gt;"",MAX(AI$3:AI180)+1,"")</f>
        <v/>
      </c>
      <c r="AK181" s="568" t="str">
        <f aca="false">IF(B181="","",IF(COUNTIF($AK$3:AL180,B181)=0,B181,""))</f>
        <v/>
      </c>
      <c r="AL181" s="568" t="str">
        <f aca="false">IF(C181="","",IF($B181='Descrizione Intervento'!$E$25,IF(COUNTIF($AL$3:AL180,$C181)=0,$C181,""),""))</f>
        <v/>
      </c>
      <c r="AM181" s="568" t="str">
        <f aca="false">IF(D181="","",IF(AND($B181='Descrizione Intervento'!$E$25,$C181='Descrizione Intervento'!$E$27),IF(COUNTIF(AM$3:AM180,$D181)=0,$D181,""),""))</f>
        <v/>
      </c>
      <c r="AN181" s="568" t="str">
        <f aca="false">IF(E181="","",IF(AND($B181='Descrizione Intervento'!$E$25,$C181='Descrizione Intervento'!$E$27,$D181='Descrizione Intervento'!$E$30),IF(COUNTIF(AN$3:AN180,$E181)=0,$E181,""),""))</f>
        <v/>
      </c>
      <c r="AO181" s="568" t="str">
        <f aca="false">IF(F181="","",IF(AND($B181='Descrizione Intervento'!$E$25,$C181='Descrizione Intervento'!$E$27,$D181='Descrizione Intervento'!$E$30,$E181='Descrizione Intervento'!$E$32),IF(COUNTIF(AO$3:AO180,$F181)=0,$F181,""),""))</f>
        <v/>
      </c>
      <c r="AP181" s="568" t="str">
        <f aca="false">IF(G181="","",IF(AND($B181='Descrizione Intervento'!$E$25,$C181='Descrizione Intervento'!$E$27,$D181='Descrizione Intervento'!$E$30,$E181='Descrizione Intervento'!$E$32,$F181='Descrizione Intervento'!$E$34),IF(COUNTIF(AP$3:AP180,$G181)=0,$G181,""),""))</f>
        <v/>
      </c>
    </row>
    <row r="182" customFormat="false" ht="12.75" hidden="false" customHeight="false" outlineLevel="0" collapsed="false">
      <c r="A182" s="568" t="str">
        <f aca="false">IF(B182&lt;&gt;"",CONCATENATE(B182,C182,D182,E182,F246,F182,G182),"")</f>
        <v/>
      </c>
      <c r="B182" s="590"/>
      <c r="C182" s="590"/>
      <c r="D182" s="590"/>
      <c r="E182" s="591"/>
      <c r="F182" s="590"/>
      <c r="G182" s="590"/>
      <c r="H182" s="593"/>
      <c r="I182" s="593"/>
      <c r="J182" s="595"/>
      <c r="K182" s="595"/>
      <c r="L182" s="590"/>
      <c r="M182" s="590"/>
      <c r="N182" s="590"/>
      <c r="V182" s="568" t="n">
        <f aca="false">+V181+1</f>
        <v>120</v>
      </c>
      <c r="W182" s="573" t="str">
        <f aca="false">IFERROR(VLOOKUP($V181,AD:AK,8,FALSE()),"")</f>
        <v/>
      </c>
      <c r="X182" s="573" t="str">
        <f aca="false">IFERROR(VLOOKUP($V182,AE:AL,8,FALSE()),"")</f>
        <v/>
      </c>
      <c r="Y182" s="573" t="str">
        <f aca="false">IFERROR(VLOOKUP($V182,AF:AM,8,FALSE()),"")</f>
        <v/>
      </c>
      <c r="Z182" s="573" t="str">
        <f aca="false">IFERROR(VLOOKUP($V182,AG:AN,8,FALSE()),"")</f>
        <v/>
      </c>
      <c r="AA182" s="573" t="str">
        <f aca="false">IFERROR(VLOOKUP($V182,AH:AO,8,FALSE()),"")</f>
        <v/>
      </c>
      <c r="AB182" s="573" t="str">
        <f aca="false">IFERROR(VLOOKUP($V182,AI:AP,8,FALSE()),"")</f>
        <v/>
      </c>
      <c r="AD182" s="568" t="str">
        <f aca="false">IF(AK182&lt;&gt;"",MAX(AD$3:AD181)+1,"")</f>
        <v/>
      </c>
      <c r="AE182" s="568" t="str">
        <f aca="false">IF(AL182&lt;&gt;"",MAX(AE$3:AE181)+1,"")</f>
        <v/>
      </c>
      <c r="AF182" s="568" t="str">
        <f aca="false">IF(AM182&lt;&gt;"",MAX(AF$3:AF181)+1,"")</f>
        <v/>
      </c>
      <c r="AG182" s="568" t="str">
        <f aca="false">IF(AN182&lt;&gt;"",MAX(AG$3:AG181)+1,"")</f>
        <v/>
      </c>
      <c r="AH182" s="568" t="str">
        <f aca="false">IF(AO182&lt;&gt;"",MAX(AH$3:AH181)+1,"")</f>
        <v/>
      </c>
      <c r="AI182" s="568" t="str">
        <f aca="false">IF(AP182&lt;&gt;"",MAX(AI$3:AI181)+1,"")</f>
        <v/>
      </c>
      <c r="AK182" s="568" t="str">
        <f aca="false">IF(B182="","",IF(COUNTIF($AK$3:AL181,B182)=0,B182,""))</f>
        <v/>
      </c>
      <c r="AL182" s="568" t="str">
        <f aca="false">IF(C182="","",IF($B182='Descrizione Intervento'!$E$25,IF(COUNTIF($AL$3:AL181,$C182)=0,$C182,""),""))</f>
        <v/>
      </c>
      <c r="AM182" s="568" t="str">
        <f aca="false">IF(D182="","",IF(AND($B182='Descrizione Intervento'!$E$25,$C182='Descrizione Intervento'!$E$27),IF(COUNTIF(AM$3:AM181,$D182)=0,$D182,""),""))</f>
        <v/>
      </c>
      <c r="AN182" s="568" t="str">
        <f aca="false">IF(E182="","",IF(AND($B182='Descrizione Intervento'!$E$25,$C182='Descrizione Intervento'!$E$27,$D182='Descrizione Intervento'!$E$30),IF(COUNTIF(AN$3:AN181,$E182)=0,$E182,""),""))</f>
        <v/>
      </c>
      <c r="AO182" s="568" t="str">
        <f aca="false">IF(F182="","",IF(AND($B182='Descrizione Intervento'!$E$25,$C182='Descrizione Intervento'!$E$27,$D182='Descrizione Intervento'!$E$30,$E182='Descrizione Intervento'!$E$32),IF(COUNTIF(AO$3:AO181,$F182)=0,$F182,""),""))</f>
        <v/>
      </c>
      <c r="AP182" s="568" t="str">
        <f aca="false">IF(G182="","",IF(AND($B182='Descrizione Intervento'!$E$25,$C182='Descrizione Intervento'!$E$27,$D182='Descrizione Intervento'!$E$30,$E182='Descrizione Intervento'!$E$32,$F182='Descrizione Intervento'!$E$34),IF(COUNTIF(AP$3:AP181,$G182)=0,$G182,""),""))</f>
        <v/>
      </c>
    </row>
    <row r="183" customFormat="false" ht="12.75" hidden="false" customHeight="false" outlineLevel="0" collapsed="false">
      <c r="A183" s="568" t="str">
        <f aca="false">IF(B183&lt;&gt;"",CONCATENATE(B183,C183,D183,E183,F247,F183,G183),"")</f>
        <v/>
      </c>
      <c r="B183" s="590"/>
      <c r="C183" s="590"/>
      <c r="D183" s="590"/>
      <c r="E183" s="591"/>
      <c r="F183" s="590"/>
      <c r="G183" s="590"/>
      <c r="H183" s="593"/>
      <c r="I183" s="593"/>
      <c r="J183" s="595"/>
      <c r="K183" s="595"/>
      <c r="L183" s="590"/>
      <c r="M183" s="590"/>
      <c r="N183" s="590"/>
      <c r="V183" s="568" t="n">
        <f aca="false">+V182+1</f>
        <v>121</v>
      </c>
      <c r="W183" s="573" t="str">
        <f aca="false">IFERROR(VLOOKUP($V182,AD:AK,8,FALSE()),"")</f>
        <v/>
      </c>
      <c r="X183" s="573" t="str">
        <f aca="false">IFERROR(VLOOKUP($V183,AE:AL,8,FALSE()),"")</f>
        <v/>
      </c>
      <c r="Y183" s="573" t="str">
        <f aca="false">IFERROR(VLOOKUP($V183,AF:AM,8,FALSE()),"")</f>
        <v/>
      </c>
      <c r="Z183" s="573" t="str">
        <f aca="false">IFERROR(VLOOKUP($V183,AG:AN,8,FALSE()),"")</f>
        <v/>
      </c>
      <c r="AA183" s="573" t="str">
        <f aca="false">IFERROR(VLOOKUP($V183,AH:AO,8,FALSE()),"")</f>
        <v/>
      </c>
      <c r="AB183" s="573" t="str">
        <f aca="false">IFERROR(VLOOKUP($V183,AI:AP,8,FALSE()),"")</f>
        <v/>
      </c>
      <c r="AD183" s="568" t="str">
        <f aca="false">IF(AK183&lt;&gt;"",MAX(AD$3:AD182)+1,"")</f>
        <v/>
      </c>
      <c r="AE183" s="568" t="str">
        <f aca="false">IF(AL183&lt;&gt;"",MAX(AE$3:AE182)+1,"")</f>
        <v/>
      </c>
      <c r="AF183" s="568" t="str">
        <f aca="false">IF(AM183&lt;&gt;"",MAX(AF$3:AF182)+1,"")</f>
        <v/>
      </c>
      <c r="AG183" s="568" t="str">
        <f aca="false">IF(AN183&lt;&gt;"",MAX(AG$3:AG182)+1,"")</f>
        <v/>
      </c>
      <c r="AH183" s="568" t="str">
        <f aca="false">IF(AO183&lt;&gt;"",MAX(AH$3:AH182)+1,"")</f>
        <v/>
      </c>
      <c r="AI183" s="568" t="str">
        <f aca="false">IF(AP183&lt;&gt;"",MAX(AI$3:AI182)+1,"")</f>
        <v/>
      </c>
      <c r="AK183" s="568" t="str">
        <f aca="false">IF(B183="","",IF(COUNTIF($AK$3:AL182,B183)=0,B183,""))</f>
        <v/>
      </c>
      <c r="AL183" s="568" t="str">
        <f aca="false">IF(C183="","",IF($B183='Descrizione Intervento'!$E$25,IF(COUNTIF($AL$3:AL182,$C183)=0,$C183,""),""))</f>
        <v/>
      </c>
      <c r="AM183" s="568" t="str">
        <f aca="false">IF(D183="","",IF(AND($B183='Descrizione Intervento'!$E$25,$C183='Descrizione Intervento'!$E$27),IF(COUNTIF(AM$3:AM182,$D183)=0,$D183,""),""))</f>
        <v/>
      </c>
      <c r="AN183" s="568" t="str">
        <f aca="false">IF(E183="","",IF(AND($B183='Descrizione Intervento'!$E$25,$C183='Descrizione Intervento'!$E$27,$D183='Descrizione Intervento'!$E$30),IF(COUNTIF(AN$3:AN182,$E183)=0,$E183,""),""))</f>
        <v/>
      </c>
      <c r="AO183" s="568" t="str">
        <f aca="false">IF(F183="","",IF(AND($B183='Descrizione Intervento'!$E$25,$C183='Descrizione Intervento'!$E$27,$D183='Descrizione Intervento'!$E$30,$E183='Descrizione Intervento'!$E$32),IF(COUNTIF(AO$3:AO182,$F183)=0,$F183,""),""))</f>
        <v/>
      </c>
      <c r="AP183" s="568" t="str">
        <f aca="false">IF(G183="","",IF(AND($B183='Descrizione Intervento'!$E$25,$C183='Descrizione Intervento'!$E$27,$D183='Descrizione Intervento'!$E$30,$E183='Descrizione Intervento'!$E$32,$F183='Descrizione Intervento'!$E$34),IF(COUNTIF(AP$3:AP182,$G183)=0,$G183,""),""))</f>
        <v/>
      </c>
    </row>
    <row r="184" customFormat="false" ht="12.75" hidden="false" customHeight="false" outlineLevel="0" collapsed="false">
      <c r="A184" s="568" t="str">
        <f aca="false">IF(B184&lt;&gt;"",CONCATENATE(B184,C184,D184,E184,F248,F184,G184),"")</f>
        <v/>
      </c>
      <c r="B184" s="590"/>
      <c r="C184" s="590"/>
      <c r="D184" s="590"/>
      <c r="E184" s="591"/>
      <c r="F184" s="590"/>
      <c r="G184" s="590"/>
      <c r="H184" s="593"/>
      <c r="I184" s="593"/>
      <c r="J184" s="595"/>
      <c r="K184" s="595"/>
      <c r="L184" s="590"/>
      <c r="M184" s="590"/>
      <c r="N184" s="590"/>
      <c r="V184" s="568" t="n">
        <f aca="false">+V183+1</f>
        <v>122</v>
      </c>
      <c r="W184" s="573" t="str">
        <f aca="false">IFERROR(VLOOKUP($V183,AD:AK,8,FALSE()),"")</f>
        <v/>
      </c>
      <c r="X184" s="573" t="str">
        <f aca="false">IFERROR(VLOOKUP($V184,AE:AL,8,FALSE()),"")</f>
        <v/>
      </c>
      <c r="Y184" s="573" t="str">
        <f aca="false">IFERROR(VLOOKUP($V184,AF:AM,8,FALSE()),"")</f>
        <v/>
      </c>
      <c r="Z184" s="573" t="str">
        <f aca="false">IFERROR(VLOOKUP($V184,AG:AN,8,FALSE()),"")</f>
        <v/>
      </c>
      <c r="AA184" s="573" t="str">
        <f aca="false">IFERROR(VLOOKUP($V184,AH:AO,8,FALSE()),"")</f>
        <v/>
      </c>
      <c r="AB184" s="573" t="str">
        <f aca="false">IFERROR(VLOOKUP($V184,AI:AP,8,FALSE()),"")</f>
        <v/>
      </c>
      <c r="AD184" s="568" t="str">
        <f aca="false">IF(AK184&lt;&gt;"",MAX(AD$3:AD183)+1,"")</f>
        <v/>
      </c>
      <c r="AE184" s="568" t="str">
        <f aca="false">IF(AL184&lt;&gt;"",MAX(AE$3:AE183)+1,"")</f>
        <v/>
      </c>
      <c r="AF184" s="568" t="str">
        <f aca="false">IF(AM184&lt;&gt;"",MAX(AF$3:AF183)+1,"")</f>
        <v/>
      </c>
      <c r="AG184" s="568" t="str">
        <f aca="false">IF(AN184&lt;&gt;"",MAX(AG$3:AG183)+1,"")</f>
        <v/>
      </c>
      <c r="AH184" s="568" t="str">
        <f aca="false">IF(AO184&lt;&gt;"",MAX(AH$3:AH183)+1,"")</f>
        <v/>
      </c>
      <c r="AI184" s="568" t="str">
        <f aca="false">IF(AP184&lt;&gt;"",MAX(AI$3:AI183)+1,"")</f>
        <v/>
      </c>
      <c r="AK184" s="568" t="str">
        <f aca="false">IF(B184="","",IF(COUNTIF($AK$3:AL183,B184)=0,B184,""))</f>
        <v/>
      </c>
      <c r="AL184" s="568" t="str">
        <f aca="false">IF(C184="","",IF($B184='Descrizione Intervento'!$E$25,IF(COUNTIF($AL$3:AL183,$C184)=0,$C184,""),""))</f>
        <v/>
      </c>
      <c r="AM184" s="568" t="str">
        <f aca="false">IF(D184="","",IF(AND($B184='Descrizione Intervento'!$E$25,$C184='Descrizione Intervento'!$E$27),IF(COUNTIF(AM$3:AM183,$D184)=0,$D184,""),""))</f>
        <v/>
      </c>
      <c r="AN184" s="568" t="str">
        <f aca="false">IF(E184="","",IF(AND($B184='Descrizione Intervento'!$E$25,$C184='Descrizione Intervento'!$E$27,$D184='Descrizione Intervento'!$E$30),IF(COUNTIF(AN$3:AN183,$E184)=0,$E184,""),""))</f>
        <v/>
      </c>
      <c r="AO184" s="568" t="str">
        <f aca="false">IF(F184="","",IF(AND($B184='Descrizione Intervento'!$E$25,$C184='Descrizione Intervento'!$E$27,$D184='Descrizione Intervento'!$E$30,$E184='Descrizione Intervento'!$E$32),IF(COUNTIF(AO$3:AO183,$F184)=0,$F184,""),""))</f>
        <v/>
      </c>
      <c r="AP184" s="568" t="str">
        <f aca="false">IF(G184="","",IF(AND($B184='Descrizione Intervento'!$E$25,$C184='Descrizione Intervento'!$E$27,$D184='Descrizione Intervento'!$E$30,$E184='Descrizione Intervento'!$E$32,$F184='Descrizione Intervento'!$E$34),IF(COUNTIF(AP$3:AP183,$G184)=0,$G184,""),""))</f>
        <v/>
      </c>
    </row>
    <row r="185" customFormat="false" ht="12.75" hidden="false" customHeight="false" outlineLevel="0" collapsed="false">
      <c r="A185" s="568" t="str">
        <f aca="false">IF(B185&lt;&gt;"",CONCATENATE(B185,C185,D185,E185,F249,F185,G185),"")</f>
        <v/>
      </c>
      <c r="B185" s="590"/>
      <c r="C185" s="590"/>
      <c r="D185" s="590"/>
      <c r="E185" s="591"/>
      <c r="F185" s="590"/>
      <c r="G185" s="590"/>
      <c r="H185" s="593"/>
      <c r="I185" s="593"/>
      <c r="J185" s="595"/>
      <c r="K185" s="595"/>
      <c r="L185" s="590"/>
      <c r="M185" s="590"/>
      <c r="N185" s="590"/>
      <c r="V185" s="568" t="n">
        <f aca="false">+V184+1</f>
        <v>123</v>
      </c>
      <c r="W185" s="573" t="str">
        <f aca="false">IFERROR(VLOOKUP($V184,AD:AK,8,FALSE()),"")</f>
        <v/>
      </c>
      <c r="X185" s="573" t="str">
        <f aca="false">IFERROR(VLOOKUP($V185,AE:AL,8,FALSE()),"")</f>
        <v/>
      </c>
      <c r="Y185" s="573" t="str">
        <f aca="false">IFERROR(VLOOKUP($V185,AF:AM,8,FALSE()),"")</f>
        <v/>
      </c>
      <c r="Z185" s="573" t="str">
        <f aca="false">IFERROR(VLOOKUP($V185,AG:AN,8,FALSE()),"")</f>
        <v/>
      </c>
      <c r="AA185" s="573" t="str">
        <f aca="false">IFERROR(VLOOKUP($V185,AH:AO,8,FALSE()),"")</f>
        <v/>
      </c>
      <c r="AB185" s="573" t="str">
        <f aca="false">IFERROR(VLOOKUP($V185,AI:AP,8,FALSE()),"")</f>
        <v/>
      </c>
      <c r="AD185" s="568" t="str">
        <f aca="false">IF(AK185&lt;&gt;"",MAX(AD$3:AD184)+1,"")</f>
        <v/>
      </c>
      <c r="AE185" s="568" t="str">
        <f aca="false">IF(AL185&lt;&gt;"",MAX(AE$3:AE184)+1,"")</f>
        <v/>
      </c>
      <c r="AF185" s="568" t="str">
        <f aca="false">IF(AM185&lt;&gt;"",MAX(AF$3:AF184)+1,"")</f>
        <v/>
      </c>
      <c r="AG185" s="568" t="str">
        <f aca="false">IF(AN185&lt;&gt;"",MAX(AG$3:AG184)+1,"")</f>
        <v/>
      </c>
      <c r="AH185" s="568" t="str">
        <f aca="false">IF(AO185&lt;&gt;"",MAX(AH$3:AH184)+1,"")</f>
        <v/>
      </c>
      <c r="AI185" s="568" t="str">
        <f aca="false">IF(AP185&lt;&gt;"",MAX(AI$3:AI184)+1,"")</f>
        <v/>
      </c>
      <c r="AK185" s="568" t="str">
        <f aca="false">IF(B185="","",IF(COUNTIF($AK$3:AL184,B185)=0,B185,""))</f>
        <v/>
      </c>
      <c r="AL185" s="568" t="str">
        <f aca="false">IF(C185="","",IF($B185='Descrizione Intervento'!$E$25,IF(COUNTIF($AL$3:AL184,$C185)=0,$C185,""),""))</f>
        <v/>
      </c>
      <c r="AM185" s="568" t="str">
        <f aca="false">IF(D185="","",IF(AND($B185='Descrizione Intervento'!$E$25,$C185='Descrizione Intervento'!$E$27),IF(COUNTIF(AM$3:AM184,$D185)=0,$D185,""),""))</f>
        <v/>
      </c>
      <c r="AN185" s="568" t="str">
        <f aca="false">IF(E185="","",IF(AND($B185='Descrizione Intervento'!$E$25,$C185='Descrizione Intervento'!$E$27,$D185='Descrizione Intervento'!$E$30),IF(COUNTIF(AN$3:AN184,$E185)=0,$E185,""),""))</f>
        <v/>
      </c>
      <c r="AO185" s="568" t="str">
        <f aca="false">IF(F185="","",IF(AND($B185='Descrizione Intervento'!$E$25,$C185='Descrizione Intervento'!$E$27,$D185='Descrizione Intervento'!$E$30,$E185='Descrizione Intervento'!$E$32),IF(COUNTIF(AO$3:AO184,$F185)=0,$F185,""),""))</f>
        <v/>
      </c>
      <c r="AP185" s="568" t="str">
        <f aca="false">IF(G185="","",IF(AND($B185='Descrizione Intervento'!$E$25,$C185='Descrizione Intervento'!$E$27,$D185='Descrizione Intervento'!$E$30,$E185='Descrizione Intervento'!$E$32,$F185='Descrizione Intervento'!$E$34),IF(COUNTIF(AP$3:AP184,$G185)=0,$G185,""),""))</f>
        <v/>
      </c>
    </row>
    <row r="186" customFormat="false" ht="12.75" hidden="false" customHeight="false" outlineLevel="0" collapsed="false">
      <c r="A186" s="568" t="str">
        <f aca="false">IF(B186&lt;&gt;"",CONCATENATE(B186,C186,D186,E186,F250,F186,G186),"")</f>
        <v/>
      </c>
      <c r="B186" s="590"/>
      <c r="C186" s="590"/>
      <c r="D186" s="590"/>
      <c r="E186" s="591"/>
      <c r="F186" s="590"/>
      <c r="G186" s="590"/>
      <c r="H186" s="593"/>
      <c r="I186" s="593"/>
      <c r="J186" s="595"/>
      <c r="K186" s="595"/>
      <c r="L186" s="590"/>
      <c r="M186" s="590"/>
      <c r="N186" s="590"/>
      <c r="V186" s="568" t="n">
        <f aca="false">+V185+1</f>
        <v>124</v>
      </c>
      <c r="W186" s="573" t="str">
        <f aca="false">IFERROR(VLOOKUP($V185,AD:AK,8,FALSE()),"")</f>
        <v/>
      </c>
      <c r="X186" s="573" t="str">
        <f aca="false">IFERROR(VLOOKUP($V186,AE:AL,8,FALSE()),"")</f>
        <v/>
      </c>
      <c r="Y186" s="573" t="str">
        <f aca="false">IFERROR(VLOOKUP($V186,AF:AM,8,FALSE()),"")</f>
        <v/>
      </c>
      <c r="Z186" s="573" t="str">
        <f aca="false">IFERROR(VLOOKUP($V186,AG:AN,8,FALSE()),"")</f>
        <v/>
      </c>
      <c r="AA186" s="573" t="str">
        <f aca="false">IFERROR(VLOOKUP($V186,AH:AO,8,FALSE()),"")</f>
        <v/>
      </c>
      <c r="AB186" s="573" t="str">
        <f aca="false">IFERROR(VLOOKUP($V186,AI:AP,8,FALSE()),"")</f>
        <v/>
      </c>
      <c r="AD186" s="568" t="str">
        <f aca="false">IF(AK186&lt;&gt;"",MAX(AD$3:AD185)+1,"")</f>
        <v/>
      </c>
      <c r="AE186" s="568" t="str">
        <f aca="false">IF(AL186&lt;&gt;"",MAX(AE$3:AE185)+1,"")</f>
        <v/>
      </c>
      <c r="AF186" s="568" t="str">
        <f aca="false">IF(AM186&lt;&gt;"",MAX(AF$3:AF185)+1,"")</f>
        <v/>
      </c>
      <c r="AG186" s="568" t="str">
        <f aca="false">IF(AN186&lt;&gt;"",MAX(AG$3:AG185)+1,"")</f>
        <v/>
      </c>
      <c r="AH186" s="568" t="str">
        <f aca="false">IF(AO186&lt;&gt;"",MAX(AH$3:AH185)+1,"")</f>
        <v/>
      </c>
      <c r="AI186" s="568" t="str">
        <f aca="false">IF(AP186&lt;&gt;"",MAX(AI$3:AI185)+1,"")</f>
        <v/>
      </c>
      <c r="AK186" s="568" t="str">
        <f aca="false">IF(B186="","",IF(COUNTIF($AK$3:AL185,B186)=0,B186,""))</f>
        <v/>
      </c>
      <c r="AL186" s="568" t="str">
        <f aca="false">IF(C186="","",IF($B186='Descrizione Intervento'!$E$25,IF(COUNTIF($AL$3:AL185,$C186)=0,$C186,""),""))</f>
        <v/>
      </c>
      <c r="AM186" s="568" t="str">
        <f aca="false">IF(D186="","",IF(AND($B186='Descrizione Intervento'!$E$25,$C186='Descrizione Intervento'!$E$27),IF(COUNTIF(AM$3:AM185,$D186)=0,$D186,""),""))</f>
        <v/>
      </c>
      <c r="AN186" s="568" t="str">
        <f aca="false">IF(E186="","",IF(AND($B186='Descrizione Intervento'!$E$25,$C186='Descrizione Intervento'!$E$27,$D186='Descrizione Intervento'!$E$30),IF(COUNTIF(AN$3:AN185,$E186)=0,$E186,""),""))</f>
        <v/>
      </c>
      <c r="AO186" s="568" t="str">
        <f aca="false">IF(F186="","",IF(AND($B186='Descrizione Intervento'!$E$25,$C186='Descrizione Intervento'!$E$27,$D186='Descrizione Intervento'!$E$30,$E186='Descrizione Intervento'!$E$32),IF(COUNTIF(AO$3:AO185,$F186)=0,$F186,""),""))</f>
        <v/>
      </c>
      <c r="AP186" s="568" t="str">
        <f aca="false">IF(G186="","",IF(AND($B186='Descrizione Intervento'!$E$25,$C186='Descrizione Intervento'!$E$27,$D186='Descrizione Intervento'!$E$30,$E186='Descrizione Intervento'!$E$32,$F186='Descrizione Intervento'!$E$34),IF(COUNTIF(AP$3:AP185,$G186)=0,$G186,""),""))</f>
        <v/>
      </c>
    </row>
    <row r="187" customFormat="false" ht="12.75" hidden="false" customHeight="false" outlineLevel="0" collapsed="false">
      <c r="A187" s="568" t="str">
        <f aca="false">IF(B187&lt;&gt;"",CONCATENATE(B187,C187,D187,E187,F251,F187,G187),"")</f>
        <v/>
      </c>
      <c r="B187" s="590"/>
      <c r="C187" s="590"/>
      <c r="D187" s="590"/>
      <c r="E187" s="591"/>
      <c r="F187" s="590"/>
      <c r="G187" s="590"/>
      <c r="H187" s="593"/>
      <c r="I187" s="593"/>
      <c r="J187" s="595"/>
      <c r="K187" s="595"/>
      <c r="L187" s="590"/>
      <c r="M187" s="590"/>
      <c r="N187" s="590"/>
      <c r="V187" s="568" t="n">
        <f aca="false">+V186+1</f>
        <v>125</v>
      </c>
      <c r="W187" s="573" t="str">
        <f aca="false">IFERROR(VLOOKUP($V186,AD:AK,8,FALSE()),"")</f>
        <v/>
      </c>
      <c r="X187" s="573" t="str">
        <f aca="false">IFERROR(VLOOKUP($V187,AE:AL,8,FALSE()),"")</f>
        <v/>
      </c>
      <c r="Y187" s="573" t="str">
        <f aca="false">IFERROR(VLOOKUP($V187,AF:AM,8,FALSE()),"")</f>
        <v/>
      </c>
      <c r="Z187" s="573" t="str">
        <f aca="false">IFERROR(VLOOKUP($V187,AG:AN,8,FALSE()),"")</f>
        <v/>
      </c>
      <c r="AA187" s="573" t="str">
        <f aca="false">IFERROR(VLOOKUP($V187,AH:AO,8,FALSE()),"")</f>
        <v/>
      </c>
      <c r="AB187" s="573" t="str">
        <f aca="false">IFERROR(VLOOKUP($V187,AI:AP,8,FALSE()),"")</f>
        <v/>
      </c>
      <c r="AD187" s="568" t="str">
        <f aca="false">IF(AK187&lt;&gt;"",MAX(AD$3:AD186)+1,"")</f>
        <v/>
      </c>
      <c r="AE187" s="568" t="str">
        <f aca="false">IF(AL187&lt;&gt;"",MAX(AE$3:AE186)+1,"")</f>
        <v/>
      </c>
      <c r="AF187" s="568" t="str">
        <f aca="false">IF(AM187&lt;&gt;"",MAX(AF$3:AF186)+1,"")</f>
        <v/>
      </c>
      <c r="AG187" s="568" t="str">
        <f aca="false">IF(AN187&lt;&gt;"",MAX(AG$3:AG186)+1,"")</f>
        <v/>
      </c>
      <c r="AH187" s="568" t="str">
        <f aca="false">IF(AO187&lt;&gt;"",MAX(AH$3:AH186)+1,"")</f>
        <v/>
      </c>
      <c r="AI187" s="568" t="str">
        <f aca="false">IF(AP187&lt;&gt;"",MAX(AI$3:AI186)+1,"")</f>
        <v/>
      </c>
      <c r="AK187" s="568" t="str">
        <f aca="false">IF(B187="","",IF(COUNTIF($AK$3:AL186,B187)=0,B187,""))</f>
        <v/>
      </c>
      <c r="AL187" s="568" t="str">
        <f aca="false">IF(C187="","",IF($B187='Descrizione Intervento'!$E$25,IF(COUNTIF($AL$3:AL186,$C187)=0,$C187,""),""))</f>
        <v/>
      </c>
      <c r="AM187" s="568" t="str">
        <f aca="false">IF(D187="","",IF(AND($B187='Descrizione Intervento'!$E$25,$C187='Descrizione Intervento'!$E$27),IF(COUNTIF(AM$3:AM186,$D187)=0,$D187,""),""))</f>
        <v/>
      </c>
      <c r="AN187" s="568" t="str">
        <f aca="false">IF(E187="","",IF(AND($B187='Descrizione Intervento'!$E$25,$C187='Descrizione Intervento'!$E$27,$D187='Descrizione Intervento'!$E$30),IF(COUNTIF(AN$3:AN186,$E187)=0,$E187,""),""))</f>
        <v/>
      </c>
      <c r="AO187" s="568" t="str">
        <f aca="false">IF(F187="","",IF(AND($B187='Descrizione Intervento'!$E$25,$C187='Descrizione Intervento'!$E$27,$D187='Descrizione Intervento'!$E$30,$E187='Descrizione Intervento'!$E$32),IF(COUNTIF(AO$3:AO186,$F187)=0,$F187,""),""))</f>
        <v/>
      </c>
      <c r="AP187" s="568" t="str">
        <f aca="false">IF(G187="","",IF(AND($B187='Descrizione Intervento'!$E$25,$C187='Descrizione Intervento'!$E$27,$D187='Descrizione Intervento'!$E$30,$E187='Descrizione Intervento'!$E$32,$F187='Descrizione Intervento'!$E$34),IF(COUNTIF(AP$3:AP186,$G187)=0,$G187,""),""))</f>
        <v/>
      </c>
    </row>
    <row r="188" customFormat="false" ht="12.75" hidden="false" customHeight="false" outlineLevel="0" collapsed="false">
      <c r="A188" s="568" t="str">
        <f aca="false">IF(B188&lt;&gt;"",CONCATENATE(B188,C188,D188,E188,F252,F188,G188),"")</f>
        <v/>
      </c>
      <c r="B188" s="590"/>
      <c r="C188" s="590"/>
      <c r="D188" s="590"/>
      <c r="E188" s="591"/>
      <c r="F188" s="590"/>
      <c r="G188" s="590"/>
      <c r="H188" s="593"/>
      <c r="I188" s="593"/>
      <c r="J188" s="595"/>
      <c r="K188" s="595"/>
      <c r="L188" s="590"/>
      <c r="M188" s="590"/>
      <c r="N188" s="590"/>
      <c r="V188" s="568" t="n">
        <f aca="false">+V187+1</f>
        <v>126</v>
      </c>
      <c r="W188" s="573" t="str">
        <f aca="false">IFERROR(VLOOKUP($V187,AD:AK,8,FALSE()),"")</f>
        <v/>
      </c>
      <c r="X188" s="573" t="str">
        <f aca="false">IFERROR(VLOOKUP($V188,AE:AL,8,FALSE()),"")</f>
        <v/>
      </c>
      <c r="Y188" s="573" t="str">
        <f aca="false">IFERROR(VLOOKUP($V188,AF:AM,8,FALSE()),"")</f>
        <v/>
      </c>
      <c r="Z188" s="573" t="str">
        <f aca="false">IFERROR(VLOOKUP($V188,AG:AN,8,FALSE()),"")</f>
        <v/>
      </c>
      <c r="AA188" s="573" t="str">
        <f aca="false">IFERROR(VLOOKUP($V188,AH:AO,8,FALSE()),"")</f>
        <v/>
      </c>
      <c r="AB188" s="573" t="str">
        <f aca="false">IFERROR(VLOOKUP($V188,AI:AP,8,FALSE()),"")</f>
        <v/>
      </c>
      <c r="AD188" s="568" t="str">
        <f aca="false">IF(AK188&lt;&gt;"",MAX(AD$3:AD187)+1,"")</f>
        <v/>
      </c>
      <c r="AE188" s="568" t="str">
        <f aca="false">IF(AL188&lt;&gt;"",MAX(AE$3:AE187)+1,"")</f>
        <v/>
      </c>
      <c r="AF188" s="568" t="str">
        <f aca="false">IF(AM188&lt;&gt;"",MAX(AF$3:AF187)+1,"")</f>
        <v/>
      </c>
      <c r="AG188" s="568" t="str">
        <f aca="false">IF(AN188&lt;&gt;"",MAX(AG$3:AG187)+1,"")</f>
        <v/>
      </c>
      <c r="AH188" s="568" t="str">
        <f aca="false">IF(AO188&lt;&gt;"",MAX(AH$3:AH187)+1,"")</f>
        <v/>
      </c>
      <c r="AI188" s="568" t="str">
        <f aca="false">IF(AP188&lt;&gt;"",MAX(AI$3:AI187)+1,"")</f>
        <v/>
      </c>
      <c r="AK188" s="568" t="str">
        <f aca="false">IF(B188="","",IF(COUNTIF($AK$3:AL187,B188)=0,B188,""))</f>
        <v/>
      </c>
      <c r="AL188" s="568" t="str">
        <f aca="false">IF(C188="","",IF($B188='Descrizione Intervento'!$E$25,IF(COUNTIF($AL$3:AL187,$C188)=0,$C188,""),""))</f>
        <v/>
      </c>
      <c r="AM188" s="568" t="str">
        <f aca="false">IF(D188="","",IF(AND($B188='Descrizione Intervento'!$E$25,$C188='Descrizione Intervento'!$E$27),IF(COUNTIF(AM$3:AM187,$D188)=0,$D188,""),""))</f>
        <v/>
      </c>
      <c r="AN188" s="568" t="str">
        <f aca="false">IF(E188="","",IF(AND($B188='Descrizione Intervento'!$E$25,$C188='Descrizione Intervento'!$E$27,$D188='Descrizione Intervento'!$E$30),IF(COUNTIF(AN$3:AN187,$E188)=0,$E188,""),""))</f>
        <v/>
      </c>
      <c r="AO188" s="568" t="str">
        <f aca="false">IF(F188="","",IF(AND($B188='Descrizione Intervento'!$E$25,$C188='Descrizione Intervento'!$E$27,$D188='Descrizione Intervento'!$E$30,$E188='Descrizione Intervento'!$E$32),IF(COUNTIF(AO$3:AO187,$F188)=0,$F188,""),""))</f>
        <v/>
      </c>
      <c r="AP188" s="568" t="str">
        <f aca="false">IF(G188="","",IF(AND($B188='Descrizione Intervento'!$E$25,$C188='Descrizione Intervento'!$E$27,$D188='Descrizione Intervento'!$E$30,$E188='Descrizione Intervento'!$E$32,$F188='Descrizione Intervento'!$E$34),IF(COUNTIF(AP$3:AP187,$G188)=0,$G188,""),""))</f>
        <v/>
      </c>
    </row>
    <row r="189" customFormat="false" ht="12.75" hidden="false" customHeight="false" outlineLevel="0" collapsed="false">
      <c r="A189" s="568" t="str">
        <f aca="false">IF(B189&lt;&gt;"",CONCATENATE(B189,C189,D189,E189,F253,F189,G189),"")</f>
        <v/>
      </c>
      <c r="B189" s="590"/>
      <c r="C189" s="590"/>
      <c r="D189" s="590"/>
      <c r="E189" s="591"/>
      <c r="F189" s="590"/>
      <c r="G189" s="590"/>
      <c r="H189" s="593"/>
      <c r="I189" s="593"/>
      <c r="J189" s="595"/>
      <c r="K189" s="595"/>
      <c r="L189" s="590"/>
      <c r="M189" s="590"/>
      <c r="N189" s="590"/>
      <c r="V189" s="568" t="n">
        <f aca="false">+V188+1</f>
        <v>127</v>
      </c>
      <c r="W189" s="573" t="str">
        <f aca="false">IFERROR(VLOOKUP($V188,AD:AK,8,FALSE()),"")</f>
        <v/>
      </c>
      <c r="X189" s="573" t="str">
        <f aca="false">IFERROR(VLOOKUP($V189,AE:AL,8,FALSE()),"")</f>
        <v/>
      </c>
      <c r="Y189" s="573" t="str">
        <f aca="false">IFERROR(VLOOKUP($V189,AF:AM,8,FALSE()),"")</f>
        <v/>
      </c>
      <c r="Z189" s="573" t="str">
        <f aca="false">IFERROR(VLOOKUP($V189,AG:AN,8,FALSE()),"")</f>
        <v/>
      </c>
      <c r="AA189" s="573" t="str">
        <f aca="false">IFERROR(VLOOKUP($V189,AH:AO,8,FALSE()),"")</f>
        <v/>
      </c>
      <c r="AB189" s="573" t="str">
        <f aca="false">IFERROR(VLOOKUP($V189,AI:AP,8,FALSE()),"")</f>
        <v/>
      </c>
      <c r="AD189" s="568" t="str">
        <f aca="false">IF(AK189&lt;&gt;"",MAX(AD$3:AD188)+1,"")</f>
        <v/>
      </c>
      <c r="AE189" s="568" t="str">
        <f aca="false">IF(AL189&lt;&gt;"",MAX(AE$3:AE188)+1,"")</f>
        <v/>
      </c>
      <c r="AF189" s="568" t="str">
        <f aca="false">IF(AM189&lt;&gt;"",MAX(AF$3:AF188)+1,"")</f>
        <v/>
      </c>
      <c r="AG189" s="568" t="str">
        <f aca="false">IF(AN189&lt;&gt;"",MAX(AG$3:AG188)+1,"")</f>
        <v/>
      </c>
      <c r="AH189" s="568" t="str">
        <f aca="false">IF(AO189&lt;&gt;"",MAX(AH$3:AH188)+1,"")</f>
        <v/>
      </c>
      <c r="AI189" s="568" t="str">
        <f aca="false">IF(AP189&lt;&gt;"",MAX(AI$3:AI188)+1,"")</f>
        <v/>
      </c>
      <c r="AK189" s="568" t="str">
        <f aca="false">IF(B189="","",IF(COUNTIF($AK$3:AL188,B189)=0,B189,""))</f>
        <v/>
      </c>
      <c r="AL189" s="568" t="str">
        <f aca="false">IF(C189="","",IF($B189='Descrizione Intervento'!$E$25,IF(COUNTIF($AL$3:AL188,$C189)=0,$C189,""),""))</f>
        <v/>
      </c>
      <c r="AM189" s="568" t="str">
        <f aca="false">IF(D189="","",IF(AND($B189='Descrizione Intervento'!$E$25,$C189='Descrizione Intervento'!$E$27),IF(COUNTIF(AM$3:AM188,$D189)=0,$D189,""),""))</f>
        <v/>
      </c>
      <c r="AN189" s="568" t="str">
        <f aca="false">IF(E189="","",IF(AND($B189='Descrizione Intervento'!$E$25,$C189='Descrizione Intervento'!$E$27,$D189='Descrizione Intervento'!$E$30),IF(COUNTIF(AN$3:AN188,$E189)=0,$E189,""),""))</f>
        <v/>
      </c>
      <c r="AO189" s="568" t="str">
        <f aca="false">IF(F189="","",IF(AND($B189='Descrizione Intervento'!$E$25,$C189='Descrizione Intervento'!$E$27,$D189='Descrizione Intervento'!$E$30,$E189='Descrizione Intervento'!$E$32),IF(COUNTIF(AO$3:AO188,$F189)=0,$F189,""),""))</f>
        <v/>
      </c>
      <c r="AP189" s="568" t="str">
        <f aca="false">IF(G189="","",IF(AND($B189='Descrizione Intervento'!$E$25,$C189='Descrizione Intervento'!$E$27,$D189='Descrizione Intervento'!$E$30,$E189='Descrizione Intervento'!$E$32,$F189='Descrizione Intervento'!$E$34),IF(COUNTIF(AP$3:AP188,$G189)=0,$G189,""),""))</f>
        <v/>
      </c>
    </row>
    <row r="190" customFormat="false" ht="12.75" hidden="false" customHeight="false" outlineLevel="0" collapsed="false">
      <c r="A190" s="568" t="str">
        <f aca="false">IF(B190&lt;&gt;"",CONCATENATE(B190,C190,D190,E190,F254,F190,G190),"")</f>
        <v/>
      </c>
      <c r="B190" s="590"/>
      <c r="C190" s="590"/>
      <c r="D190" s="590"/>
      <c r="E190" s="591"/>
      <c r="F190" s="590"/>
      <c r="G190" s="590"/>
      <c r="H190" s="593"/>
      <c r="I190" s="593"/>
      <c r="J190" s="595"/>
      <c r="K190" s="595"/>
      <c r="L190" s="590"/>
      <c r="M190" s="590"/>
      <c r="N190" s="590"/>
      <c r="V190" s="568" t="n">
        <f aca="false">+V189+1</f>
        <v>128</v>
      </c>
      <c r="W190" s="573" t="str">
        <f aca="false">IFERROR(VLOOKUP($V189,AD:AK,8,FALSE()),"")</f>
        <v/>
      </c>
      <c r="X190" s="573" t="str">
        <f aca="false">IFERROR(VLOOKUP($V190,AE:AL,8,FALSE()),"")</f>
        <v/>
      </c>
      <c r="Y190" s="573" t="str">
        <f aca="false">IFERROR(VLOOKUP($V190,AF:AM,8,FALSE()),"")</f>
        <v/>
      </c>
      <c r="Z190" s="573" t="str">
        <f aca="false">IFERROR(VLOOKUP($V190,AG:AN,8,FALSE()),"")</f>
        <v/>
      </c>
      <c r="AA190" s="573" t="str">
        <f aca="false">IFERROR(VLOOKUP($V190,AH:AO,8,FALSE()),"")</f>
        <v/>
      </c>
      <c r="AB190" s="573" t="str">
        <f aca="false">IFERROR(VLOOKUP($V190,AI:AP,8,FALSE()),"")</f>
        <v/>
      </c>
      <c r="AD190" s="568" t="str">
        <f aca="false">IF(AK190&lt;&gt;"",MAX(AD$3:AD189)+1,"")</f>
        <v/>
      </c>
      <c r="AE190" s="568" t="str">
        <f aca="false">IF(AL190&lt;&gt;"",MAX(AE$3:AE189)+1,"")</f>
        <v/>
      </c>
      <c r="AF190" s="568" t="str">
        <f aca="false">IF(AM190&lt;&gt;"",MAX(AF$3:AF189)+1,"")</f>
        <v/>
      </c>
      <c r="AG190" s="568" t="str">
        <f aca="false">IF(AN190&lt;&gt;"",MAX(AG$3:AG189)+1,"")</f>
        <v/>
      </c>
      <c r="AH190" s="568" t="str">
        <f aca="false">IF(AO190&lt;&gt;"",MAX(AH$3:AH189)+1,"")</f>
        <v/>
      </c>
      <c r="AI190" s="568" t="str">
        <f aca="false">IF(AP190&lt;&gt;"",MAX(AI$3:AI189)+1,"")</f>
        <v/>
      </c>
      <c r="AK190" s="568" t="str">
        <f aca="false">IF(B190="","",IF(COUNTIF($AK$3:AL189,B190)=0,B190,""))</f>
        <v/>
      </c>
      <c r="AL190" s="568" t="str">
        <f aca="false">IF(C190="","",IF($B190='Descrizione Intervento'!$E$25,IF(COUNTIF($AL$3:AL189,$C190)=0,$C190,""),""))</f>
        <v/>
      </c>
      <c r="AM190" s="568" t="str">
        <f aca="false">IF(D190="","",IF(AND($B190='Descrizione Intervento'!$E$25,$C190='Descrizione Intervento'!$E$27),IF(COUNTIF(AM$3:AM189,$D190)=0,$D190,""),""))</f>
        <v/>
      </c>
      <c r="AN190" s="568" t="str">
        <f aca="false">IF(E190="","",IF(AND($B190='Descrizione Intervento'!$E$25,$C190='Descrizione Intervento'!$E$27,$D190='Descrizione Intervento'!$E$30),IF(COUNTIF(AN$3:AN189,$E190)=0,$E190,""),""))</f>
        <v/>
      </c>
      <c r="AO190" s="568" t="str">
        <f aca="false">IF(F190="","",IF(AND($B190='Descrizione Intervento'!$E$25,$C190='Descrizione Intervento'!$E$27,$D190='Descrizione Intervento'!$E$30,$E190='Descrizione Intervento'!$E$32),IF(COUNTIF(AO$3:AO189,$F190)=0,$F190,""),""))</f>
        <v/>
      </c>
      <c r="AP190" s="568" t="str">
        <f aca="false">IF(G190="","",IF(AND($B190='Descrizione Intervento'!$E$25,$C190='Descrizione Intervento'!$E$27,$D190='Descrizione Intervento'!$E$30,$E190='Descrizione Intervento'!$E$32,$F190='Descrizione Intervento'!$E$34),IF(COUNTIF(AP$3:AP189,$G190)=0,$G190,""),""))</f>
        <v/>
      </c>
    </row>
    <row r="191" customFormat="false" ht="12.75" hidden="false" customHeight="false" outlineLevel="0" collapsed="false">
      <c r="A191" s="568" t="str">
        <f aca="false">IF(B191&lt;&gt;"",CONCATENATE(B191,C191,D191,E191,F255,F191,G191),"")</f>
        <v/>
      </c>
      <c r="B191" s="590"/>
      <c r="C191" s="590"/>
      <c r="D191" s="590"/>
      <c r="E191" s="591"/>
      <c r="F191" s="590"/>
      <c r="G191" s="590"/>
      <c r="H191" s="593"/>
      <c r="I191" s="593"/>
      <c r="J191" s="595"/>
      <c r="K191" s="595"/>
      <c r="L191" s="590"/>
      <c r="M191" s="590"/>
      <c r="N191" s="590"/>
      <c r="V191" s="568" t="n">
        <f aca="false">+V190+1</f>
        <v>129</v>
      </c>
      <c r="W191" s="573" t="str">
        <f aca="false">IFERROR(VLOOKUP($V190,AD:AK,8,FALSE()),"")</f>
        <v/>
      </c>
      <c r="X191" s="573" t="str">
        <f aca="false">IFERROR(VLOOKUP($V191,AE:AL,8,FALSE()),"")</f>
        <v/>
      </c>
      <c r="Y191" s="573" t="str">
        <f aca="false">IFERROR(VLOOKUP($V191,AF:AM,8,FALSE()),"")</f>
        <v/>
      </c>
      <c r="Z191" s="573" t="str">
        <f aca="false">IFERROR(VLOOKUP($V191,AG:AN,8,FALSE()),"")</f>
        <v/>
      </c>
      <c r="AA191" s="573" t="str">
        <f aca="false">IFERROR(VLOOKUP($V191,AH:AO,8,FALSE()),"")</f>
        <v/>
      </c>
      <c r="AB191" s="573" t="str">
        <f aca="false">IFERROR(VLOOKUP($V191,AI:AP,8,FALSE()),"")</f>
        <v/>
      </c>
      <c r="AD191" s="568" t="str">
        <f aca="false">IF(AK191&lt;&gt;"",MAX(AD$3:AD190)+1,"")</f>
        <v/>
      </c>
      <c r="AE191" s="568" t="str">
        <f aca="false">IF(AL191&lt;&gt;"",MAX(AE$3:AE190)+1,"")</f>
        <v/>
      </c>
      <c r="AF191" s="568" t="str">
        <f aca="false">IF(AM191&lt;&gt;"",MAX(AF$3:AF190)+1,"")</f>
        <v/>
      </c>
      <c r="AG191" s="568" t="str">
        <f aca="false">IF(AN191&lt;&gt;"",MAX(AG$3:AG190)+1,"")</f>
        <v/>
      </c>
      <c r="AH191" s="568" t="str">
        <f aca="false">IF(AO191&lt;&gt;"",MAX(AH$3:AH190)+1,"")</f>
        <v/>
      </c>
      <c r="AI191" s="568" t="str">
        <f aca="false">IF(AP191&lt;&gt;"",MAX(AI$3:AI190)+1,"")</f>
        <v/>
      </c>
      <c r="AK191" s="568" t="str">
        <f aca="false">IF(B191="","",IF(COUNTIF($AK$3:AL190,B191)=0,B191,""))</f>
        <v/>
      </c>
      <c r="AL191" s="568" t="str">
        <f aca="false">IF(C191="","",IF($B191='Descrizione Intervento'!$E$25,IF(COUNTIF($AL$3:AL190,$C191)=0,$C191,""),""))</f>
        <v/>
      </c>
      <c r="AM191" s="568" t="str">
        <f aca="false">IF(D191="","",IF(AND($B191='Descrizione Intervento'!$E$25,$C191='Descrizione Intervento'!$E$27),IF(COUNTIF(AM$3:AM190,$D191)=0,$D191,""),""))</f>
        <v/>
      </c>
      <c r="AN191" s="568" t="str">
        <f aca="false">IF(E191="","",IF(AND($B191='Descrizione Intervento'!$E$25,$C191='Descrizione Intervento'!$E$27,$D191='Descrizione Intervento'!$E$30),IF(COUNTIF(AN$3:AN190,$E191)=0,$E191,""),""))</f>
        <v/>
      </c>
      <c r="AO191" s="568" t="str">
        <f aca="false">IF(F191="","",IF(AND($B191='Descrizione Intervento'!$E$25,$C191='Descrizione Intervento'!$E$27,$D191='Descrizione Intervento'!$E$30,$E191='Descrizione Intervento'!$E$32),IF(COUNTIF(AO$3:AO190,$F191)=0,$F191,""),""))</f>
        <v/>
      </c>
      <c r="AP191" s="568" t="str">
        <f aca="false">IF(G191="","",IF(AND($B191='Descrizione Intervento'!$E$25,$C191='Descrizione Intervento'!$E$27,$D191='Descrizione Intervento'!$E$30,$E191='Descrizione Intervento'!$E$32,$F191='Descrizione Intervento'!$E$34),IF(COUNTIF(AP$3:AP190,$G191)=0,$G191,""),""))</f>
        <v/>
      </c>
    </row>
    <row r="192" customFormat="false" ht="12.75" hidden="false" customHeight="false" outlineLevel="0" collapsed="false">
      <c r="A192" s="568" t="str">
        <f aca="false">IF(B192&lt;&gt;"",CONCATENATE(B192,C192,D192,E192,F256,F192,G192),"")</f>
        <v/>
      </c>
      <c r="B192" s="590"/>
      <c r="C192" s="590"/>
      <c r="D192" s="590"/>
      <c r="E192" s="591"/>
      <c r="F192" s="590"/>
      <c r="G192" s="590"/>
      <c r="H192" s="593"/>
      <c r="I192" s="593"/>
      <c r="J192" s="595"/>
      <c r="K192" s="595"/>
      <c r="L192" s="590"/>
      <c r="M192" s="590"/>
      <c r="N192" s="590"/>
      <c r="V192" s="568" t="n">
        <f aca="false">+V191+1</f>
        <v>130</v>
      </c>
      <c r="W192" s="573" t="str">
        <f aca="false">IFERROR(VLOOKUP($V191,AD:AK,8,FALSE()),"")</f>
        <v/>
      </c>
      <c r="X192" s="573" t="str">
        <f aca="false">IFERROR(VLOOKUP($V192,AE:AL,8,FALSE()),"")</f>
        <v/>
      </c>
      <c r="Y192" s="573" t="str">
        <f aca="false">IFERROR(VLOOKUP($V192,AF:AM,8,FALSE()),"")</f>
        <v/>
      </c>
      <c r="Z192" s="573" t="str">
        <f aca="false">IFERROR(VLOOKUP($V192,AG:AN,8,FALSE()),"")</f>
        <v/>
      </c>
      <c r="AA192" s="573" t="str">
        <f aca="false">IFERROR(VLOOKUP($V192,AH:AO,8,FALSE()),"")</f>
        <v/>
      </c>
      <c r="AB192" s="573" t="str">
        <f aca="false">IFERROR(VLOOKUP($V192,AI:AP,8,FALSE()),"")</f>
        <v/>
      </c>
      <c r="AD192" s="568" t="str">
        <f aca="false">IF(AK192&lt;&gt;"",MAX(AD$3:AD191)+1,"")</f>
        <v/>
      </c>
      <c r="AE192" s="568" t="str">
        <f aca="false">IF(AL192&lt;&gt;"",MAX(AE$3:AE191)+1,"")</f>
        <v/>
      </c>
      <c r="AF192" s="568" t="str">
        <f aca="false">IF(AM192&lt;&gt;"",MAX(AF$3:AF191)+1,"")</f>
        <v/>
      </c>
      <c r="AG192" s="568" t="str">
        <f aca="false">IF(AN192&lt;&gt;"",MAX(AG$3:AG191)+1,"")</f>
        <v/>
      </c>
      <c r="AH192" s="568" t="str">
        <f aca="false">IF(AO192&lt;&gt;"",MAX(AH$3:AH191)+1,"")</f>
        <v/>
      </c>
      <c r="AI192" s="568" t="str">
        <f aca="false">IF(AP192&lt;&gt;"",MAX(AI$3:AI191)+1,"")</f>
        <v/>
      </c>
      <c r="AK192" s="568" t="str">
        <f aca="false">IF(B192="","",IF(COUNTIF($AK$3:AL191,B192)=0,B192,""))</f>
        <v/>
      </c>
      <c r="AL192" s="568" t="str">
        <f aca="false">IF(C192="","",IF($B192='Descrizione Intervento'!$E$25,IF(COUNTIF($AL$3:AL191,$C192)=0,$C192,""),""))</f>
        <v/>
      </c>
      <c r="AM192" s="568" t="str">
        <f aca="false">IF(D192="","",IF(AND($B192='Descrizione Intervento'!$E$25,$C192='Descrizione Intervento'!$E$27),IF(COUNTIF(AM$3:AM191,$D192)=0,$D192,""),""))</f>
        <v/>
      </c>
      <c r="AN192" s="568" t="str">
        <f aca="false">IF(E192="","",IF(AND($B192='Descrizione Intervento'!$E$25,$C192='Descrizione Intervento'!$E$27,$D192='Descrizione Intervento'!$E$30),IF(COUNTIF(AN$3:AN191,$E192)=0,$E192,""),""))</f>
        <v/>
      </c>
      <c r="AO192" s="568" t="str">
        <f aca="false">IF(F192="","",IF(AND($B192='Descrizione Intervento'!$E$25,$C192='Descrizione Intervento'!$E$27,$D192='Descrizione Intervento'!$E$30,$E192='Descrizione Intervento'!$E$32),IF(COUNTIF(AO$3:AO191,$F192)=0,$F192,""),""))</f>
        <v/>
      </c>
      <c r="AP192" s="568" t="str">
        <f aca="false">IF(G192="","",IF(AND($B192='Descrizione Intervento'!$E$25,$C192='Descrizione Intervento'!$E$27,$D192='Descrizione Intervento'!$E$30,$E192='Descrizione Intervento'!$E$32,$F192='Descrizione Intervento'!$E$34),IF(COUNTIF(AP$3:AP191,$G192)=0,$G192,""),""))</f>
        <v/>
      </c>
    </row>
    <row r="193" customFormat="false" ht="12.75" hidden="false" customHeight="false" outlineLevel="0" collapsed="false">
      <c r="A193" s="568" t="str">
        <f aca="false">IF(B193&lt;&gt;"",CONCATENATE(B193,C193,D193,E193,F257,F193,G193),"")</f>
        <v/>
      </c>
      <c r="B193" s="590"/>
      <c r="C193" s="590"/>
      <c r="D193" s="590"/>
      <c r="E193" s="591"/>
      <c r="F193" s="590"/>
      <c r="G193" s="590"/>
      <c r="H193" s="593"/>
      <c r="I193" s="593"/>
      <c r="J193" s="595"/>
      <c r="K193" s="595"/>
      <c r="L193" s="590"/>
      <c r="M193" s="590"/>
      <c r="N193" s="590"/>
      <c r="V193" s="568" t="n">
        <f aca="false">+V192+1</f>
        <v>131</v>
      </c>
      <c r="W193" s="573" t="str">
        <f aca="false">IFERROR(VLOOKUP($V192,AD:AK,8,FALSE()),"")</f>
        <v/>
      </c>
      <c r="X193" s="573" t="str">
        <f aca="false">IFERROR(VLOOKUP($V193,AE:AL,8,FALSE()),"")</f>
        <v/>
      </c>
      <c r="Y193" s="573" t="str">
        <f aca="false">IFERROR(VLOOKUP($V193,AF:AM,8,FALSE()),"")</f>
        <v/>
      </c>
      <c r="Z193" s="573" t="str">
        <f aca="false">IFERROR(VLOOKUP($V193,AG:AN,8,FALSE()),"")</f>
        <v/>
      </c>
      <c r="AA193" s="573" t="str">
        <f aca="false">IFERROR(VLOOKUP($V193,AH:AO,8,FALSE()),"")</f>
        <v/>
      </c>
      <c r="AB193" s="573" t="str">
        <f aca="false">IFERROR(VLOOKUP($V193,AI:AP,8,FALSE()),"")</f>
        <v/>
      </c>
      <c r="AD193" s="568" t="str">
        <f aca="false">IF(AK193&lt;&gt;"",MAX(AD$3:AD192)+1,"")</f>
        <v/>
      </c>
      <c r="AE193" s="568" t="str">
        <f aca="false">IF(AL193&lt;&gt;"",MAX(AE$3:AE192)+1,"")</f>
        <v/>
      </c>
      <c r="AF193" s="568" t="str">
        <f aca="false">IF(AM193&lt;&gt;"",MAX(AF$3:AF192)+1,"")</f>
        <v/>
      </c>
      <c r="AG193" s="568" t="str">
        <f aca="false">IF(AN193&lt;&gt;"",MAX(AG$3:AG192)+1,"")</f>
        <v/>
      </c>
      <c r="AH193" s="568" t="str">
        <f aca="false">IF(AO193&lt;&gt;"",MAX(AH$3:AH192)+1,"")</f>
        <v/>
      </c>
      <c r="AI193" s="568" t="str">
        <f aca="false">IF(AP193&lt;&gt;"",MAX(AI$3:AI192)+1,"")</f>
        <v/>
      </c>
      <c r="AK193" s="568" t="str">
        <f aca="false">IF(B193="","",IF(COUNTIF($AK$3:AL192,B193)=0,B193,""))</f>
        <v/>
      </c>
      <c r="AL193" s="568" t="str">
        <f aca="false">IF(C193="","",IF($B193='Descrizione Intervento'!$E$25,IF(COUNTIF($AL$3:AL192,$C193)=0,$C193,""),""))</f>
        <v/>
      </c>
      <c r="AM193" s="568" t="str">
        <f aca="false">IF(D193="","",IF(AND($B193='Descrizione Intervento'!$E$25,$C193='Descrizione Intervento'!$E$27),IF(COUNTIF(AM$3:AM192,$D193)=0,$D193,""),""))</f>
        <v/>
      </c>
      <c r="AN193" s="568" t="str">
        <f aca="false">IF(E193="","",IF(AND($B193='Descrizione Intervento'!$E$25,$C193='Descrizione Intervento'!$E$27,$D193='Descrizione Intervento'!$E$30),IF(COUNTIF(AN$3:AN192,$E193)=0,$E193,""),""))</f>
        <v/>
      </c>
      <c r="AO193" s="568" t="str">
        <f aca="false">IF(F193="","",IF(AND($B193='Descrizione Intervento'!$E$25,$C193='Descrizione Intervento'!$E$27,$D193='Descrizione Intervento'!$E$30,$E193='Descrizione Intervento'!$E$32),IF(COUNTIF(AO$3:AO192,$F193)=0,$F193,""),""))</f>
        <v/>
      </c>
      <c r="AP193" s="568" t="str">
        <f aca="false">IF(G193="","",IF(AND($B193='Descrizione Intervento'!$E$25,$C193='Descrizione Intervento'!$E$27,$D193='Descrizione Intervento'!$E$30,$E193='Descrizione Intervento'!$E$32,$F193='Descrizione Intervento'!$E$34),IF(COUNTIF(AP$3:AP192,$G193)=0,$G193,""),""))</f>
        <v/>
      </c>
    </row>
    <row r="194" customFormat="false" ht="12.75" hidden="false" customHeight="false" outlineLevel="0" collapsed="false">
      <c r="A194" s="568" t="str">
        <f aca="false">IF(B194&lt;&gt;"",CONCATENATE(B194,C194,D194,E194,F258,F194,G194),"")</f>
        <v/>
      </c>
      <c r="B194" s="590"/>
      <c r="C194" s="590"/>
      <c r="D194" s="590"/>
      <c r="E194" s="591"/>
      <c r="F194" s="590"/>
      <c r="G194" s="590"/>
      <c r="H194" s="593"/>
      <c r="I194" s="593"/>
      <c r="J194" s="595"/>
      <c r="K194" s="595"/>
      <c r="L194" s="590"/>
      <c r="M194" s="590"/>
      <c r="N194" s="590"/>
      <c r="V194" s="568" t="n">
        <f aca="false">+V193+1</f>
        <v>132</v>
      </c>
      <c r="W194" s="573" t="str">
        <f aca="false">IFERROR(VLOOKUP($V193,AD:AK,8,FALSE()),"")</f>
        <v/>
      </c>
      <c r="X194" s="573" t="str">
        <f aca="false">IFERROR(VLOOKUP($V194,AE:AL,8,FALSE()),"")</f>
        <v/>
      </c>
      <c r="Y194" s="573" t="str">
        <f aca="false">IFERROR(VLOOKUP($V194,AF:AM,8,FALSE()),"")</f>
        <v/>
      </c>
      <c r="Z194" s="573" t="str">
        <f aca="false">IFERROR(VLOOKUP($V194,AG:AN,8,FALSE()),"")</f>
        <v/>
      </c>
      <c r="AA194" s="573" t="str">
        <f aca="false">IFERROR(VLOOKUP($V194,AH:AO,8,FALSE()),"")</f>
        <v/>
      </c>
      <c r="AB194" s="573" t="str">
        <f aca="false">IFERROR(VLOOKUP($V194,AI:AP,8,FALSE()),"")</f>
        <v/>
      </c>
      <c r="AD194" s="568" t="str">
        <f aca="false">IF(AK194&lt;&gt;"",MAX(AD$3:AD193)+1,"")</f>
        <v/>
      </c>
      <c r="AE194" s="568" t="str">
        <f aca="false">IF(AL194&lt;&gt;"",MAX(AE$3:AE193)+1,"")</f>
        <v/>
      </c>
      <c r="AF194" s="568" t="str">
        <f aca="false">IF(AM194&lt;&gt;"",MAX(AF$3:AF193)+1,"")</f>
        <v/>
      </c>
      <c r="AG194" s="568" t="str">
        <f aca="false">IF(AN194&lt;&gt;"",MAX(AG$3:AG193)+1,"")</f>
        <v/>
      </c>
      <c r="AH194" s="568" t="str">
        <f aca="false">IF(AO194&lt;&gt;"",MAX(AH$3:AH193)+1,"")</f>
        <v/>
      </c>
      <c r="AI194" s="568" t="str">
        <f aca="false">IF(AP194&lt;&gt;"",MAX(AI$3:AI193)+1,"")</f>
        <v/>
      </c>
      <c r="AK194" s="568" t="str">
        <f aca="false">IF(B194="","",IF(COUNTIF($AK$3:AL193,B194)=0,B194,""))</f>
        <v/>
      </c>
      <c r="AL194" s="568" t="str">
        <f aca="false">IF(C194="","",IF($B194='Descrizione Intervento'!$E$25,IF(COUNTIF($AL$3:AL193,$C194)=0,$C194,""),""))</f>
        <v/>
      </c>
      <c r="AM194" s="568" t="str">
        <f aca="false">IF(D194="","",IF(AND($B194='Descrizione Intervento'!$E$25,$C194='Descrizione Intervento'!$E$27),IF(COUNTIF(AM$3:AM193,$D194)=0,$D194,""),""))</f>
        <v/>
      </c>
      <c r="AN194" s="568" t="str">
        <f aca="false">IF(E194="","",IF(AND($B194='Descrizione Intervento'!$E$25,$C194='Descrizione Intervento'!$E$27,$D194='Descrizione Intervento'!$E$30),IF(COUNTIF(AN$3:AN193,$E194)=0,$E194,""),""))</f>
        <v/>
      </c>
      <c r="AO194" s="568" t="str">
        <f aca="false">IF(F194="","",IF(AND($B194='Descrizione Intervento'!$E$25,$C194='Descrizione Intervento'!$E$27,$D194='Descrizione Intervento'!$E$30,$E194='Descrizione Intervento'!$E$32),IF(COUNTIF(AO$3:AO193,$F194)=0,$F194,""),""))</f>
        <v/>
      </c>
      <c r="AP194" s="568" t="str">
        <f aca="false">IF(G194="","",IF(AND($B194='Descrizione Intervento'!$E$25,$C194='Descrizione Intervento'!$E$27,$D194='Descrizione Intervento'!$E$30,$E194='Descrizione Intervento'!$E$32,$F194='Descrizione Intervento'!$E$34),IF(COUNTIF(AP$3:AP193,$G194)=0,$G194,""),""))</f>
        <v/>
      </c>
    </row>
    <row r="195" customFormat="false" ht="12.75" hidden="false" customHeight="false" outlineLevel="0" collapsed="false">
      <c r="A195" s="568" t="str">
        <f aca="false">IF(B195&lt;&gt;"",CONCATENATE(B195,C195,D195,E195,F259,F195,G195),"")</f>
        <v/>
      </c>
      <c r="B195" s="590"/>
      <c r="C195" s="590"/>
      <c r="D195" s="590"/>
      <c r="E195" s="591"/>
      <c r="F195" s="590"/>
      <c r="G195" s="590"/>
      <c r="H195" s="593"/>
      <c r="I195" s="593"/>
      <c r="J195" s="595"/>
      <c r="K195" s="595"/>
      <c r="L195" s="590"/>
      <c r="M195" s="590"/>
      <c r="N195" s="590"/>
      <c r="V195" s="568" t="n">
        <f aca="false">+V194+1</f>
        <v>133</v>
      </c>
      <c r="W195" s="573" t="str">
        <f aca="false">IFERROR(VLOOKUP($V194,AD:AK,8,FALSE()),"")</f>
        <v/>
      </c>
      <c r="X195" s="573" t="str">
        <f aca="false">IFERROR(VLOOKUP($V195,AE:AL,8,FALSE()),"")</f>
        <v/>
      </c>
      <c r="Y195" s="573" t="str">
        <f aca="false">IFERROR(VLOOKUP($V195,AF:AM,8,FALSE()),"")</f>
        <v/>
      </c>
      <c r="Z195" s="573" t="str">
        <f aca="false">IFERROR(VLOOKUP($V195,AG:AN,8,FALSE()),"")</f>
        <v/>
      </c>
      <c r="AA195" s="573" t="str">
        <f aca="false">IFERROR(VLOOKUP($V195,AH:AO,8,FALSE()),"")</f>
        <v/>
      </c>
      <c r="AB195" s="573" t="str">
        <f aca="false">IFERROR(VLOOKUP($V195,AI:AP,8,FALSE()),"")</f>
        <v/>
      </c>
      <c r="AD195" s="568" t="str">
        <f aca="false">IF(AK195&lt;&gt;"",MAX(AD$3:AD194)+1,"")</f>
        <v/>
      </c>
      <c r="AE195" s="568" t="str">
        <f aca="false">IF(AL195&lt;&gt;"",MAX(AE$3:AE194)+1,"")</f>
        <v/>
      </c>
      <c r="AF195" s="568" t="str">
        <f aca="false">IF(AM195&lt;&gt;"",MAX(AF$3:AF194)+1,"")</f>
        <v/>
      </c>
      <c r="AG195" s="568" t="str">
        <f aca="false">IF(AN195&lt;&gt;"",MAX(AG$3:AG194)+1,"")</f>
        <v/>
      </c>
      <c r="AH195" s="568" t="str">
        <f aca="false">IF(AO195&lt;&gt;"",MAX(AH$3:AH194)+1,"")</f>
        <v/>
      </c>
      <c r="AI195" s="568" t="str">
        <f aca="false">IF(AP195&lt;&gt;"",MAX(AI$3:AI194)+1,"")</f>
        <v/>
      </c>
      <c r="AK195" s="568" t="str">
        <f aca="false">IF(B195="","",IF(COUNTIF($AK$3:AL194,B195)=0,B195,""))</f>
        <v/>
      </c>
      <c r="AL195" s="568" t="str">
        <f aca="false">IF(C195="","",IF($B195='Descrizione Intervento'!$E$25,IF(COUNTIF($AL$3:AL194,$C195)=0,$C195,""),""))</f>
        <v/>
      </c>
      <c r="AM195" s="568" t="str">
        <f aca="false">IF(D195="","",IF(AND($B195='Descrizione Intervento'!$E$25,$C195='Descrizione Intervento'!$E$27),IF(COUNTIF(AM$3:AM194,$D195)=0,$D195,""),""))</f>
        <v/>
      </c>
      <c r="AN195" s="568" t="str">
        <f aca="false">IF(E195="","",IF(AND($B195='Descrizione Intervento'!$E$25,$C195='Descrizione Intervento'!$E$27,$D195='Descrizione Intervento'!$E$30),IF(COUNTIF(AN$3:AN194,$E195)=0,$E195,""),""))</f>
        <v/>
      </c>
      <c r="AO195" s="568" t="str">
        <f aca="false">IF(F195="","",IF(AND($B195='Descrizione Intervento'!$E$25,$C195='Descrizione Intervento'!$E$27,$D195='Descrizione Intervento'!$E$30,$E195='Descrizione Intervento'!$E$32),IF(COUNTIF(AO$3:AO194,$F195)=0,$F195,""),""))</f>
        <v/>
      </c>
      <c r="AP195" s="568" t="str">
        <f aca="false">IF(G195="","",IF(AND($B195='Descrizione Intervento'!$E$25,$C195='Descrizione Intervento'!$E$27,$D195='Descrizione Intervento'!$E$30,$E195='Descrizione Intervento'!$E$32,$F195='Descrizione Intervento'!$E$34),IF(COUNTIF(AP$3:AP194,$G195)=0,$G195,""),""))</f>
        <v/>
      </c>
    </row>
    <row r="196" customFormat="false" ht="12.75" hidden="false" customHeight="false" outlineLevel="0" collapsed="false">
      <c r="A196" s="568" t="str">
        <f aca="false">IF(B196&lt;&gt;"",CONCATENATE(B196,C196,D196,E196,F260,F196,G196),"")</f>
        <v/>
      </c>
      <c r="B196" s="590"/>
      <c r="C196" s="590"/>
      <c r="D196" s="590"/>
      <c r="E196" s="591"/>
      <c r="F196" s="590"/>
      <c r="G196" s="590"/>
      <c r="H196" s="593"/>
      <c r="I196" s="593"/>
      <c r="J196" s="595"/>
      <c r="K196" s="595"/>
      <c r="L196" s="590"/>
      <c r="M196" s="590"/>
      <c r="N196" s="590"/>
      <c r="V196" s="568" t="n">
        <f aca="false">+V195+1</f>
        <v>134</v>
      </c>
      <c r="W196" s="573" t="str">
        <f aca="false">IFERROR(VLOOKUP($V195,AD:AK,8,FALSE()),"")</f>
        <v/>
      </c>
      <c r="X196" s="573" t="str">
        <f aca="false">IFERROR(VLOOKUP($V196,AE:AL,8,FALSE()),"")</f>
        <v/>
      </c>
      <c r="Y196" s="573" t="str">
        <f aca="false">IFERROR(VLOOKUP($V196,AF:AM,8,FALSE()),"")</f>
        <v/>
      </c>
      <c r="Z196" s="573" t="str">
        <f aca="false">IFERROR(VLOOKUP($V196,AG:AN,8,FALSE()),"")</f>
        <v/>
      </c>
      <c r="AA196" s="573" t="str">
        <f aca="false">IFERROR(VLOOKUP($V196,AH:AO,8,FALSE()),"")</f>
        <v/>
      </c>
      <c r="AB196" s="573" t="str">
        <f aca="false">IFERROR(VLOOKUP($V196,AI:AP,8,FALSE()),"")</f>
        <v/>
      </c>
      <c r="AD196" s="568" t="str">
        <f aca="false">IF(AK196&lt;&gt;"",MAX(AD$3:AD195)+1,"")</f>
        <v/>
      </c>
      <c r="AE196" s="568" t="str">
        <f aca="false">IF(AL196&lt;&gt;"",MAX(AE$3:AE195)+1,"")</f>
        <v/>
      </c>
      <c r="AF196" s="568" t="str">
        <f aca="false">IF(AM196&lt;&gt;"",MAX(AF$3:AF195)+1,"")</f>
        <v/>
      </c>
      <c r="AG196" s="568" t="str">
        <f aca="false">IF(AN196&lt;&gt;"",MAX(AG$3:AG195)+1,"")</f>
        <v/>
      </c>
      <c r="AH196" s="568" t="str">
        <f aca="false">IF(AO196&lt;&gt;"",MAX(AH$3:AH195)+1,"")</f>
        <v/>
      </c>
      <c r="AI196" s="568" t="str">
        <f aca="false">IF(AP196&lt;&gt;"",MAX(AI$3:AI195)+1,"")</f>
        <v/>
      </c>
      <c r="AK196" s="568" t="str">
        <f aca="false">IF(B196="","",IF(COUNTIF($AK$3:AL195,B196)=0,B196,""))</f>
        <v/>
      </c>
      <c r="AL196" s="568" t="str">
        <f aca="false">IF(C196="","",IF($B196='Descrizione Intervento'!$E$25,IF(COUNTIF($AL$3:AL195,$C196)=0,$C196,""),""))</f>
        <v/>
      </c>
      <c r="AM196" s="568" t="str">
        <f aca="false">IF(D196="","",IF(AND($B196='Descrizione Intervento'!$E$25,$C196='Descrizione Intervento'!$E$27),IF(COUNTIF(AM$3:AM195,$D196)=0,$D196,""),""))</f>
        <v/>
      </c>
      <c r="AN196" s="568" t="str">
        <f aca="false">IF(E196="","",IF(AND($B196='Descrizione Intervento'!$E$25,$C196='Descrizione Intervento'!$E$27,$D196='Descrizione Intervento'!$E$30),IF(COUNTIF(AN$3:AN195,$E196)=0,$E196,""),""))</f>
        <v/>
      </c>
      <c r="AO196" s="568" t="str">
        <f aca="false">IF(F196="","",IF(AND($B196='Descrizione Intervento'!$E$25,$C196='Descrizione Intervento'!$E$27,$D196='Descrizione Intervento'!$E$30,$E196='Descrizione Intervento'!$E$32),IF(COUNTIF(AO$3:AO195,$F196)=0,$F196,""),""))</f>
        <v/>
      </c>
      <c r="AP196" s="568" t="str">
        <f aca="false">IF(G196="","",IF(AND($B196='Descrizione Intervento'!$E$25,$C196='Descrizione Intervento'!$E$27,$D196='Descrizione Intervento'!$E$30,$E196='Descrizione Intervento'!$E$32,$F196='Descrizione Intervento'!$E$34),IF(COUNTIF(AP$3:AP195,$G196)=0,$G196,""),""))</f>
        <v/>
      </c>
    </row>
    <row r="197" customFormat="false" ht="12.75" hidden="false" customHeight="false" outlineLevel="0" collapsed="false">
      <c r="A197" s="568" t="str">
        <f aca="false">IF(B197&lt;&gt;"",CONCATENATE(B197,C197,D197,E197,F261,F197,G197),"")</f>
        <v/>
      </c>
      <c r="B197" s="590"/>
      <c r="C197" s="590"/>
      <c r="D197" s="590"/>
      <c r="E197" s="591"/>
      <c r="F197" s="590"/>
      <c r="G197" s="590"/>
      <c r="H197" s="593"/>
      <c r="I197" s="593"/>
      <c r="J197" s="595"/>
      <c r="K197" s="595"/>
      <c r="L197" s="590"/>
      <c r="M197" s="590"/>
      <c r="N197" s="590"/>
      <c r="V197" s="568" t="n">
        <f aca="false">+V196+1</f>
        <v>135</v>
      </c>
      <c r="W197" s="573" t="str">
        <f aca="false">IFERROR(VLOOKUP($V196,AD:AK,8,FALSE()),"")</f>
        <v/>
      </c>
      <c r="X197" s="573" t="str">
        <f aca="false">IFERROR(VLOOKUP($V197,AE:AL,8,FALSE()),"")</f>
        <v/>
      </c>
      <c r="Y197" s="573" t="str">
        <f aca="false">IFERROR(VLOOKUP($V197,AF:AM,8,FALSE()),"")</f>
        <v/>
      </c>
      <c r="Z197" s="573" t="str">
        <f aca="false">IFERROR(VLOOKUP($V197,AG:AN,8,FALSE()),"")</f>
        <v/>
      </c>
      <c r="AA197" s="573" t="str">
        <f aca="false">IFERROR(VLOOKUP($V197,AH:AO,8,FALSE()),"")</f>
        <v/>
      </c>
      <c r="AB197" s="573" t="str">
        <f aca="false">IFERROR(VLOOKUP($V197,AI:AP,8,FALSE()),"")</f>
        <v/>
      </c>
      <c r="AD197" s="568" t="str">
        <f aca="false">IF(AK197&lt;&gt;"",MAX(AD$3:AD196)+1,"")</f>
        <v/>
      </c>
      <c r="AE197" s="568" t="str">
        <f aca="false">IF(AL197&lt;&gt;"",MAX(AE$3:AE196)+1,"")</f>
        <v/>
      </c>
      <c r="AF197" s="568" t="str">
        <f aca="false">IF(AM197&lt;&gt;"",MAX(AF$3:AF196)+1,"")</f>
        <v/>
      </c>
      <c r="AG197" s="568" t="str">
        <f aca="false">IF(AN197&lt;&gt;"",MAX(AG$3:AG196)+1,"")</f>
        <v/>
      </c>
      <c r="AH197" s="568" t="str">
        <f aca="false">IF(AO197&lt;&gt;"",MAX(AH$3:AH196)+1,"")</f>
        <v/>
      </c>
      <c r="AI197" s="568" t="str">
        <f aca="false">IF(AP197&lt;&gt;"",MAX(AI$3:AI196)+1,"")</f>
        <v/>
      </c>
      <c r="AK197" s="568" t="str">
        <f aca="false">IF(B197="","",IF(COUNTIF($AK$3:AL196,B197)=0,B197,""))</f>
        <v/>
      </c>
      <c r="AL197" s="568" t="str">
        <f aca="false">IF(C197="","",IF($B197='Descrizione Intervento'!$E$25,IF(COUNTIF($AL$3:AL196,$C197)=0,$C197,""),""))</f>
        <v/>
      </c>
      <c r="AM197" s="568" t="str">
        <f aca="false">IF(D197="","",IF(AND($B197='Descrizione Intervento'!$E$25,$C197='Descrizione Intervento'!$E$27),IF(COUNTIF(AM$3:AM196,$D197)=0,$D197,""),""))</f>
        <v/>
      </c>
      <c r="AN197" s="568" t="str">
        <f aca="false">IF(E197="","",IF(AND($B197='Descrizione Intervento'!$E$25,$C197='Descrizione Intervento'!$E$27,$D197='Descrizione Intervento'!$E$30),IF(COUNTIF(AN$3:AN196,$E197)=0,$E197,""),""))</f>
        <v/>
      </c>
      <c r="AO197" s="568" t="str">
        <f aca="false">IF(F197="","",IF(AND($B197='Descrizione Intervento'!$E$25,$C197='Descrizione Intervento'!$E$27,$D197='Descrizione Intervento'!$E$30,$E197='Descrizione Intervento'!$E$32),IF(COUNTIF(AO$3:AO196,$F197)=0,$F197,""),""))</f>
        <v/>
      </c>
      <c r="AP197" s="568" t="str">
        <f aca="false">IF(G197="","",IF(AND($B197='Descrizione Intervento'!$E$25,$C197='Descrizione Intervento'!$E$27,$D197='Descrizione Intervento'!$E$30,$E197='Descrizione Intervento'!$E$32,$F197='Descrizione Intervento'!$E$34),IF(COUNTIF(AP$3:AP196,$G197)=0,$G197,""),""))</f>
        <v/>
      </c>
    </row>
    <row r="198" customFormat="false" ht="12.75" hidden="false" customHeight="false" outlineLevel="0" collapsed="false">
      <c r="A198" s="568" t="str">
        <f aca="false">IF(B198&lt;&gt;"",CONCATENATE(B198,C198,D198,E198,F262,F198,G198),"")</f>
        <v/>
      </c>
      <c r="B198" s="590"/>
      <c r="C198" s="590"/>
      <c r="D198" s="590"/>
      <c r="E198" s="591"/>
      <c r="F198" s="590"/>
      <c r="G198" s="590"/>
      <c r="H198" s="593"/>
      <c r="I198" s="593"/>
      <c r="J198" s="595"/>
      <c r="K198" s="595"/>
      <c r="L198" s="590"/>
      <c r="M198" s="590"/>
      <c r="N198" s="590"/>
      <c r="V198" s="568" t="n">
        <f aca="false">+V197+1</f>
        <v>136</v>
      </c>
      <c r="W198" s="573" t="str">
        <f aca="false">IFERROR(VLOOKUP($V197,AD:AK,8,FALSE()),"")</f>
        <v/>
      </c>
      <c r="X198" s="573" t="str">
        <f aca="false">IFERROR(VLOOKUP($V198,AE:AL,8,FALSE()),"")</f>
        <v/>
      </c>
      <c r="Y198" s="573" t="str">
        <f aca="false">IFERROR(VLOOKUP($V198,AF:AM,8,FALSE()),"")</f>
        <v/>
      </c>
      <c r="Z198" s="573" t="str">
        <f aca="false">IFERROR(VLOOKUP($V198,AG:AN,8,FALSE()),"")</f>
        <v/>
      </c>
      <c r="AA198" s="573" t="str">
        <f aca="false">IFERROR(VLOOKUP($V198,AH:AO,8,FALSE()),"")</f>
        <v/>
      </c>
      <c r="AB198" s="573" t="str">
        <f aca="false">IFERROR(VLOOKUP($V198,AI:AP,8,FALSE()),"")</f>
        <v/>
      </c>
      <c r="AD198" s="568" t="str">
        <f aca="false">IF(AK198&lt;&gt;"",MAX(AD$3:AD197)+1,"")</f>
        <v/>
      </c>
      <c r="AE198" s="568" t="str">
        <f aca="false">IF(AL198&lt;&gt;"",MAX(AE$3:AE197)+1,"")</f>
        <v/>
      </c>
      <c r="AF198" s="568" t="str">
        <f aca="false">IF(AM198&lt;&gt;"",MAX(AF$3:AF197)+1,"")</f>
        <v/>
      </c>
      <c r="AG198" s="568" t="str">
        <f aca="false">IF(AN198&lt;&gt;"",MAX(AG$3:AG197)+1,"")</f>
        <v/>
      </c>
      <c r="AH198" s="568" t="str">
        <f aca="false">IF(AO198&lt;&gt;"",MAX(AH$3:AH197)+1,"")</f>
        <v/>
      </c>
      <c r="AI198" s="568" t="str">
        <f aca="false">IF(AP198&lt;&gt;"",MAX(AI$3:AI197)+1,"")</f>
        <v/>
      </c>
      <c r="AK198" s="568" t="str">
        <f aca="false">IF(B198="","",IF(COUNTIF($AK$3:AL197,B198)=0,B198,""))</f>
        <v/>
      </c>
      <c r="AL198" s="568" t="str">
        <f aca="false">IF(C198="","",IF($B198='Descrizione Intervento'!$E$25,IF(COUNTIF($AL$3:AL197,$C198)=0,$C198,""),""))</f>
        <v/>
      </c>
      <c r="AM198" s="568" t="str">
        <f aca="false">IF(D198="","",IF(AND($B198='Descrizione Intervento'!$E$25,$C198='Descrizione Intervento'!$E$27),IF(COUNTIF(AM$3:AM197,$D198)=0,$D198,""),""))</f>
        <v/>
      </c>
      <c r="AN198" s="568" t="str">
        <f aca="false">IF(E198="","",IF(AND($B198='Descrizione Intervento'!$E$25,$C198='Descrizione Intervento'!$E$27,$D198='Descrizione Intervento'!$E$30),IF(COUNTIF(AN$3:AN197,$E198)=0,$E198,""),""))</f>
        <v/>
      </c>
      <c r="AO198" s="568" t="str">
        <f aca="false">IF(F198="","",IF(AND($B198='Descrizione Intervento'!$E$25,$C198='Descrizione Intervento'!$E$27,$D198='Descrizione Intervento'!$E$30,$E198='Descrizione Intervento'!$E$32),IF(COUNTIF(AO$3:AO197,$F198)=0,$F198,""),""))</f>
        <v/>
      </c>
      <c r="AP198" s="568" t="str">
        <f aca="false">IF(G198="","",IF(AND($B198='Descrizione Intervento'!$E$25,$C198='Descrizione Intervento'!$E$27,$D198='Descrizione Intervento'!$E$30,$E198='Descrizione Intervento'!$E$32,$F198='Descrizione Intervento'!$E$34),IF(COUNTIF(AP$3:AP197,$G198)=0,$G198,""),""))</f>
        <v/>
      </c>
    </row>
    <row r="199" customFormat="false" ht="12.75" hidden="false" customHeight="false" outlineLevel="0" collapsed="false">
      <c r="A199" s="568" t="str">
        <f aca="false">IF(B199&lt;&gt;"",CONCATENATE(B199,C199,D199,E199,F263,F199,G199),"")</f>
        <v/>
      </c>
      <c r="B199" s="590"/>
      <c r="C199" s="590"/>
      <c r="D199" s="590"/>
      <c r="E199" s="591"/>
      <c r="F199" s="590"/>
      <c r="G199" s="590"/>
      <c r="H199" s="593"/>
      <c r="I199" s="593"/>
      <c r="J199" s="595"/>
      <c r="K199" s="595"/>
      <c r="L199" s="590"/>
      <c r="M199" s="590"/>
      <c r="N199" s="590"/>
      <c r="V199" s="568" t="n">
        <f aca="false">+V198+1</f>
        <v>137</v>
      </c>
      <c r="W199" s="573" t="str">
        <f aca="false">IFERROR(VLOOKUP($V198,AD:AK,8,FALSE()),"")</f>
        <v/>
      </c>
      <c r="X199" s="573" t="str">
        <f aca="false">IFERROR(VLOOKUP($V199,AE:AL,8,FALSE()),"")</f>
        <v/>
      </c>
      <c r="Y199" s="573" t="str">
        <f aca="false">IFERROR(VLOOKUP($V199,AF:AM,8,FALSE()),"")</f>
        <v/>
      </c>
      <c r="Z199" s="573" t="str">
        <f aca="false">IFERROR(VLOOKUP($V199,AG:AN,8,FALSE()),"")</f>
        <v/>
      </c>
      <c r="AA199" s="573" t="str">
        <f aca="false">IFERROR(VLOOKUP($V199,AH:AO,8,FALSE()),"")</f>
        <v/>
      </c>
      <c r="AB199" s="573" t="str">
        <f aca="false">IFERROR(VLOOKUP($V199,AI:AP,8,FALSE()),"")</f>
        <v/>
      </c>
      <c r="AD199" s="568" t="str">
        <f aca="false">IF(AK199&lt;&gt;"",MAX(AD$3:AD198)+1,"")</f>
        <v/>
      </c>
      <c r="AE199" s="568" t="str">
        <f aca="false">IF(AL199&lt;&gt;"",MAX(AE$3:AE198)+1,"")</f>
        <v/>
      </c>
      <c r="AF199" s="568" t="str">
        <f aca="false">IF(AM199&lt;&gt;"",MAX(AF$3:AF198)+1,"")</f>
        <v/>
      </c>
      <c r="AG199" s="568" t="str">
        <f aca="false">IF(AN199&lt;&gt;"",MAX(AG$3:AG198)+1,"")</f>
        <v/>
      </c>
      <c r="AH199" s="568" t="str">
        <f aca="false">IF(AO199&lt;&gt;"",MAX(AH$3:AH198)+1,"")</f>
        <v/>
      </c>
      <c r="AI199" s="568" t="str">
        <f aca="false">IF(AP199&lt;&gt;"",MAX(AI$3:AI198)+1,"")</f>
        <v/>
      </c>
      <c r="AK199" s="568" t="str">
        <f aca="false">IF(B199="","",IF(COUNTIF($AK$3:AL198,B199)=0,B199,""))</f>
        <v/>
      </c>
      <c r="AL199" s="568" t="str">
        <f aca="false">IF(C199="","",IF($B199='Descrizione Intervento'!$E$25,IF(COUNTIF($AL$3:AL198,$C199)=0,$C199,""),""))</f>
        <v/>
      </c>
      <c r="AM199" s="568" t="str">
        <f aca="false">IF(D199="","",IF(AND($B199='Descrizione Intervento'!$E$25,$C199='Descrizione Intervento'!$E$27),IF(COUNTIF(AM$3:AM198,$D199)=0,$D199,""),""))</f>
        <v/>
      </c>
      <c r="AN199" s="568" t="str">
        <f aca="false">IF(E199="","",IF(AND($B199='Descrizione Intervento'!$E$25,$C199='Descrizione Intervento'!$E$27,$D199='Descrizione Intervento'!$E$30),IF(COUNTIF(AN$3:AN198,$E199)=0,$E199,""),""))</f>
        <v/>
      </c>
      <c r="AO199" s="568" t="str">
        <f aca="false">IF(F199="","",IF(AND($B199='Descrizione Intervento'!$E$25,$C199='Descrizione Intervento'!$E$27,$D199='Descrizione Intervento'!$E$30,$E199='Descrizione Intervento'!$E$32),IF(COUNTIF(AO$3:AO198,$F199)=0,$F199,""),""))</f>
        <v/>
      </c>
      <c r="AP199" s="568" t="str">
        <f aca="false">IF(G199="","",IF(AND($B199='Descrizione Intervento'!$E$25,$C199='Descrizione Intervento'!$E$27,$D199='Descrizione Intervento'!$E$30,$E199='Descrizione Intervento'!$E$32,$F199='Descrizione Intervento'!$E$34),IF(COUNTIF(AP$3:AP198,$G199)=0,$G199,""),""))</f>
        <v/>
      </c>
    </row>
    <row r="200" customFormat="false" ht="12.75" hidden="false" customHeight="false" outlineLevel="0" collapsed="false">
      <c r="A200" s="568" t="str">
        <f aca="false">IF(B200&lt;&gt;"",CONCATENATE(B200,C200,D200,E200,F264,F200,G200),"")</f>
        <v/>
      </c>
      <c r="B200" s="590"/>
      <c r="C200" s="590"/>
      <c r="D200" s="590"/>
      <c r="E200" s="591"/>
      <c r="F200" s="590"/>
      <c r="G200" s="590"/>
      <c r="H200" s="593"/>
      <c r="I200" s="593"/>
      <c r="J200" s="595"/>
      <c r="K200" s="595"/>
      <c r="L200" s="590"/>
      <c r="M200" s="590"/>
      <c r="N200" s="590"/>
      <c r="V200" s="568" t="n">
        <f aca="false">+V199+1</f>
        <v>138</v>
      </c>
      <c r="W200" s="573" t="str">
        <f aca="false">IFERROR(VLOOKUP($V199,AD:AK,8,FALSE()),"")</f>
        <v/>
      </c>
      <c r="X200" s="573" t="str">
        <f aca="false">IFERROR(VLOOKUP($V200,AE:AL,8,FALSE()),"")</f>
        <v/>
      </c>
      <c r="Y200" s="573" t="str">
        <f aca="false">IFERROR(VLOOKUP($V200,AF:AM,8,FALSE()),"")</f>
        <v/>
      </c>
      <c r="Z200" s="573" t="str">
        <f aca="false">IFERROR(VLOOKUP($V200,AG:AN,8,FALSE()),"")</f>
        <v/>
      </c>
      <c r="AA200" s="573" t="str">
        <f aca="false">IFERROR(VLOOKUP($V200,AH:AO,8,FALSE()),"")</f>
        <v/>
      </c>
      <c r="AB200" s="573" t="str">
        <f aca="false">IFERROR(VLOOKUP($V200,AI:AP,8,FALSE()),"")</f>
        <v/>
      </c>
      <c r="AD200" s="568" t="str">
        <f aca="false">IF(AK200&lt;&gt;"",MAX(AD$3:AD199)+1,"")</f>
        <v/>
      </c>
      <c r="AE200" s="568" t="str">
        <f aca="false">IF(AL200&lt;&gt;"",MAX(AE$3:AE199)+1,"")</f>
        <v/>
      </c>
      <c r="AF200" s="568" t="str">
        <f aca="false">IF(AM200&lt;&gt;"",MAX(AF$3:AF199)+1,"")</f>
        <v/>
      </c>
      <c r="AG200" s="568" t="str">
        <f aca="false">IF(AN200&lt;&gt;"",MAX(AG$3:AG199)+1,"")</f>
        <v/>
      </c>
      <c r="AH200" s="568" t="str">
        <f aca="false">IF(AO200&lt;&gt;"",MAX(AH$3:AH199)+1,"")</f>
        <v/>
      </c>
      <c r="AI200" s="568" t="str">
        <f aca="false">IF(AP200&lt;&gt;"",MAX(AI$3:AI199)+1,"")</f>
        <v/>
      </c>
      <c r="AK200" s="568" t="str">
        <f aca="false">IF(B200="","",IF(COUNTIF($AK$3:AL199,B200)=0,B200,""))</f>
        <v/>
      </c>
      <c r="AL200" s="568" t="str">
        <f aca="false">IF(C200="","",IF($B200='Descrizione Intervento'!$E$25,IF(COUNTIF($AL$3:AL199,$C200)=0,$C200,""),""))</f>
        <v/>
      </c>
      <c r="AM200" s="568" t="str">
        <f aca="false">IF(D200="","",IF(AND($B200='Descrizione Intervento'!$E$25,$C200='Descrizione Intervento'!$E$27),IF(COUNTIF(AM$3:AM199,$D200)=0,$D200,""),""))</f>
        <v/>
      </c>
      <c r="AN200" s="568" t="str">
        <f aca="false">IF(E200="","",IF(AND($B200='Descrizione Intervento'!$E$25,$C200='Descrizione Intervento'!$E$27,$D200='Descrizione Intervento'!$E$30),IF(COUNTIF(AN$3:AN199,$E200)=0,$E200,""),""))</f>
        <v/>
      </c>
      <c r="AO200" s="568" t="str">
        <f aca="false">IF(F200="","",IF(AND($B200='Descrizione Intervento'!$E$25,$C200='Descrizione Intervento'!$E$27,$D200='Descrizione Intervento'!$E$30,$E200='Descrizione Intervento'!$E$32),IF(COUNTIF(AO$3:AO199,$F200)=0,$F200,""),""))</f>
        <v/>
      </c>
      <c r="AP200" s="568" t="str">
        <f aca="false">IF(G200="","",IF(AND($B200='Descrizione Intervento'!$E$25,$C200='Descrizione Intervento'!$E$27,$D200='Descrizione Intervento'!$E$30,$E200='Descrizione Intervento'!$E$32,$F200='Descrizione Intervento'!$E$34),IF(COUNTIF(AP$3:AP199,$G200)=0,$G200,""),""))</f>
        <v/>
      </c>
    </row>
    <row r="201" customFormat="false" ht="12.75" hidden="false" customHeight="false" outlineLevel="0" collapsed="false">
      <c r="A201" s="568" t="str">
        <f aca="false">IF(B201&lt;&gt;"",CONCATENATE(B201,C201,D201,E201,F265,F201,G201),"")</f>
        <v/>
      </c>
      <c r="B201" s="590"/>
      <c r="C201" s="590"/>
      <c r="D201" s="590"/>
      <c r="E201" s="591"/>
      <c r="F201" s="590"/>
      <c r="G201" s="590"/>
      <c r="H201" s="593"/>
      <c r="I201" s="593"/>
      <c r="J201" s="595"/>
      <c r="K201" s="595"/>
      <c r="L201" s="590"/>
      <c r="M201" s="590"/>
      <c r="N201" s="590"/>
      <c r="V201" s="568" t="n">
        <f aca="false">+V200+1</f>
        <v>139</v>
      </c>
      <c r="W201" s="573" t="str">
        <f aca="false">IFERROR(VLOOKUP($V200,AD:AK,8,FALSE()),"")</f>
        <v/>
      </c>
      <c r="X201" s="573" t="str">
        <f aca="false">IFERROR(VLOOKUP($V201,AE:AL,8,FALSE()),"")</f>
        <v/>
      </c>
      <c r="Y201" s="573" t="str">
        <f aca="false">IFERROR(VLOOKUP($V201,AF:AM,8,FALSE()),"")</f>
        <v/>
      </c>
      <c r="Z201" s="573" t="str">
        <f aca="false">IFERROR(VLOOKUP($V201,AG:AN,8,FALSE()),"")</f>
        <v/>
      </c>
      <c r="AA201" s="573" t="str">
        <f aca="false">IFERROR(VLOOKUP($V201,AH:AO,8,FALSE()),"")</f>
        <v/>
      </c>
      <c r="AB201" s="573" t="str">
        <f aca="false">IFERROR(VLOOKUP($V201,AI:AP,8,FALSE()),"")</f>
        <v/>
      </c>
      <c r="AD201" s="568" t="str">
        <f aca="false">IF(AK201&lt;&gt;"",MAX(AD$3:AD200)+1,"")</f>
        <v/>
      </c>
      <c r="AE201" s="568" t="str">
        <f aca="false">IF(AL201&lt;&gt;"",MAX(AE$3:AE200)+1,"")</f>
        <v/>
      </c>
      <c r="AF201" s="568" t="str">
        <f aca="false">IF(AM201&lt;&gt;"",MAX(AF$3:AF200)+1,"")</f>
        <v/>
      </c>
      <c r="AG201" s="568" t="str">
        <f aca="false">IF(AN201&lt;&gt;"",MAX(AG$3:AG200)+1,"")</f>
        <v/>
      </c>
      <c r="AH201" s="568" t="str">
        <f aca="false">IF(AO201&lt;&gt;"",MAX(AH$3:AH200)+1,"")</f>
        <v/>
      </c>
      <c r="AI201" s="568" t="str">
        <f aca="false">IF(AP201&lt;&gt;"",MAX(AI$3:AI200)+1,"")</f>
        <v/>
      </c>
      <c r="AK201" s="568" t="str">
        <f aca="false">IF(B201="","",IF(COUNTIF($AK$3:AL200,B201)=0,B201,""))</f>
        <v/>
      </c>
      <c r="AL201" s="568" t="str">
        <f aca="false">IF(C201="","",IF($B201='Descrizione Intervento'!$E$25,IF(COUNTIF($AL$3:AL200,$C201)=0,$C201,""),""))</f>
        <v/>
      </c>
      <c r="AM201" s="568" t="str">
        <f aca="false">IF(D201="","",IF(AND($B201='Descrizione Intervento'!$E$25,$C201='Descrizione Intervento'!$E$27),IF(COUNTIF(AM$3:AM200,$D201)=0,$D201,""),""))</f>
        <v/>
      </c>
      <c r="AN201" s="568" t="str">
        <f aca="false">IF(E201="","",IF(AND($B201='Descrizione Intervento'!$E$25,$C201='Descrizione Intervento'!$E$27,$D201='Descrizione Intervento'!$E$30),IF(COUNTIF(AN$3:AN200,$E201)=0,$E201,""),""))</f>
        <v/>
      </c>
      <c r="AO201" s="568" t="str">
        <f aca="false">IF(F201="","",IF(AND($B201='Descrizione Intervento'!$E$25,$C201='Descrizione Intervento'!$E$27,$D201='Descrizione Intervento'!$E$30,$E201='Descrizione Intervento'!$E$32),IF(COUNTIF(AO$3:AO200,$F201)=0,$F201,""),""))</f>
        <v/>
      </c>
      <c r="AP201" s="568" t="str">
        <f aca="false">IF(G201="","",IF(AND($B201='Descrizione Intervento'!$E$25,$C201='Descrizione Intervento'!$E$27,$D201='Descrizione Intervento'!$E$30,$E201='Descrizione Intervento'!$E$32,$F201='Descrizione Intervento'!$E$34),IF(COUNTIF(AP$3:AP200,$G201)=0,$G201,""),""))</f>
        <v/>
      </c>
    </row>
    <row r="202" customFormat="false" ht="12.75" hidden="false" customHeight="false" outlineLevel="0" collapsed="false">
      <c r="A202" s="568" t="str">
        <f aca="false">IF(B202&lt;&gt;"",CONCATENATE(B202,C202,D202,E202,F266,F202,G202),"")</f>
        <v/>
      </c>
      <c r="B202" s="590"/>
      <c r="C202" s="590"/>
      <c r="D202" s="590"/>
      <c r="E202" s="591"/>
      <c r="F202" s="590"/>
      <c r="G202" s="590"/>
      <c r="H202" s="593"/>
      <c r="I202" s="593"/>
      <c r="J202" s="595"/>
      <c r="K202" s="595"/>
      <c r="L202" s="590"/>
      <c r="M202" s="590"/>
      <c r="N202" s="590"/>
      <c r="V202" s="568" t="n">
        <f aca="false">+V201+1</f>
        <v>140</v>
      </c>
      <c r="W202" s="573" t="str">
        <f aca="false">IFERROR(VLOOKUP($V201,AD:AK,8,FALSE()),"")</f>
        <v/>
      </c>
      <c r="X202" s="573" t="str">
        <f aca="false">IFERROR(VLOOKUP($V202,AE:AL,8,FALSE()),"")</f>
        <v/>
      </c>
      <c r="Y202" s="573" t="str">
        <f aca="false">IFERROR(VLOOKUP($V202,AF:AM,8,FALSE()),"")</f>
        <v/>
      </c>
      <c r="Z202" s="573" t="str">
        <f aca="false">IFERROR(VLOOKUP($V202,AG:AN,8,FALSE()),"")</f>
        <v/>
      </c>
      <c r="AA202" s="573" t="str">
        <f aca="false">IFERROR(VLOOKUP($V202,AH:AO,8,FALSE()),"")</f>
        <v/>
      </c>
      <c r="AB202" s="573" t="str">
        <f aca="false">IFERROR(VLOOKUP($V202,AI:AP,8,FALSE()),"")</f>
        <v/>
      </c>
      <c r="AD202" s="568" t="str">
        <f aca="false">IF(AK202&lt;&gt;"",MAX(AD$3:AD201)+1,"")</f>
        <v/>
      </c>
      <c r="AE202" s="568" t="str">
        <f aca="false">IF(AL202&lt;&gt;"",MAX(AE$3:AE201)+1,"")</f>
        <v/>
      </c>
      <c r="AF202" s="568" t="str">
        <f aca="false">IF(AM202&lt;&gt;"",MAX(AF$3:AF201)+1,"")</f>
        <v/>
      </c>
      <c r="AG202" s="568" t="str">
        <f aca="false">IF(AN202&lt;&gt;"",MAX(AG$3:AG201)+1,"")</f>
        <v/>
      </c>
      <c r="AH202" s="568" t="str">
        <f aca="false">IF(AO202&lt;&gt;"",MAX(AH$3:AH201)+1,"")</f>
        <v/>
      </c>
      <c r="AI202" s="568" t="str">
        <f aca="false">IF(AP202&lt;&gt;"",MAX(AI$3:AI201)+1,"")</f>
        <v/>
      </c>
      <c r="AK202" s="568" t="str">
        <f aca="false">IF(B202="","",IF(COUNTIF($AK$3:AL201,B202)=0,B202,""))</f>
        <v/>
      </c>
      <c r="AL202" s="568" t="str">
        <f aca="false">IF(C202="","",IF($B202='Descrizione Intervento'!$E$25,IF(COUNTIF($AL$3:AL201,$C202)=0,$C202,""),""))</f>
        <v/>
      </c>
      <c r="AM202" s="568" t="str">
        <f aca="false">IF(D202="","",IF(AND($B202='Descrizione Intervento'!$E$25,$C202='Descrizione Intervento'!$E$27),IF(COUNTIF(AM$3:AM201,$D202)=0,$D202,""),""))</f>
        <v/>
      </c>
      <c r="AN202" s="568" t="str">
        <f aca="false">IF(E202="","",IF(AND($B202='Descrizione Intervento'!$E$25,$C202='Descrizione Intervento'!$E$27,$D202='Descrizione Intervento'!$E$30),IF(COUNTIF(AN$3:AN201,$E202)=0,$E202,""),""))</f>
        <v/>
      </c>
      <c r="AO202" s="568" t="str">
        <f aca="false">IF(F202="","",IF(AND($B202='Descrizione Intervento'!$E$25,$C202='Descrizione Intervento'!$E$27,$D202='Descrizione Intervento'!$E$30,$E202='Descrizione Intervento'!$E$32),IF(COUNTIF(AO$3:AO201,$F202)=0,$F202,""),""))</f>
        <v/>
      </c>
      <c r="AP202" s="568" t="str">
        <f aca="false">IF(G202="","",IF(AND($B202='Descrizione Intervento'!$E$25,$C202='Descrizione Intervento'!$E$27,$D202='Descrizione Intervento'!$E$30,$E202='Descrizione Intervento'!$E$32,$F202='Descrizione Intervento'!$E$34),IF(COUNTIF(AP$3:AP201,$G202)=0,$G202,""),""))</f>
        <v/>
      </c>
    </row>
    <row r="203" customFormat="false" ht="12.75" hidden="false" customHeight="false" outlineLevel="0" collapsed="false">
      <c r="A203" s="568" t="str">
        <f aca="false">IF(B203&lt;&gt;"",CONCATENATE(B203,C203,D203,E203,F267,F203,G203),"")</f>
        <v/>
      </c>
      <c r="B203" s="590"/>
      <c r="C203" s="590"/>
      <c r="D203" s="590"/>
      <c r="E203" s="591"/>
      <c r="F203" s="590"/>
      <c r="G203" s="590"/>
      <c r="H203" s="593"/>
      <c r="I203" s="593"/>
      <c r="J203" s="595"/>
      <c r="K203" s="595"/>
      <c r="L203" s="590"/>
      <c r="M203" s="590"/>
      <c r="N203" s="590"/>
      <c r="V203" s="568" t="n">
        <f aca="false">+V202+1</f>
        <v>141</v>
      </c>
      <c r="W203" s="573" t="str">
        <f aca="false">IFERROR(VLOOKUP($V202,AD:AK,8,FALSE()),"")</f>
        <v/>
      </c>
      <c r="X203" s="573" t="str">
        <f aca="false">IFERROR(VLOOKUP($V203,AE:AL,8,FALSE()),"")</f>
        <v/>
      </c>
      <c r="Y203" s="573" t="str">
        <f aca="false">IFERROR(VLOOKUP($V203,AF:AM,8,FALSE()),"")</f>
        <v/>
      </c>
      <c r="Z203" s="573" t="str">
        <f aca="false">IFERROR(VLOOKUP($V203,AG:AN,8,FALSE()),"")</f>
        <v/>
      </c>
      <c r="AA203" s="573" t="str">
        <f aca="false">IFERROR(VLOOKUP($V203,AH:AO,8,FALSE()),"")</f>
        <v/>
      </c>
      <c r="AB203" s="573" t="str">
        <f aca="false">IFERROR(VLOOKUP($V203,AI:AP,8,FALSE()),"")</f>
        <v/>
      </c>
      <c r="AD203" s="568" t="str">
        <f aca="false">IF(AK203&lt;&gt;"",MAX(AD$3:AD202)+1,"")</f>
        <v/>
      </c>
      <c r="AE203" s="568" t="str">
        <f aca="false">IF(AL203&lt;&gt;"",MAX(AE$3:AE202)+1,"")</f>
        <v/>
      </c>
      <c r="AF203" s="568" t="str">
        <f aca="false">IF(AM203&lt;&gt;"",MAX(AF$3:AF202)+1,"")</f>
        <v/>
      </c>
      <c r="AG203" s="568" t="str">
        <f aca="false">IF(AN203&lt;&gt;"",MAX(AG$3:AG202)+1,"")</f>
        <v/>
      </c>
      <c r="AH203" s="568" t="str">
        <f aca="false">IF(AO203&lt;&gt;"",MAX(AH$3:AH202)+1,"")</f>
        <v/>
      </c>
      <c r="AI203" s="568" t="str">
        <f aca="false">IF(AP203&lt;&gt;"",MAX(AI$3:AI202)+1,"")</f>
        <v/>
      </c>
      <c r="AK203" s="568" t="str">
        <f aca="false">IF(B203="","",IF(COUNTIF($AK$3:AL202,B203)=0,B203,""))</f>
        <v/>
      </c>
      <c r="AL203" s="568" t="str">
        <f aca="false">IF(C203="","",IF($B203='Descrizione Intervento'!$E$25,IF(COUNTIF($AL$3:AL202,$C203)=0,$C203,""),""))</f>
        <v/>
      </c>
      <c r="AM203" s="568" t="str">
        <f aca="false">IF(D203="","",IF(AND($B203='Descrizione Intervento'!$E$25,$C203='Descrizione Intervento'!$E$27),IF(COUNTIF(AM$3:AM202,$D203)=0,$D203,""),""))</f>
        <v/>
      </c>
      <c r="AN203" s="568" t="str">
        <f aca="false">IF(E203="","",IF(AND($B203='Descrizione Intervento'!$E$25,$C203='Descrizione Intervento'!$E$27,$D203='Descrizione Intervento'!$E$30),IF(COUNTIF(AN$3:AN202,$E203)=0,$E203,""),""))</f>
        <v/>
      </c>
      <c r="AO203" s="568" t="str">
        <f aca="false">IF(F203="","",IF(AND($B203='Descrizione Intervento'!$E$25,$C203='Descrizione Intervento'!$E$27,$D203='Descrizione Intervento'!$E$30,$E203='Descrizione Intervento'!$E$32),IF(COUNTIF(AO$3:AO202,$F203)=0,$F203,""),""))</f>
        <v/>
      </c>
      <c r="AP203" s="568" t="str">
        <f aca="false">IF(G203="","",IF(AND($B203='Descrizione Intervento'!$E$25,$C203='Descrizione Intervento'!$E$27,$D203='Descrizione Intervento'!$E$30,$E203='Descrizione Intervento'!$E$32,$F203='Descrizione Intervento'!$E$34),IF(COUNTIF(AP$3:AP202,$G203)=0,$G203,""),""))</f>
        <v/>
      </c>
    </row>
    <row r="204" customFormat="false" ht="12.75" hidden="false" customHeight="false" outlineLevel="0" collapsed="false">
      <c r="A204" s="568" t="str">
        <f aca="false">IF(B204&lt;&gt;"",CONCATENATE(B204,C204,D204,E204,F268,F204,G204),"")</f>
        <v/>
      </c>
      <c r="B204" s="590"/>
      <c r="C204" s="590"/>
      <c r="D204" s="590"/>
      <c r="E204" s="591"/>
      <c r="F204" s="590"/>
      <c r="G204" s="590"/>
      <c r="H204" s="593"/>
      <c r="I204" s="593"/>
      <c r="J204" s="595"/>
      <c r="K204" s="595"/>
      <c r="L204" s="590"/>
      <c r="M204" s="590"/>
      <c r="N204" s="590"/>
      <c r="V204" s="568" t="n">
        <f aca="false">+V203+1</f>
        <v>142</v>
      </c>
      <c r="W204" s="573" t="str">
        <f aca="false">IFERROR(VLOOKUP($V203,AD:AK,8,FALSE()),"")</f>
        <v/>
      </c>
      <c r="X204" s="573" t="str">
        <f aca="false">IFERROR(VLOOKUP($V204,AE:AL,8,FALSE()),"")</f>
        <v/>
      </c>
      <c r="Y204" s="573" t="str">
        <f aca="false">IFERROR(VLOOKUP($V204,AF:AM,8,FALSE()),"")</f>
        <v/>
      </c>
      <c r="Z204" s="573" t="str">
        <f aca="false">IFERROR(VLOOKUP($V204,AG:AN,8,FALSE()),"")</f>
        <v/>
      </c>
      <c r="AA204" s="573" t="str">
        <f aca="false">IFERROR(VLOOKUP($V204,AH:AO,8,FALSE()),"")</f>
        <v/>
      </c>
      <c r="AB204" s="573" t="str">
        <f aca="false">IFERROR(VLOOKUP($V204,AI:AP,8,FALSE()),"")</f>
        <v/>
      </c>
      <c r="AD204" s="568" t="str">
        <f aca="false">IF(AK204&lt;&gt;"",MAX(AD$3:AD203)+1,"")</f>
        <v/>
      </c>
      <c r="AE204" s="568" t="str">
        <f aca="false">IF(AL204&lt;&gt;"",MAX(AE$3:AE203)+1,"")</f>
        <v/>
      </c>
      <c r="AF204" s="568" t="str">
        <f aca="false">IF(AM204&lt;&gt;"",MAX(AF$3:AF203)+1,"")</f>
        <v/>
      </c>
      <c r="AG204" s="568" t="str">
        <f aca="false">IF(AN204&lt;&gt;"",MAX(AG$3:AG203)+1,"")</f>
        <v/>
      </c>
      <c r="AH204" s="568" t="str">
        <f aca="false">IF(AO204&lt;&gt;"",MAX(AH$3:AH203)+1,"")</f>
        <v/>
      </c>
      <c r="AI204" s="568" t="str">
        <f aca="false">IF(AP204&lt;&gt;"",MAX(AI$3:AI203)+1,"")</f>
        <v/>
      </c>
      <c r="AK204" s="568" t="str">
        <f aca="false">IF(B204="","",IF(COUNTIF($AK$3:AL203,B204)=0,B204,""))</f>
        <v/>
      </c>
      <c r="AL204" s="568" t="str">
        <f aca="false">IF(C204="","",IF($B204='Descrizione Intervento'!$E$25,IF(COUNTIF($AL$3:AL203,$C204)=0,$C204,""),""))</f>
        <v/>
      </c>
      <c r="AM204" s="568" t="str">
        <f aca="false">IF(D204="","",IF(AND($B204='Descrizione Intervento'!$E$25,$C204='Descrizione Intervento'!$E$27),IF(COUNTIF(AM$3:AM203,$D204)=0,$D204,""),""))</f>
        <v/>
      </c>
      <c r="AN204" s="568" t="str">
        <f aca="false">IF(E204="","",IF(AND($B204='Descrizione Intervento'!$E$25,$C204='Descrizione Intervento'!$E$27,$D204='Descrizione Intervento'!$E$30),IF(COUNTIF(AN$3:AN203,$E204)=0,$E204,""),""))</f>
        <v/>
      </c>
      <c r="AO204" s="568" t="str">
        <f aca="false">IF(F204="","",IF(AND($B204='Descrizione Intervento'!$E$25,$C204='Descrizione Intervento'!$E$27,$D204='Descrizione Intervento'!$E$30,$E204='Descrizione Intervento'!$E$32),IF(COUNTIF(AO$3:AO203,$F204)=0,$F204,""),""))</f>
        <v/>
      </c>
      <c r="AP204" s="568" t="str">
        <f aca="false">IF(G204="","",IF(AND($B204='Descrizione Intervento'!$E$25,$C204='Descrizione Intervento'!$E$27,$D204='Descrizione Intervento'!$E$30,$E204='Descrizione Intervento'!$E$32,$F204='Descrizione Intervento'!$E$34),IF(COUNTIF(AP$3:AP203,$G204)=0,$G204,""),""))</f>
        <v/>
      </c>
    </row>
    <row r="205" customFormat="false" ht="12.75" hidden="false" customHeight="false" outlineLevel="0" collapsed="false">
      <c r="A205" s="568" t="str">
        <f aca="false">IF(B205&lt;&gt;"",CONCATENATE(B205,C205,D205,E205,F269,F205,G205),"")</f>
        <v/>
      </c>
      <c r="B205" s="590"/>
      <c r="C205" s="590"/>
      <c r="D205" s="590"/>
      <c r="E205" s="591"/>
      <c r="F205" s="590"/>
      <c r="G205" s="590"/>
      <c r="H205" s="593"/>
      <c r="I205" s="593"/>
      <c r="J205" s="595"/>
      <c r="K205" s="595"/>
      <c r="L205" s="590"/>
      <c r="M205" s="590"/>
      <c r="N205" s="590"/>
      <c r="V205" s="568" t="n">
        <f aca="false">+V204+1</f>
        <v>143</v>
      </c>
      <c r="W205" s="573" t="str">
        <f aca="false">IFERROR(VLOOKUP($V204,AD:AK,8,FALSE()),"")</f>
        <v/>
      </c>
      <c r="X205" s="573" t="str">
        <f aca="false">IFERROR(VLOOKUP($V205,AE:AL,8,FALSE()),"")</f>
        <v/>
      </c>
      <c r="Y205" s="573" t="str">
        <f aca="false">IFERROR(VLOOKUP($V205,AF:AM,8,FALSE()),"")</f>
        <v/>
      </c>
      <c r="Z205" s="573" t="str">
        <f aca="false">IFERROR(VLOOKUP($V205,AG:AN,8,FALSE()),"")</f>
        <v/>
      </c>
      <c r="AA205" s="573" t="str">
        <f aca="false">IFERROR(VLOOKUP($V205,AH:AO,8,FALSE()),"")</f>
        <v/>
      </c>
      <c r="AB205" s="573" t="str">
        <f aca="false">IFERROR(VLOOKUP($V205,AI:AP,8,FALSE()),"")</f>
        <v/>
      </c>
      <c r="AD205" s="568" t="str">
        <f aca="false">IF(AK205&lt;&gt;"",MAX(AD$3:AD204)+1,"")</f>
        <v/>
      </c>
      <c r="AE205" s="568" t="str">
        <f aca="false">IF(AL205&lt;&gt;"",MAX(AE$3:AE204)+1,"")</f>
        <v/>
      </c>
      <c r="AF205" s="568" t="str">
        <f aca="false">IF(AM205&lt;&gt;"",MAX(AF$3:AF204)+1,"")</f>
        <v/>
      </c>
      <c r="AG205" s="568" t="str">
        <f aca="false">IF(AN205&lt;&gt;"",MAX(AG$3:AG204)+1,"")</f>
        <v/>
      </c>
      <c r="AH205" s="568" t="str">
        <f aca="false">IF(AO205&lt;&gt;"",MAX(AH$3:AH204)+1,"")</f>
        <v/>
      </c>
      <c r="AI205" s="568" t="str">
        <f aca="false">IF(AP205&lt;&gt;"",MAX(AI$3:AI204)+1,"")</f>
        <v/>
      </c>
      <c r="AK205" s="568" t="str">
        <f aca="false">IF(B205="","",IF(COUNTIF($AK$3:AL204,B205)=0,B205,""))</f>
        <v/>
      </c>
      <c r="AL205" s="568" t="str">
        <f aca="false">IF(C205="","",IF($B205='Descrizione Intervento'!$E$25,IF(COUNTIF($AL$3:AL204,$C205)=0,$C205,""),""))</f>
        <v/>
      </c>
      <c r="AM205" s="568" t="str">
        <f aca="false">IF(D205="","",IF(AND($B205='Descrizione Intervento'!$E$25,$C205='Descrizione Intervento'!$E$27),IF(COUNTIF(AM$3:AM204,$D205)=0,$D205,""),""))</f>
        <v/>
      </c>
      <c r="AN205" s="568" t="str">
        <f aca="false">IF(E205="","",IF(AND($B205='Descrizione Intervento'!$E$25,$C205='Descrizione Intervento'!$E$27,$D205='Descrizione Intervento'!$E$30),IF(COUNTIF(AN$3:AN204,$E205)=0,$E205,""),""))</f>
        <v/>
      </c>
      <c r="AO205" s="568" t="str">
        <f aca="false">IF(F205="","",IF(AND($B205='Descrizione Intervento'!$E$25,$C205='Descrizione Intervento'!$E$27,$D205='Descrizione Intervento'!$E$30,$E205='Descrizione Intervento'!$E$32),IF(COUNTIF(AO$3:AO204,$F205)=0,$F205,""),""))</f>
        <v/>
      </c>
      <c r="AP205" s="568" t="str">
        <f aca="false">IF(G205="","",IF(AND($B205='Descrizione Intervento'!$E$25,$C205='Descrizione Intervento'!$E$27,$D205='Descrizione Intervento'!$E$30,$E205='Descrizione Intervento'!$E$32,$F205='Descrizione Intervento'!$E$34),IF(COUNTIF(AP$3:AP204,$G205)=0,$G205,""),""))</f>
        <v/>
      </c>
    </row>
    <row r="206" customFormat="false" ht="12.75" hidden="false" customHeight="false" outlineLevel="0" collapsed="false">
      <c r="A206" s="568" t="str">
        <f aca="false">IF(B206&lt;&gt;"",CONCATENATE(B206,C206,D206,E206,F270,F206,G206),"")</f>
        <v/>
      </c>
      <c r="B206" s="590"/>
      <c r="C206" s="590"/>
      <c r="D206" s="590"/>
      <c r="E206" s="591"/>
      <c r="F206" s="590"/>
      <c r="G206" s="590"/>
      <c r="H206" s="593"/>
      <c r="I206" s="593"/>
      <c r="J206" s="595"/>
      <c r="K206" s="595"/>
      <c r="L206" s="590"/>
      <c r="M206" s="590"/>
      <c r="N206" s="590"/>
      <c r="V206" s="568" t="n">
        <f aca="false">+V205+1</f>
        <v>144</v>
      </c>
      <c r="W206" s="573" t="str">
        <f aca="false">IFERROR(VLOOKUP($V205,AD:AK,8,FALSE()),"")</f>
        <v/>
      </c>
      <c r="X206" s="573" t="str">
        <f aca="false">IFERROR(VLOOKUP($V206,AE:AL,8,FALSE()),"")</f>
        <v/>
      </c>
      <c r="Y206" s="573" t="str">
        <f aca="false">IFERROR(VLOOKUP($V206,AF:AM,8,FALSE()),"")</f>
        <v/>
      </c>
      <c r="Z206" s="573" t="str">
        <f aca="false">IFERROR(VLOOKUP($V206,AG:AN,8,FALSE()),"")</f>
        <v/>
      </c>
      <c r="AA206" s="573" t="str">
        <f aca="false">IFERROR(VLOOKUP($V206,AH:AO,8,FALSE()),"")</f>
        <v/>
      </c>
      <c r="AB206" s="573" t="str">
        <f aca="false">IFERROR(VLOOKUP($V206,AI:AP,8,FALSE()),"")</f>
        <v/>
      </c>
      <c r="AD206" s="568" t="str">
        <f aca="false">IF(AK206&lt;&gt;"",MAX(AD$3:AD205)+1,"")</f>
        <v/>
      </c>
      <c r="AE206" s="568" t="str">
        <f aca="false">IF(AL206&lt;&gt;"",MAX(AE$3:AE205)+1,"")</f>
        <v/>
      </c>
      <c r="AF206" s="568" t="str">
        <f aca="false">IF(AM206&lt;&gt;"",MAX(AF$3:AF205)+1,"")</f>
        <v/>
      </c>
      <c r="AG206" s="568" t="str">
        <f aca="false">IF(AN206&lt;&gt;"",MAX(AG$3:AG205)+1,"")</f>
        <v/>
      </c>
      <c r="AH206" s="568" t="str">
        <f aca="false">IF(AO206&lt;&gt;"",MAX(AH$3:AH205)+1,"")</f>
        <v/>
      </c>
      <c r="AI206" s="568" t="str">
        <f aca="false">IF(AP206&lt;&gt;"",MAX(AI$3:AI205)+1,"")</f>
        <v/>
      </c>
      <c r="AK206" s="568" t="str">
        <f aca="false">IF(B206="","",IF(COUNTIF($AK$3:AL205,B206)=0,B206,""))</f>
        <v/>
      </c>
      <c r="AL206" s="568" t="str">
        <f aca="false">IF(C206="","",IF($B206='Descrizione Intervento'!$E$25,IF(COUNTIF($AL$3:AL205,$C206)=0,$C206,""),""))</f>
        <v/>
      </c>
      <c r="AM206" s="568" t="str">
        <f aca="false">IF(D206="","",IF(AND($B206='Descrizione Intervento'!$E$25,$C206='Descrizione Intervento'!$E$27),IF(COUNTIF(AM$3:AM205,$D206)=0,$D206,""),""))</f>
        <v/>
      </c>
      <c r="AN206" s="568" t="str">
        <f aca="false">IF(E206="","",IF(AND($B206='Descrizione Intervento'!$E$25,$C206='Descrizione Intervento'!$E$27,$D206='Descrizione Intervento'!$E$30),IF(COUNTIF(AN$3:AN205,$E206)=0,$E206,""),""))</f>
        <v/>
      </c>
      <c r="AO206" s="568" t="str">
        <f aca="false">IF(F206="","",IF(AND($B206='Descrizione Intervento'!$E$25,$C206='Descrizione Intervento'!$E$27,$D206='Descrizione Intervento'!$E$30,$E206='Descrizione Intervento'!$E$32),IF(COUNTIF(AO$3:AO205,$F206)=0,$F206,""),""))</f>
        <v/>
      </c>
      <c r="AP206" s="568" t="str">
        <f aca="false">IF(G206="","",IF(AND($B206='Descrizione Intervento'!$E$25,$C206='Descrizione Intervento'!$E$27,$D206='Descrizione Intervento'!$E$30,$E206='Descrizione Intervento'!$E$32,$F206='Descrizione Intervento'!$E$34),IF(COUNTIF(AP$3:AP205,$G206)=0,$G206,""),""))</f>
        <v/>
      </c>
    </row>
    <row r="207" customFormat="false" ht="12.75" hidden="false" customHeight="false" outlineLevel="0" collapsed="false">
      <c r="A207" s="568" t="str">
        <f aca="false">IF(B207&lt;&gt;"",CONCATENATE(B207,C207,D207,E207,F271,F207,G207),"")</f>
        <v/>
      </c>
      <c r="B207" s="590"/>
      <c r="C207" s="590"/>
      <c r="D207" s="590"/>
      <c r="E207" s="591"/>
      <c r="F207" s="590"/>
      <c r="G207" s="590"/>
      <c r="H207" s="593"/>
      <c r="I207" s="593"/>
      <c r="J207" s="595"/>
      <c r="K207" s="595"/>
      <c r="L207" s="590"/>
      <c r="M207" s="590"/>
      <c r="N207" s="590"/>
      <c r="V207" s="568" t="n">
        <f aca="false">+V206+1</f>
        <v>145</v>
      </c>
      <c r="W207" s="573" t="str">
        <f aca="false">IFERROR(VLOOKUP($V206,AD:AK,8,FALSE()),"")</f>
        <v/>
      </c>
      <c r="X207" s="573" t="str">
        <f aca="false">IFERROR(VLOOKUP($V207,AE:AL,8,FALSE()),"")</f>
        <v/>
      </c>
      <c r="Y207" s="573" t="str">
        <f aca="false">IFERROR(VLOOKUP($V207,AF:AM,8,FALSE()),"")</f>
        <v/>
      </c>
      <c r="Z207" s="573" t="str">
        <f aca="false">IFERROR(VLOOKUP($V207,AG:AN,8,FALSE()),"")</f>
        <v/>
      </c>
      <c r="AA207" s="573" t="str">
        <f aca="false">IFERROR(VLOOKUP($V207,AH:AO,8,FALSE()),"")</f>
        <v/>
      </c>
      <c r="AB207" s="573" t="str">
        <f aca="false">IFERROR(VLOOKUP($V207,AI:AP,8,FALSE()),"")</f>
        <v/>
      </c>
      <c r="AD207" s="568" t="str">
        <f aca="false">IF(AK207&lt;&gt;"",MAX(AD$3:AD206)+1,"")</f>
        <v/>
      </c>
      <c r="AE207" s="568" t="str">
        <f aca="false">IF(AL207&lt;&gt;"",MAX(AE$3:AE206)+1,"")</f>
        <v/>
      </c>
      <c r="AF207" s="568" t="str">
        <f aca="false">IF(AM207&lt;&gt;"",MAX(AF$3:AF206)+1,"")</f>
        <v/>
      </c>
      <c r="AG207" s="568" t="str">
        <f aca="false">IF(AN207&lt;&gt;"",MAX(AG$3:AG206)+1,"")</f>
        <v/>
      </c>
      <c r="AH207" s="568" t="str">
        <f aca="false">IF(AO207&lt;&gt;"",MAX(AH$3:AH206)+1,"")</f>
        <v/>
      </c>
      <c r="AI207" s="568" t="str">
        <f aca="false">IF(AP207&lt;&gt;"",MAX(AI$3:AI206)+1,"")</f>
        <v/>
      </c>
      <c r="AK207" s="568" t="str">
        <f aca="false">IF(B207="","",IF(COUNTIF($AK$3:AL206,B207)=0,B207,""))</f>
        <v/>
      </c>
      <c r="AL207" s="568" t="str">
        <f aca="false">IF(C207="","",IF($B207='Descrizione Intervento'!$E$25,IF(COUNTIF($AL$3:AL206,$C207)=0,$C207,""),""))</f>
        <v/>
      </c>
      <c r="AM207" s="568" t="str">
        <f aca="false">IF(D207="","",IF(AND($B207='Descrizione Intervento'!$E$25,$C207='Descrizione Intervento'!$E$27),IF(COUNTIF(AM$3:AM206,$D207)=0,$D207,""),""))</f>
        <v/>
      </c>
      <c r="AN207" s="568" t="str">
        <f aca="false">IF(E207="","",IF(AND($B207='Descrizione Intervento'!$E$25,$C207='Descrizione Intervento'!$E$27,$D207='Descrizione Intervento'!$E$30),IF(COUNTIF(AN$3:AN206,$E207)=0,$E207,""),""))</f>
        <v/>
      </c>
      <c r="AO207" s="568" t="str">
        <f aca="false">IF(F207="","",IF(AND($B207='Descrizione Intervento'!$E$25,$C207='Descrizione Intervento'!$E$27,$D207='Descrizione Intervento'!$E$30,$E207='Descrizione Intervento'!$E$32),IF(COUNTIF(AO$3:AO206,$F207)=0,$F207,""),""))</f>
        <v/>
      </c>
      <c r="AP207" s="568" t="str">
        <f aca="false">IF(G207="","",IF(AND($B207='Descrizione Intervento'!$E$25,$C207='Descrizione Intervento'!$E$27,$D207='Descrizione Intervento'!$E$30,$E207='Descrizione Intervento'!$E$32,$F207='Descrizione Intervento'!$E$34),IF(COUNTIF(AP$3:AP206,$G207)=0,$G207,""),""))</f>
        <v/>
      </c>
    </row>
    <row r="208" customFormat="false" ht="12.75" hidden="false" customHeight="false" outlineLevel="0" collapsed="false">
      <c r="A208" s="568" t="str">
        <f aca="false">IF(B208&lt;&gt;"",CONCATENATE(B208,C208,D208,E208,F272,F208,G208),"")</f>
        <v/>
      </c>
      <c r="B208" s="590"/>
      <c r="C208" s="590"/>
      <c r="D208" s="590"/>
      <c r="E208" s="591"/>
      <c r="F208" s="590"/>
      <c r="G208" s="590"/>
      <c r="H208" s="593"/>
      <c r="I208" s="593"/>
      <c r="J208" s="595"/>
      <c r="K208" s="595"/>
      <c r="L208" s="590"/>
      <c r="M208" s="590"/>
      <c r="N208" s="590"/>
      <c r="V208" s="568" t="n">
        <f aca="false">+V207+1</f>
        <v>146</v>
      </c>
      <c r="W208" s="573" t="str">
        <f aca="false">IFERROR(VLOOKUP($V207,AD:AK,8,FALSE()),"")</f>
        <v/>
      </c>
      <c r="X208" s="573" t="str">
        <f aca="false">IFERROR(VLOOKUP($V208,AE:AL,8,FALSE()),"")</f>
        <v/>
      </c>
      <c r="Y208" s="573" t="str">
        <f aca="false">IFERROR(VLOOKUP($V208,AF:AM,8,FALSE()),"")</f>
        <v/>
      </c>
      <c r="Z208" s="573" t="str">
        <f aca="false">IFERROR(VLOOKUP($V208,AG:AN,8,FALSE()),"")</f>
        <v/>
      </c>
      <c r="AA208" s="573" t="str">
        <f aca="false">IFERROR(VLOOKUP($V208,AH:AO,8,FALSE()),"")</f>
        <v/>
      </c>
      <c r="AB208" s="573" t="str">
        <f aca="false">IFERROR(VLOOKUP($V208,AI:AP,8,FALSE()),"")</f>
        <v/>
      </c>
      <c r="AD208" s="568" t="str">
        <f aca="false">IF(AK208&lt;&gt;"",MAX(AD$3:AD207)+1,"")</f>
        <v/>
      </c>
      <c r="AE208" s="568" t="str">
        <f aca="false">IF(AL208&lt;&gt;"",MAX(AE$3:AE207)+1,"")</f>
        <v/>
      </c>
      <c r="AF208" s="568" t="str">
        <f aca="false">IF(AM208&lt;&gt;"",MAX(AF$3:AF207)+1,"")</f>
        <v/>
      </c>
      <c r="AG208" s="568" t="str">
        <f aca="false">IF(AN208&lt;&gt;"",MAX(AG$3:AG207)+1,"")</f>
        <v/>
      </c>
      <c r="AH208" s="568" t="str">
        <f aca="false">IF(AO208&lt;&gt;"",MAX(AH$3:AH207)+1,"")</f>
        <v/>
      </c>
      <c r="AI208" s="568" t="str">
        <f aca="false">IF(AP208&lt;&gt;"",MAX(AI$3:AI207)+1,"")</f>
        <v/>
      </c>
      <c r="AK208" s="568" t="str">
        <f aca="false">IF(B208="","",IF(COUNTIF($AK$3:AL207,B208)=0,B208,""))</f>
        <v/>
      </c>
      <c r="AL208" s="568" t="str">
        <f aca="false">IF(C208="","",IF($B208='Descrizione Intervento'!$E$25,IF(COUNTIF($AL$3:AL207,$C208)=0,$C208,""),""))</f>
        <v/>
      </c>
      <c r="AM208" s="568" t="str">
        <f aca="false">IF(D208="","",IF(AND($B208='Descrizione Intervento'!$E$25,$C208='Descrizione Intervento'!$E$27),IF(COUNTIF(AM$3:AM207,$D208)=0,$D208,""),""))</f>
        <v/>
      </c>
      <c r="AN208" s="568" t="str">
        <f aca="false">IF(E208="","",IF(AND($B208='Descrizione Intervento'!$E$25,$C208='Descrizione Intervento'!$E$27,$D208='Descrizione Intervento'!$E$30),IF(COUNTIF(AN$3:AN207,$E208)=0,$E208,""),""))</f>
        <v/>
      </c>
      <c r="AO208" s="568" t="str">
        <f aca="false">IF(F208="","",IF(AND($B208='Descrizione Intervento'!$E$25,$C208='Descrizione Intervento'!$E$27,$D208='Descrizione Intervento'!$E$30,$E208='Descrizione Intervento'!$E$32),IF(COUNTIF(AO$3:AO207,$F208)=0,$F208,""),""))</f>
        <v/>
      </c>
      <c r="AP208" s="568" t="str">
        <f aca="false">IF(G208="","",IF(AND($B208='Descrizione Intervento'!$E$25,$C208='Descrizione Intervento'!$E$27,$D208='Descrizione Intervento'!$E$30,$E208='Descrizione Intervento'!$E$32,$F208='Descrizione Intervento'!$E$34),IF(COUNTIF(AP$3:AP207,$G208)=0,$G208,""),""))</f>
        <v/>
      </c>
    </row>
    <row r="209" customFormat="false" ht="12.75" hidden="false" customHeight="false" outlineLevel="0" collapsed="false">
      <c r="A209" s="568" t="str">
        <f aca="false">IF(B209&lt;&gt;"",CONCATENATE(B209,C209,D209,E209,F273,F209,G209),"")</f>
        <v/>
      </c>
      <c r="B209" s="590"/>
      <c r="C209" s="590"/>
      <c r="D209" s="590"/>
      <c r="E209" s="591"/>
      <c r="F209" s="590"/>
      <c r="G209" s="590"/>
      <c r="H209" s="593"/>
      <c r="I209" s="593"/>
      <c r="J209" s="595"/>
      <c r="K209" s="595"/>
      <c r="L209" s="590"/>
      <c r="M209" s="590"/>
      <c r="N209" s="590"/>
      <c r="V209" s="568" t="n">
        <f aca="false">+V208+1</f>
        <v>147</v>
      </c>
      <c r="W209" s="573" t="str">
        <f aca="false">IFERROR(VLOOKUP($V208,AD:AK,8,FALSE()),"")</f>
        <v/>
      </c>
      <c r="X209" s="573" t="str">
        <f aca="false">IFERROR(VLOOKUP($V209,AE:AL,8,FALSE()),"")</f>
        <v/>
      </c>
      <c r="Y209" s="573" t="str">
        <f aca="false">IFERROR(VLOOKUP($V209,AF:AM,8,FALSE()),"")</f>
        <v/>
      </c>
      <c r="Z209" s="573" t="str">
        <f aca="false">IFERROR(VLOOKUP($V209,AG:AN,8,FALSE()),"")</f>
        <v/>
      </c>
      <c r="AA209" s="573" t="str">
        <f aca="false">IFERROR(VLOOKUP($V209,AH:AO,8,FALSE()),"")</f>
        <v/>
      </c>
      <c r="AB209" s="573" t="str">
        <f aca="false">IFERROR(VLOOKUP($V209,AI:AP,8,FALSE()),"")</f>
        <v/>
      </c>
      <c r="AD209" s="568" t="str">
        <f aca="false">IF(AK209&lt;&gt;"",MAX(AD$3:AD208)+1,"")</f>
        <v/>
      </c>
      <c r="AE209" s="568" t="str">
        <f aca="false">IF(AL209&lt;&gt;"",MAX(AE$3:AE208)+1,"")</f>
        <v/>
      </c>
      <c r="AF209" s="568" t="str">
        <f aca="false">IF(AM209&lt;&gt;"",MAX(AF$3:AF208)+1,"")</f>
        <v/>
      </c>
      <c r="AG209" s="568" t="str">
        <f aca="false">IF(AN209&lt;&gt;"",MAX(AG$3:AG208)+1,"")</f>
        <v/>
      </c>
      <c r="AH209" s="568" t="str">
        <f aca="false">IF(AO209&lt;&gt;"",MAX(AH$3:AH208)+1,"")</f>
        <v/>
      </c>
      <c r="AI209" s="568" t="str">
        <f aca="false">IF(AP209&lt;&gt;"",MAX(AI$3:AI208)+1,"")</f>
        <v/>
      </c>
      <c r="AK209" s="568" t="str">
        <f aca="false">IF(B209="","",IF(COUNTIF($AK$3:AL208,B209)=0,B209,""))</f>
        <v/>
      </c>
      <c r="AL209" s="568" t="str">
        <f aca="false">IF(C209="","",IF($B209='Descrizione Intervento'!$E$25,IF(COUNTIF($AL$3:AL208,$C209)=0,$C209,""),""))</f>
        <v/>
      </c>
      <c r="AM209" s="568" t="str">
        <f aca="false">IF(D209="","",IF(AND($B209='Descrizione Intervento'!$E$25,$C209='Descrizione Intervento'!$E$27),IF(COUNTIF(AM$3:AM208,$D209)=0,$D209,""),""))</f>
        <v/>
      </c>
      <c r="AN209" s="568" t="str">
        <f aca="false">IF(E209="","",IF(AND($B209='Descrizione Intervento'!$E$25,$C209='Descrizione Intervento'!$E$27,$D209='Descrizione Intervento'!$E$30),IF(COUNTIF(AN$3:AN208,$E209)=0,$E209,""),""))</f>
        <v/>
      </c>
      <c r="AO209" s="568" t="str">
        <f aca="false">IF(F209="","",IF(AND($B209='Descrizione Intervento'!$E$25,$C209='Descrizione Intervento'!$E$27,$D209='Descrizione Intervento'!$E$30,$E209='Descrizione Intervento'!$E$32),IF(COUNTIF(AO$3:AO208,$F209)=0,$F209,""),""))</f>
        <v/>
      </c>
      <c r="AP209" s="568" t="str">
        <f aca="false">IF(G209="","",IF(AND($B209='Descrizione Intervento'!$E$25,$C209='Descrizione Intervento'!$E$27,$D209='Descrizione Intervento'!$E$30,$E209='Descrizione Intervento'!$E$32,$F209='Descrizione Intervento'!$E$34),IF(COUNTIF(AP$3:AP208,$G209)=0,$G209,""),""))</f>
        <v/>
      </c>
    </row>
    <row r="210" customFormat="false" ht="12.75" hidden="false" customHeight="false" outlineLevel="0" collapsed="false">
      <c r="A210" s="568" t="str">
        <f aca="false">IF(B210&lt;&gt;"",CONCATENATE(B210,C210,D210,E210,F274,F210,G210),"")</f>
        <v/>
      </c>
      <c r="B210" s="590"/>
      <c r="C210" s="590"/>
      <c r="D210" s="590"/>
      <c r="E210" s="591"/>
      <c r="F210" s="590"/>
      <c r="G210" s="590"/>
      <c r="H210" s="593"/>
      <c r="I210" s="593"/>
      <c r="J210" s="595"/>
      <c r="K210" s="595"/>
      <c r="L210" s="590"/>
      <c r="M210" s="590"/>
      <c r="N210" s="590"/>
      <c r="V210" s="568" t="n">
        <f aca="false">+V209+1</f>
        <v>148</v>
      </c>
      <c r="W210" s="573" t="str">
        <f aca="false">IFERROR(VLOOKUP($V209,AD:AK,8,FALSE()),"")</f>
        <v/>
      </c>
      <c r="X210" s="573" t="str">
        <f aca="false">IFERROR(VLOOKUP($V210,AE:AL,8,FALSE()),"")</f>
        <v/>
      </c>
      <c r="Y210" s="573" t="str">
        <f aca="false">IFERROR(VLOOKUP($V210,AF:AM,8,FALSE()),"")</f>
        <v/>
      </c>
      <c r="Z210" s="573" t="str">
        <f aca="false">IFERROR(VLOOKUP($V210,AG:AN,8,FALSE()),"")</f>
        <v/>
      </c>
      <c r="AA210" s="573" t="str">
        <f aca="false">IFERROR(VLOOKUP($V210,AH:AO,8,FALSE()),"")</f>
        <v/>
      </c>
      <c r="AB210" s="573" t="str">
        <f aca="false">IFERROR(VLOOKUP($V210,AI:AP,8,FALSE()),"")</f>
        <v/>
      </c>
      <c r="AD210" s="568" t="str">
        <f aca="false">IF(AK210&lt;&gt;"",MAX(AD$3:AD209)+1,"")</f>
        <v/>
      </c>
      <c r="AE210" s="568" t="str">
        <f aca="false">IF(AL210&lt;&gt;"",MAX(AE$3:AE209)+1,"")</f>
        <v/>
      </c>
      <c r="AF210" s="568" t="str">
        <f aca="false">IF(AM210&lt;&gt;"",MAX(AF$3:AF209)+1,"")</f>
        <v/>
      </c>
      <c r="AG210" s="568" t="str">
        <f aca="false">IF(AN210&lt;&gt;"",MAX(AG$3:AG209)+1,"")</f>
        <v/>
      </c>
      <c r="AH210" s="568" t="str">
        <f aca="false">IF(AO210&lt;&gt;"",MAX(AH$3:AH209)+1,"")</f>
        <v/>
      </c>
      <c r="AI210" s="568" t="str">
        <f aca="false">IF(AP210&lt;&gt;"",MAX(AI$3:AI209)+1,"")</f>
        <v/>
      </c>
      <c r="AK210" s="568" t="str">
        <f aca="false">IF(B210="","",IF(COUNTIF($AK$3:AL209,B210)=0,B210,""))</f>
        <v/>
      </c>
      <c r="AL210" s="568" t="str">
        <f aca="false">IF(C210="","",IF($B210='Descrizione Intervento'!$E$25,IF(COUNTIF($AL$3:AL209,$C210)=0,$C210,""),""))</f>
        <v/>
      </c>
      <c r="AM210" s="568" t="str">
        <f aca="false">IF(D210="","",IF(AND($B210='Descrizione Intervento'!$E$25,$C210='Descrizione Intervento'!$E$27),IF(COUNTIF(AM$3:AM209,$D210)=0,$D210,""),""))</f>
        <v/>
      </c>
      <c r="AN210" s="568" t="str">
        <f aca="false">IF(E210="","",IF(AND($B210='Descrizione Intervento'!$E$25,$C210='Descrizione Intervento'!$E$27,$D210='Descrizione Intervento'!$E$30),IF(COUNTIF(AN$3:AN209,$E210)=0,$E210,""),""))</f>
        <v/>
      </c>
      <c r="AO210" s="568" t="str">
        <f aca="false">IF(F210="","",IF(AND($B210='Descrizione Intervento'!$E$25,$C210='Descrizione Intervento'!$E$27,$D210='Descrizione Intervento'!$E$30,$E210='Descrizione Intervento'!$E$32),IF(COUNTIF(AO$3:AO209,$F210)=0,$F210,""),""))</f>
        <v/>
      </c>
      <c r="AP210" s="568" t="str">
        <f aca="false">IF(G210="","",IF(AND($B210='Descrizione Intervento'!$E$25,$C210='Descrizione Intervento'!$E$27,$D210='Descrizione Intervento'!$E$30,$E210='Descrizione Intervento'!$E$32,$F210='Descrizione Intervento'!$E$34),IF(COUNTIF(AP$3:AP209,$G210)=0,$G210,""),""))</f>
        <v/>
      </c>
    </row>
    <row r="211" customFormat="false" ht="12.75" hidden="false" customHeight="false" outlineLevel="0" collapsed="false">
      <c r="A211" s="568" t="str">
        <f aca="false">IF(B211&lt;&gt;"",CONCATENATE(B211,C211,D211,E211,F275,F211,G211),"")</f>
        <v/>
      </c>
      <c r="B211" s="590"/>
      <c r="C211" s="590"/>
      <c r="D211" s="590"/>
      <c r="E211" s="591"/>
      <c r="F211" s="590"/>
      <c r="G211" s="590"/>
      <c r="H211" s="593"/>
      <c r="I211" s="593"/>
      <c r="J211" s="595"/>
      <c r="K211" s="595"/>
      <c r="L211" s="590"/>
      <c r="M211" s="590"/>
      <c r="N211" s="590"/>
      <c r="V211" s="568" t="n">
        <f aca="false">+V210+1</f>
        <v>149</v>
      </c>
      <c r="W211" s="573" t="str">
        <f aca="false">IFERROR(VLOOKUP($V210,AD:AK,8,FALSE()),"")</f>
        <v/>
      </c>
      <c r="X211" s="573" t="str">
        <f aca="false">IFERROR(VLOOKUP($V211,AE:AL,8,FALSE()),"")</f>
        <v/>
      </c>
      <c r="Y211" s="573" t="str">
        <f aca="false">IFERROR(VLOOKUP($V211,AF:AM,8,FALSE()),"")</f>
        <v/>
      </c>
      <c r="Z211" s="573" t="str">
        <f aca="false">IFERROR(VLOOKUP($V211,AG:AN,8,FALSE()),"")</f>
        <v/>
      </c>
      <c r="AA211" s="573" t="str">
        <f aca="false">IFERROR(VLOOKUP($V211,AH:AO,8,FALSE()),"")</f>
        <v/>
      </c>
      <c r="AB211" s="573" t="str">
        <f aca="false">IFERROR(VLOOKUP($V211,AI:AP,8,FALSE()),"")</f>
        <v/>
      </c>
      <c r="AD211" s="568" t="str">
        <f aca="false">IF(AK211&lt;&gt;"",MAX(AD$3:AD210)+1,"")</f>
        <v/>
      </c>
      <c r="AE211" s="568" t="str">
        <f aca="false">IF(AL211&lt;&gt;"",MAX(AE$3:AE210)+1,"")</f>
        <v/>
      </c>
      <c r="AF211" s="568" t="str">
        <f aca="false">IF(AM211&lt;&gt;"",MAX(AF$3:AF210)+1,"")</f>
        <v/>
      </c>
      <c r="AG211" s="568" t="str">
        <f aca="false">IF(AN211&lt;&gt;"",MAX(AG$3:AG210)+1,"")</f>
        <v/>
      </c>
      <c r="AH211" s="568" t="str">
        <f aca="false">IF(AO211&lt;&gt;"",MAX(AH$3:AH210)+1,"")</f>
        <v/>
      </c>
      <c r="AI211" s="568" t="str">
        <f aca="false">IF(AP211&lt;&gt;"",MAX(AI$3:AI210)+1,"")</f>
        <v/>
      </c>
      <c r="AK211" s="568" t="str">
        <f aca="false">IF(B211="","",IF(COUNTIF($AK$3:AL210,B211)=0,B211,""))</f>
        <v/>
      </c>
      <c r="AL211" s="568" t="str">
        <f aca="false">IF(C211="","",IF($B211='Descrizione Intervento'!$E$25,IF(COUNTIF($AL$3:AL210,$C211)=0,$C211,""),""))</f>
        <v/>
      </c>
      <c r="AM211" s="568" t="str">
        <f aca="false">IF(D211="","",IF(AND($B211='Descrizione Intervento'!$E$25,$C211='Descrizione Intervento'!$E$27),IF(COUNTIF(AM$3:AM210,$D211)=0,$D211,""),""))</f>
        <v/>
      </c>
      <c r="AN211" s="568" t="str">
        <f aca="false">IF(E211="","",IF(AND($B211='Descrizione Intervento'!$E$25,$C211='Descrizione Intervento'!$E$27,$D211='Descrizione Intervento'!$E$30),IF(COUNTIF(AN$3:AN210,$E211)=0,$E211,""),""))</f>
        <v/>
      </c>
      <c r="AO211" s="568" t="str">
        <f aca="false">IF(F211="","",IF(AND($B211='Descrizione Intervento'!$E$25,$C211='Descrizione Intervento'!$E$27,$D211='Descrizione Intervento'!$E$30,$E211='Descrizione Intervento'!$E$32),IF(COUNTIF(AO$3:AO210,$F211)=0,$F211,""),""))</f>
        <v/>
      </c>
      <c r="AP211" s="568" t="str">
        <f aca="false">IF(G211="","",IF(AND($B211='Descrizione Intervento'!$E$25,$C211='Descrizione Intervento'!$E$27,$D211='Descrizione Intervento'!$E$30,$E211='Descrizione Intervento'!$E$32,$F211='Descrizione Intervento'!$E$34),IF(COUNTIF(AP$3:AP210,$G211)=0,$G211,""),""))</f>
        <v/>
      </c>
    </row>
    <row r="212" customFormat="false" ht="12.75" hidden="false" customHeight="false" outlineLevel="0" collapsed="false">
      <c r="A212" s="568" t="str">
        <f aca="false">IF(B212&lt;&gt;"",CONCATENATE(B212,C212,D212,E212,F276,F212,G212),"")</f>
        <v/>
      </c>
      <c r="B212" s="590"/>
      <c r="C212" s="590"/>
      <c r="D212" s="590"/>
      <c r="E212" s="591"/>
      <c r="F212" s="590"/>
      <c r="G212" s="590"/>
      <c r="H212" s="593"/>
      <c r="I212" s="593"/>
      <c r="J212" s="595"/>
      <c r="K212" s="595"/>
      <c r="L212" s="590"/>
      <c r="M212" s="590"/>
      <c r="N212" s="590"/>
      <c r="V212" s="568" t="n">
        <f aca="false">+V211+1</f>
        <v>150</v>
      </c>
      <c r="W212" s="573" t="str">
        <f aca="false">IFERROR(VLOOKUP($V211,AD:AK,8,FALSE()),"")</f>
        <v/>
      </c>
      <c r="X212" s="573" t="str">
        <f aca="false">IFERROR(VLOOKUP($V212,AE:AL,8,FALSE()),"")</f>
        <v/>
      </c>
      <c r="Y212" s="573" t="str">
        <f aca="false">IFERROR(VLOOKUP($V212,AF:AM,8,FALSE()),"")</f>
        <v/>
      </c>
      <c r="Z212" s="573" t="str">
        <f aca="false">IFERROR(VLOOKUP($V212,AG:AN,8,FALSE()),"")</f>
        <v/>
      </c>
      <c r="AA212" s="573" t="str">
        <f aca="false">IFERROR(VLOOKUP($V212,AH:AO,8,FALSE()),"")</f>
        <v/>
      </c>
      <c r="AB212" s="573" t="str">
        <f aca="false">IFERROR(VLOOKUP($V212,AI:AP,8,FALSE()),"")</f>
        <v/>
      </c>
      <c r="AD212" s="568" t="str">
        <f aca="false">IF(AK212&lt;&gt;"",MAX(AD$3:AD211)+1,"")</f>
        <v/>
      </c>
      <c r="AE212" s="568" t="str">
        <f aca="false">IF(AL212&lt;&gt;"",MAX(AE$3:AE211)+1,"")</f>
        <v/>
      </c>
      <c r="AF212" s="568" t="str">
        <f aca="false">IF(AM212&lt;&gt;"",MAX(AF$3:AF211)+1,"")</f>
        <v/>
      </c>
      <c r="AG212" s="568" t="str">
        <f aca="false">IF(AN212&lt;&gt;"",MAX(AG$3:AG211)+1,"")</f>
        <v/>
      </c>
      <c r="AH212" s="568" t="str">
        <f aca="false">IF(AO212&lt;&gt;"",MAX(AH$3:AH211)+1,"")</f>
        <v/>
      </c>
      <c r="AI212" s="568" t="str">
        <f aca="false">IF(AP212&lt;&gt;"",MAX(AI$3:AI211)+1,"")</f>
        <v/>
      </c>
      <c r="AK212" s="568" t="str">
        <f aca="false">IF(B212="","",IF(COUNTIF($AK$3:AL211,B212)=0,B212,""))</f>
        <v/>
      </c>
      <c r="AL212" s="568" t="str">
        <f aca="false">IF(C212="","",IF($B212='Descrizione Intervento'!$E$25,IF(COUNTIF($AL$3:AL211,$C212)=0,$C212,""),""))</f>
        <v/>
      </c>
      <c r="AM212" s="568" t="str">
        <f aca="false">IF(D212="","",IF(AND($B212='Descrizione Intervento'!$E$25,$C212='Descrizione Intervento'!$E$27),IF(COUNTIF(AM$3:AM211,$D212)=0,$D212,""),""))</f>
        <v/>
      </c>
      <c r="AN212" s="568" t="str">
        <f aca="false">IF(E212="","",IF(AND($B212='Descrizione Intervento'!$E$25,$C212='Descrizione Intervento'!$E$27,$D212='Descrizione Intervento'!$E$30),IF(COUNTIF(AN$3:AN211,$E212)=0,$E212,""),""))</f>
        <v/>
      </c>
      <c r="AO212" s="568" t="str">
        <f aca="false">IF(F212="","",IF(AND($B212='Descrizione Intervento'!$E$25,$C212='Descrizione Intervento'!$E$27,$D212='Descrizione Intervento'!$E$30,$E212='Descrizione Intervento'!$E$32),IF(COUNTIF(AO$3:AO211,$F212)=0,$F212,""),""))</f>
        <v/>
      </c>
      <c r="AP212" s="568" t="str">
        <f aca="false">IF(G212="","",IF(AND($B212='Descrizione Intervento'!$E$25,$C212='Descrizione Intervento'!$E$27,$D212='Descrizione Intervento'!$E$30,$E212='Descrizione Intervento'!$E$32,$F212='Descrizione Intervento'!$E$34),IF(COUNTIF(AP$3:AP211,$G212)=0,$G212,""),""))</f>
        <v/>
      </c>
    </row>
    <row r="213" customFormat="false" ht="12.75" hidden="false" customHeight="false" outlineLevel="0" collapsed="false">
      <c r="A213" s="568" t="str">
        <f aca="false">IF(B213&lt;&gt;"",CONCATENATE(B213,C213,D213,E213,F277,F213,G213),"")</f>
        <v/>
      </c>
      <c r="B213" s="590"/>
      <c r="C213" s="590"/>
      <c r="D213" s="590"/>
      <c r="E213" s="591"/>
      <c r="F213" s="590"/>
      <c r="G213" s="590"/>
      <c r="H213" s="593"/>
      <c r="I213" s="593"/>
      <c r="J213" s="595"/>
      <c r="K213" s="595"/>
      <c r="L213" s="590"/>
      <c r="M213" s="590"/>
      <c r="N213" s="590"/>
      <c r="V213" s="568" t="n">
        <f aca="false">+V212+1</f>
        <v>151</v>
      </c>
      <c r="W213" s="573" t="str">
        <f aca="false">IFERROR(VLOOKUP($V212,AD:AK,8,FALSE()),"")</f>
        <v/>
      </c>
      <c r="X213" s="573" t="str">
        <f aca="false">IFERROR(VLOOKUP($V213,AE:AL,8,FALSE()),"")</f>
        <v/>
      </c>
      <c r="Y213" s="573" t="str">
        <f aca="false">IFERROR(VLOOKUP($V213,AF:AM,8,FALSE()),"")</f>
        <v/>
      </c>
      <c r="Z213" s="573" t="str">
        <f aca="false">IFERROR(VLOOKUP($V213,AG:AN,8,FALSE()),"")</f>
        <v/>
      </c>
      <c r="AA213" s="573" t="str">
        <f aca="false">IFERROR(VLOOKUP($V213,AH:AO,8,FALSE()),"")</f>
        <v/>
      </c>
      <c r="AB213" s="573" t="str">
        <f aca="false">IFERROR(VLOOKUP($V213,AI:AP,8,FALSE()),"")</f>
        <v/>
      </c>
      <c r="AD213" s="568" t="str">
        <f aca="false">IF(AK213&lt;&gt;"",MAX(AD$3:AD212)+1,"")</f>
        <v/>
      </c>
      <c r="AE213" s="568" t="str">
        <f aca="false">IF(AL213&lt;&gt;"",MAX(AE$3:AE212)+1,"")</f>
        <v/>
      </c>
      <c r="AF213" s="568" t="str">
        <f aca="false">IF(AM213&lt;&gt;"",MAX(AF$3:AF212)+1,"")</f>
        <v/>
      </c>
      <c r="AG213" s="568" t="str">
        <f aca="false">IF(AN213&lt;&gt;"",MAX(AG$3:AG212)+1,"")</f>
        <v/>
      </c>
      <c r="AH213" s="568" t="str">
        <f aca="false">IF(AO213&lt;&gt;"",MAX(AH$3:AH212)+1,"")</f>
        <v/>
      </c>
      <c r="AI213" s="568" t="str">
        <f aca="false">IF(AP213&lt;&gt;"",MAX(AI$3:AI212)+1,"")</f>
        <v/>
      </c>
      <c r="AK213" s="568" t="str">
        <f aca="false">IF(B213="","",IF(COUNTIF($AK$3:AL212,B213)=0,B213,""))</f>
        <v/>
      </c>
      <c r="AL213" s="568" t="str">
        <f aca="false">IF(C213="","",IF($B213='Descrizione Intervento'!$E$25,IF(COUNTIF($AL$3:AL212,$C213)=0,$C213,""),""))</f>
        <v/>
      </c>
      <c r="AM213" s="568" t="str">
        <f aca="false">IF(D213="","",IF(AND($B213='Descrizione Intervento'!$E$25,$C213='Descrizione Intervento'!$E$27),IF(COUNTIF(AM$3:AM212,$D213)=0,$D213,""),""))</f>
        <v/>
      </c>
      <c r="AN213" s="568" t="str">
        <f aca="false">IF(E213="","",IF(AND($B213='Descrizione Intervento'!$E$25,$C213='Descrizione Intervento'!$E$27,$D213='Descrizione Intervento'!$E$30),IF(COUNTIF(AN$3:AN212,$E213)=0,$E213,""),""))</f>
        <v/>
      </c>
      <c r="AO213" s="568" t="str">
        <f aca="false">IF(F213="","",IF(AND($B213='Descrizione Intervento'!$E$25,$C213='Descrizione Intervento'!$E$27,$D213='Descrizione Intervento'!$E$30,$E213='Descrizione Intervento'!$E$32),IF(COUNTIF(AO$3:AO212,$F213)=0,$F213,""),""))</f>
        <v/>
      </c>
      <c r="AP213" s="568" t="str">
        <f aca="false">IF(G213="","",IF(AND($B213='Descrizione Intervento'!$E$25,$C213='Descrizione Intervento'!$E$27,$D213='Descrizione Intervento'!$E$30,$E213='Descrizione Intervento'!$E$32,$F213='Descrizione Intervento'!$E$34),IF(COUNTIF(AP$3:AP212,$G213)=0,$G213,""),""))</f>
        <v/>
      </c>
    </row>
    <row r="214" customFormat="false" ht="12.75" hidden="false" customHeight="false" outlineLevel="0" collapsed="false">
      <c r="A214" s="568" t="str">
        <f aca="false">IF(B214&lt;&gt;"",CONCATENATE(B214,C214,D214,E214,F278,F214,G214),"")</f>
        <v/>
      </c>
      <c r="B214" s="590"/>
      <c r="C214" s="590"/>
      <c r="D214" s="590"/>
      <c r="E214" s="591"/>
      <c r="F214" s="590"/>
      <c r="G214" s="590"/>
      <c r="H214" s="593"/>
      <c r="I214" s="593"/>
      <c r="J214" s="595"/>
      <c r="K214" s="595"/>
      <c r="L214" s="590"/>
      <c r="M214" s="590"/>
      <c r="N214" s="590"/>
      <c r="V214" s="568" t="n">
        <f aca="false">+V213+1</f>
        <v>152</v>
      </c>
      <c r="W214" s="573" t="str">
        <f aca="false">IFERROR(VLOOKUP($V213,AD:AK,8,FALSE()),"")</f>
        <v/>
      </c>
      <c r="X214" s="573" t="str">
        <f aca="false">IFERROR(VLOOKUP($V214,AE:AL,8,FALSE()),"")</f>
        <v/>
      </c>
      <c r="Y214" s="573" t="str">
        <f aca="false">IFERROR(VLOOKUP($V214,AF:AM,8,FALSE()),"")</f>
        <v/>
      </c>
      <c r="Z214" s="573" t="str">
        <f aca="false">IFERROR(VLOOKUP($V214,AG:AN,8,FALSE()),"")</f>
        <v/>
      </c>
      <c r="AA214" s="573" t="str">
        <f aca="false">IFERROR(VLOOKUP($V214,AH:AO,8,FALSE()),"")</f>
        <v/>
      </c>
      <c r="AB214" s="573" t="str">
        <f aca="false">IFERROR(VLOOKUP($V214,AI:AP,8,FALSE()),"")</f>
        <v/>
      </c>
      <c r="AD214" s="568" t="str">
        <f aca="false">IF(AK214&lt;&gt;"",MAX(AD$3:AD213)+1,"")</f>
        <v/>
      </c>
      <c r="AE214" s="568" t="str">
        <f aca="false">IF(AL214&lt;&gt;"",MAX(AE$3:AE213)+1,"")</f>
        <v/>
      </c>
      <c r="AF214" s="568" t="str">
        <f aca="false">IF(AM214&lt;&gt;"",MAX(AF$3:AF213)+1,"")</f>
        <v/>
      </c>
      <c r="AG214" s="568" t="str">
        <f aca="false">IF(AN214&lt;&gt;"",MAX(AG$3:AG213)+1,"")</f>
        <v/>
      </c>
      <c r="AH214" s="568" t="str">
        <f aca="false">IF(AO214&lt;&gt;"",MAX(AH$3:AH213)+1,"")</f>
        <v/>
      </c>
      <c r="AI214" s="568" t="str">
        <f aca="false">IF(AP214&lt;&gt;"",MAX(AI$3:AI213)+1,"")</f>
        <v/>
      </c>
      <c r="AK214" s="568" t="str">
        <f aca="false">IF(B214="","",IF(COUNTIF($AK$3:AL213,B214)=0,B214,""))</f>
        <v/>
      </c>
      <c r="AL214" s="568" t="str">
        <f aca="false">IF(C214="","",IF($B214='Descrizione Intervento'!$E$25,IF(COUNTIF($AL$3:AL213,$C214)=0,$C214,""),""))</f>
        <v/>
      </c>
      <c r="AM214" s="568" t="str">
        <f aca="false">IF(D214="","",IF(AND($B214='Descrizione Intervento'!$E$25,$C214='Descrizione Intervento'!$E$27),IF(COUNTIF(AM$3:AM213,$D214)=0,$D214,""),""))</f>
        <v/>
      </c>
      <c r="AN214" s="568" t="str">
        <f aca="false">IF(E214="","",IF(AND($B214='Descrizione Intervento'!$E$25,$C214='Descrizione Intervento'!$E$27,$D214='Descrizione Intervento'!$E$30),IF(COUNTIF(AN$3:AN213,$E214)=0,$E214,""),""))</f>
        <v/>
      </c>
      <c r="AO214" s="568" t="str">
        <f aca="false">IF(F214="","",IF(AND($B214='Descrizione Intervento'!$E$25,$C214='Descrizione Intervento'!$E$27,$D214='Descrizione Intervento'!$E$30,$E214='Descrizione Intervento'!$E$32),IF(COUNTIF(AO$3:AO213,$F214)=0,$F214,""),""))</f>
        <v/>
      </c>
      <c r="AP214" s="568" t="str">
        <f aca="false">IF(G214="","",IF(AND($B214='Descrizione Intervento'!$E$25,$C214='Descrizione Intervento'!$E$27,$D214='Descrizione Intervento'!$E$30,$E214='Descrizione Intervento'!$E$32,$F214='Descrizione Intervento'!$E$34),IF(COUNTIF(AP$3:AP213,$G214)=0,$G214,""),""))</f>
        <v/>
      </c>
    </row>
    <row r="215" customFormat="false" ht="12.75" hidden="false" customHeight="false" outlineLevel="0" collapsed="false">
      <c r="A215" s="568" t="str">
        <f aca="false">IF(B215&lt;&gt;"",CONCATENATE(B215,C215,D215,E215,F279,F215,G215),"")</f>
        <v/>
      </c>
      <c r="B215" s="590"/>
      <c r="C215" s="590"/>
      <c r="D215" s="590"/>
      <c r="E215" s="591"/>
      <c r="F215" s="590"/>
      <c r="G215" s="590"/>
      <c r="H215" s="593"/>
      <c r="I215" s="593"/>
      <c r="J215" s="595"/>
      <c r="K215" s="595"/>
      <c r="L215" s="590"/>
      <c r="M215" s="590"/>
      <c r="N215" s="590"/>
      <c r="V215" s="568" t="n">
        <f aca="false">+V214+1</f>
        <v>153</v>
      </c>
      <c r="W215" s="573" t="str">
        <f aca="false">IFERROR(VLOOKUP($V214,AD:AK,8,FALSE()),"")</f>
        <v/>
      </c>
      <c r="X215" s="573" t="str">
        <f aca="false">IFERROR(VLOOKUP($V215,AE:AL,8,FALSE()),"")</f>
        <v/>
      </c>
      <c r="Y215" s="573" t="str">
        <f aca="false">IFERROR(VLOOKUP($V215,AF:AM,8,FALSE()),"")</f>
        <v/>
      </c>
      <c r="Z215" s="573" t="str">
        <f aca="false">IFERROR(VLOOKUP($V215,AG:AN,8,FALSE()),"")</f>
        <v/>
      </c>
      <c r="AA215" s="573" t="str">
        <f aca="false">IFERROR(VLOOKUP($V215,AH:AO,8,FALSE()),"")</f>
        <v/>
      </c>
      <c r="AB215" s="573" t="str">
        <f aca="false">IFERROR(VLOOKUP($V215,AI:AP,8,FALSE()),"")</f>
        <v/>
      </c>
      <c r="AD215" s="568" t="str">
        <f aca="false">IF(AK215&lt;&gt;"",MAX(AD$3:AD214)+1,"")</f>
        <v/>
      </c>
      <c r="AE215" s="568" t="str">
        <f aca="false">IF(AL215&lt;&gt;"",MAX(AE$3:AE214)+1,"")</f>
        <v/>
      </c>
      <c r="AF215" s="568" t="str">
        <f aca="false">IF(AM215&lt;&gt;"",MAX(AF$3:AF214)+1,"")</f>
        <v/>
      </c>
      <c r="AG215" s="568" t="str">
        <f aca="false">IF(AN215&lt;&gt;"",MAX(AG$3:AG214)+1,"")</f>
        <v/>
      </c>
      <c r="AH215" s="568" t="str">
        <f aca="false">IF(AO215&lt;&gt;"",MAX(AH$3:AH214)+1,"")</f>
        <v/>
      </c>
      <c r="AI215" s="568" t="str">
        <f aca="false">IF(AP215&lt;&gt;"",MAX(AI$3:AI214)+1,"")</f>
        <v/>
      </c>
      <c r="AK215" s="568" t="str">
        <f aca="false">IF(B215="","",IF(COUNTIF($AK$3:AL214,B215)=0,B215,""))</f>
        <v/>
      </c>
      <c r="AL215" s="568" t="str">
        <f aca="false">IF(C215="","",IF($B215='Descrizione Intervento'!$E$25,IF(COUNTIF($AL$3:AL214,$C215)=0,$C215,""),""))</f>
        <v/>
      </c>
      <c r="AM215" s="568" t="str">
        <f aca="false">IF(D215="","",IF(AND($B215='Descrizione Intervento'!$E$25,$C215='Descrizione Intervento'!$E$27),IF(COUNTIF(AM$3:AM214,$D215)=0,$D215,""),""))</f>
        <v/>
      </c>
      <c r="AN215" s="568" t="str">
        <f aca="false">IF(E215="","",IF(AND($B215='Descrizione Intervento'!$E$25,$C215='Descrizione Intervento'!$E$27,$D215='Descrizione Intervento'!$E$30),IF(COUNTIF(AN$3:AN214,$E215)=0,$E215,""),""))</f>
        <v/>
      </c>
      <c r="AO215" s="568" t="str">
        <f aca="false">IF(F215="","",IF(AND($B215='Descrizione Intervento'!$E$25,$C215='Descrizione Intervento'!$E$27,$D215='Descrizione Intervento'!$E$30,$E215='Descrizione Intervento'!$E$32),IF(COUNTIF(AO$3:AO214,$F215)=0,$F215,""),""))</f>
        <v/>
      </c>
      <c r="AP215" s="568" t="str">
        <f aca="false">IF(G215="","",IF(AND($B215='Descrizione Intervento'!$E$25,$C215='Descrizione Intervento'!$E$27,$D215='Descrizione Intervento'!$E$30,$E215='Descrizione Intervento'!$E$32,$F215='Descrizione Intervento'!$E$34),IF(COUNTIF(AP$3:AP214,$G215)=0,$G215,""),""))</f>
        <v/>
      </c>
    </row>
    <row r="216" customFormat="false" ht="12.75" hidden="false" customHeight="false" outlineLevel="0" collapsed="false">
      <c r="A216" s="568" t="str">
        <f aca="false">IF(B216&lt;&gt;"",CONCATENATE(B216,C216,D216,E216,F280,F216,G216),"")</f>
        <v/>
      </c>
      <c r="B216" s="590"/>
      <c r="C216" s="590"/>
      <c r="D216" s="590"/>
      <c r="E216" s="591"/>
      <c r="F216" s="590"/>
      <c r="G216" s="590"/>
      <c r="H216" s="593"/>
      <c r="I216" s="593"/>
      <c r="J216" s="595"/>
      <c r="K216" s="595"/>
      <c r="L216" s="590"/>
      <c r="M216" s="590"/>
      <c r="N216" s="590"/>
      <c r="V216" s="568" t="n">
        <f aca="false">+V215+1</f>
        <v>154</v>
      </c>
      <c r="W216" s="573" t="str">
        <f aca="false">IFERROR(VLOOKUP($V215,AD:AK,8,FALSE()),"")</f>
        <v/>
      </c>
      <c r="X216" s="573" t="str">
        <f aca="false">IFERROR(VLOOKUP($V216,AE:AL,8,FALSE()),"")</f>
        <v/>
      </c>
      <c r="Y216" s="573" t="str">
        <f aca="false">IFERROR(VLOOKUP($V216,AF:AM,8,FALSE()),"")</f>
        <v/>
      </c>
      <c r="Z216" s="573" t="str">
        <f aca="false">IFERROR(VLOOKUP($V216,AG:AN,8,FALSE()),"")</f>
        <v/>
      </c>
      <c r="AA216" s="573" t="str">
        <f aca="false">IFERROR(VLOOKUP($V216,AH:AO,8,FALSE()),"")</f>
        <v/>
      </c>
      <c r="AB216" s="573" t="str">
        <f aca="false">IFERROR(VLOOKUP($V216,AI:AP,8,FALSE()),"")</f>
        <v/>
      </c>
      <c r="AD216" s="568" t="str">
        <f aca="false">IF(AK216&lt;&gt;"",MAX(AD$3:AD215)+1,"")</f>
        <v/>
      </c>
      <c r="AE216" s="568" t="str">
        <f aca="false">IF(AL216&lt;&gt;"",MAX(AE$3:AE215)+1,"")</f>
        <v/>
      </c>
      <c r="AF216" s="568" t="str">
        <f aca="false">IF(AM216&lt;&gt;"",MAX(AF$3:AF215)+1,"")</f>
        <v/>
      </c>
      <c r="AG216" s="568" t="str">
        <f aca="false">IF(AN216&lt;&gt;"",MAX(AG$3:AG215)+1,"")</f>
        <v/>
      </c>
      <c r="AH216" s="568" t="str">
        <f aca="false">IF(AO216&lt;&gt;"",MAX(AH$3:AH215)+1,"")</f>
        <v/>
      </c>
      <c r="AI216" s="568" t="str">
        <f aca="false">IF(AP216&lt;&gt;"",MAX(AI$3:AI215)+1,"")</f>
        <v/>
      </c>
      <c r="AK216" s="568" t="str">
        <f aca="false">IF(B216="","",IF(COUNTIF($AK$3:AL215,B216)=0,B216,""))</f>
        <v/>
      </c>
      <c r="AL216" s="568" t="str">
        <f aca="false">IF(C216="","",IF($B216='Descrizione Intervento'!$E$25,IF(COUNTIF($AL$3:AL215,$C216)=0,$C216,""),""))</f>
        <v/>
      </c>
      <c r="AM216" s="568" t="str">
        <f aca="false">IF(D216="","",IF(AND($B216='Descrizione Intervento'!$E$25,$C216='Descrizione Intervento'!$E$27),IF(COUNTIF(AM$3:AM215,$D216)=0,$D216,""),""))</f>
        <v/>
      </c>
      <c r="AN216" s="568" t="str">
        <f aca="false">IF(E216="","",IF(AND($B216='Descrizione Intervento'!$E$25,$C216='Descrizione Intervento'!$E$27,$D216='Descrizione Intervento'!$E$30),IF(COUNTIF(AN$3:AN215,$E216)=0,$E216,""),""))</f>
        <v/>
      </c>
      <c r="AO216" s="568" t="str">
        <f aca="false">IF(F216="","",IF(AND($B216='Descrizione Intervento'!$E$25,$C216='Descrizione Intervento'!$E$27,$D216='Descrizione Intervento'!$E$30,$E216='Descrizione Intervento'!$E$32),IF(COUNTIF(AO$3:AO215,$F216)=0,$F216,""),""))</f>
        <v/>
      </c>
      <c r="AP216" s="568" t="str">
        <f aca="false">IF(G216="","",IF(AND($B216='Descrizione Intervento'!$E$25,$C216='Descrizione Intervento'!$E$27,$D216='Descrizione Intervento'!$E$30,$E216='Descrizione Intervento'!$E$32,$F216='Descrizione Intervento'!$E$34),IF(COUNTIF(AP$3:AP215,$G216)=0,$G216,""),""))</f>
        <v/>
      </c>
    </row>
    <row r="217" customFormat="false" ht="12.75" hidden="false" customHeight="false" outlineLevel="0" collapsed="false">
      <c r="A217" s="568" t="str">
        <f aca="false">IF(B217&lt;&gt;"",CONCATENATE(B217,C217,D217,E217,F281,F217,G217),"")</f>
        <v/>
      </c>
      <c r="B217" s="590"/>
      <c r="C217" s="590"/>
      <c r="D217" s="590"/>
      <c r="E217" s="591"/>
      <c r="F217" s="590"/>
      <c r="G217" s="590"/>
      <c r="H217" s="593"/>
      <c r="I217" s="593"/>
      <c r="J217" s="595"/>
      <c r="K217" s="595"/>
      <c r="L217" s="590"/>
      <c r="M217" s="590"/>
      <c r="N217" s="590"/>
      <c r="V217" s="568" t="n">
        <f aca="false">+V216+1</f>
        <v>155</v>
      </c>
      <c r="W217" s="573" t="str">
        <f aca="false">IFERROR(VLOOKUP($V216,AD:AK,8,FALSE()),"")</f>
        <v/>
      </c>
      <c r="X217" s="573" t="str">
        <f aca="false">IFERROR(VLOOKUP($V217,AE:AL,8,FALSE()),"")</f>
        <v/>
      </c>
      <c r="Y217" s="573" t="str">
        <f aca="false">IFERROR(VLOOKUP($V217,AF:AM,8,FALSE()),"")</f>
        <v/>
      </c>
      <c r="Z217" s="573" t="str">
        <f aca="false">IFERROR(VLOOKUP($V217,AG:AN,8,FALSE()),"")</f>
        <v/>
      </c>
      <c r="AA217" s="573" t="str">
        <f aca="false">IFERROR(VLOOKUP($V217,AH:AO,8,FALSE()),"")</f>
        <v/>
      </c>
      <c r="AB217" s="573" t="str">
        <f aca="false">IFERROR(VLOOKUP($V217,AI:AP,8,FALSE()),"")</f>
        <v/>
      </c>
      <c r="AD217" s="568" t="str">
        <f aca="false">IF(AK217&lt;&gt;"",MAX(AD$3:AD216)+1,"")</f>
        <v/>
      </c>
      <c r="AE217" s="568" t="str">
        <f aca="false">IF(AL217&lt;&gt;"",MAX(AE$3:AE216)+1,"")</f>
        <v/>
      </c>
      <c r="AF217" s="568" t="str">
        <f aca="false">IF(AM217&lt;&gt;"",MAX(AF$3:AF216)+1,"")</f>
        <v/>
      </c>
      <c r="AG217" s="568" t="str">
        <f aca="false">IF(AN217&lt;&gt;"",MAX(AG$3:AG216)+1,"")</f>
        <v/>
      </c>
      <c r="AH217" s="568" t="str">
        <f aca="false">IF(AO217&lt;&gt;"",MAX(AH$3:AH216)+1,"")</f>
        <v/>
      </c>
      <c r="AI217" s="568" t="str">
        <f aca="false">IF(AP217&lt;&gt;"",MAX(AI$3:AI216)+1,"")</f>
        <v/>
      </c>
      <c r="AK217" s="568" t="str">
        <f aca="false">IF(B217="","",IF(COUNTIF($AK$3:AL216,B217)=0,B217,""))</f>
        <v/>
      </c>
      <c r="AL217" s="568" t="str">
        <f aca="false">IF(C217="","",IF($B217='Descrizione Intervento'!$E$25,IF(COUNTIF($AL$3:AL216,$C217)=0,$C217,""),""))</f>
        <v/>
      </c>
      <c r="AM217" s="568" t="str">
        <f aca="false">IF(D217="","",IF(AND($B217='Descrizione Intervento'!$E$25,$C217='Descrizione Intervento'!$E$27),IF(COUNTIF(AM$3:AM216,$D217)=0,$D217,""),""))</f>
        <v/>
      </c>
      <c r="AN217" s="568" t="str">
        <f aca="false">IF(E217="","",IF(AND($B217='Descrizione Intervento'!$E$25,$C217='Descrizione Intervento'!$E$27,$D217='Descrizione Intervento'!$E$30),IF(COUNTIF(AN$3:AN216,$E217)=0,$E217,""),""))</f>
        <v/>
      </c>
      <c r="AO217" s="568" t="str">
        <f aca="false">IF(F217="","",IF(AND($B217='Descrizione Intervento'!$E$25,$C217='Descrizione Intervento'!$E$27,$D217='Descrizione Intervento'!$E$30,$E217='Descrizione Intervento'!$E$32),IF(COUNTIF(AO$3:AO216,$F217)=0,$F217,""),""))</f>
        <v/>
      </c>
      <c r="AP217" s="568" t="str">
        <f aca="false">IF(G217="","",IF(AND($B217='Descrizione Intervento'!$E$25,$C217='Descrizione Intervento'!$E$27,$D217='Descrizione Intervento'!$E$30,$E217='Descrizione Intervento'!$E$32,$F217='Descrizione Intervento'!$E$34),IF(COUNTIF(AP$3:AP216,$G217)=0,$G217,""),""))</f>
        <v/>
      </c>
    </row>
    <row r="218" customFormat="false" ht="12.75" hidden="false" customHeight="false" outlineLevel="0" collapsed="false">
      <c r="A218" s="568" t="str">
        <f aca="false">IF(B218&lt;&gt;"",CONCATENATE(B218,C218,D218,E218,F282,F218,G218),"")</f>
        <v/>
      </c>
      <c r="B218" s="590"/>
      <c r="C218" s="590"/>
      <c r="D218" s="590"/>
      <c r="E218" s="591"/>
      <c r="F218" s="590"/>
      <c r="G218" s="590"/>
      <c r="H218" s="593"/>
      <c r="I218" s="593"/>
      <c r="J218" s="595"/>
      <c r="K218" s="595"/>
      <c r="L218" s="590"/>
      <c r="M218" s="590"/>
      <c r="N218" s="590"/>
      <c r="V218" s="568" t="n">
        <f aca="false">+V217+1</f>
        <v>156</v>
      </c>
      <c r="W218" s="573" t="str">
        <f aca="false">IFERROR(VLOOKUP($V217,AD:AK,8,FALSE()),"")</f>
        <v/>
      </c>
      <c r="X218" s="573" t="str">
        <f aca="false">IFERROR(VLOOKUP($V218,AE:AL,8,FALSE()),"")</f>
        <v/>
      </c>
      <c r="Y218" s="573" t="str">
        <f aca="false">IFERROR(VLOOKUP($V218,AF:AM,8,FALSE()),"")</f>
        <v/>
      </c>
      <c r="Z218" s="573" t="str">
        <f aca="false">IFERROR(VLOOKUP($V218,AG:AN,8,FALSE()),"")</f>
        <v/>
      </c>
      <c r="AA218" s="573" t="str">
        <f aca="false">IFERROR(VLOOKUP($V218,AH:AO,8,FALSE()),"")</f>
        <v/>
      </c>
      <c r="AB218" s="573" t="str">
        <f aca="false">IFERROR(VLOOKUP($V218,AI:AP,8,FALSE()),"")</f>
        <v/>
      </c>
      <c r="AD218" s="568" t="str">
        <f aca="false">IF(AK218&lt;&gt;"",MAX(AD$3:AD217)+1,"")</f>
        <v/>
      </c>
      <c r="AE218" s="568" t="str">
        <f aca="false">IF(AL218&lt;&gt;"",MAX(AE$3:AE217)+1,"")</f>
        <v/>
      </c>
      <c r="AF218" s="568" t="str">
        <f aca="false">IF(AM218&lt;&gt;"",MAX(AF$3:AF217)+1,"")</f>
        <v/>
      </c>
      <c r="AG218" s="568" t="str">
        <f aca="false">IF(AN218&lt;&gt;"",MAX(AG$3:AG217)+1,"")</f>
        <v/>
      </c>
      <c r="AH218" s="568" t="str">
        <f aca="false">IF(AO218&lt;&gt;"",MAX(AH$3:AH217)+1,"")</f>
        <v/>
      </c>
      <c r="AI218" s="568" t="str">
        <f aca="false">IF(AP218&lt;&gt;"",MAX(AI$3:AI217)+1,"")</f>
        <v/>
      </c>
      <c r="AK218" s="568" t="str">
        <f aca="false">IF(B218="","",IF(COUNTIF($AK$3:AL217,B218)=0,B218,""))</f>
        <v/>
      </c>
      <c r="AL218" s="568" t="str">
        <f aca="false">IF(C218="","",IF($B218='Descrizione Intervento'!$E$25,IF(COUNTIF($AL$3:AL217,$C218)=0,$C218,""),""))</f>
        <v/>
      </c>
      <c r="AM218" s="568" t="str">
        <f aca="false">IF(D218="","",IF(AND($B218='Descrizione Intervento'!$E$25,$C218='Descrizione Intervento'!$E$27),IF(COUNTIF(AM$3:AM217,$D218)=0,$D218,""),""))</f>
        <v/>
      </c>
      <c r="AN218" s="568" t="str">
        <f aca="false">IF(E218="","",IF(AND($B218='Descrizione Intervento'!$E$25,$C218='Descrizione Intervento'!$E$27,$D218='Descrizione Intervento'!$E$30),IF(COUNTIF(AN$3:AN217,$E218)=0,$E218,""),""))</f>
        <v/>
      </c>
      <c r="AO218" s="568" t="str">
        <f aca="false">IF(F218="","",IF(AND($B218='Descrizione Intervento'!$E$25,$C218='Descrizione Intervento'!$E$27,$D218='Descrizione Intervento'!$E$30,$E218='Descrizione Intervento'!$E$32),IF(COUNTIF(AO$3:AO217,$F218)=0,$F218,""),""))</f>
        <v/>
      </c>
      <c r="AP218" s="568" t="str">
        <f aca="false">IF(G218="","",IF(AND($B218='Descrizione Intervento'!$E$25,$C218='Descrizione Intervento'!$E$27,$D218='Descrizione Intervento'!$E$30,$E218='Descrizione Intervento'!$E$32,$F218='Descrizione Intervento'!$E$34),IF(COUNTIF(AP$3:AP217,$G218)=0,$G218,""),""))</f>
        <v/>
      </c>
    </row>
    <row r="219" customFormat="false" ht="12.75" hidden="false" customHeight="false" outlineLevel="0" collapsed="false">
      <c r="A219" s="568" t="str">
        <f aca="false">IF(B219&lt;&gt;"",CONCATENATE(B219,C219,D219,E219,F283,F219,G219),"")</f>
        <v/>
      </c>
      <c r="B219" s="590"/>
      <c r="C219" s="590"/>
      <c r="D219" s="590"/>
      <c r="E219" s="591"/>
      <c r="F219" s="590"/>
      <c r="G219" s="590"/>
      <c r="H219" s="593"/>
      <c r="I219" s="593"/>
      <c r="J219" s="595"/>
      <c r="K219" s="595"/>
      <c r="L219" s="590"/>
      <c r="M219" s="590"/>
      <c r="N219" s="590"/>
      <c r="V219" s="568" t="n">
        <f aca="false">+V218+1</f>
        <v>157</v>
      </c>
      <c r="W219" s="573" t="str">
        <f aca="false">IFERROR(VLOOKUP($V218,AD:AK,8,FALSE()),"")</f>
        <v/>
      </c>
      <c r="X219" s="573" t="str">
        <f aca="false">IFERROR(VLOOKUP($V219,AE:AL,8,FALSE()),"")</f>
        <v/>
      </c>
      <c r="Y219" s="573" t="str">
        <f aca="false">IFERROR(VLOOKUP($V219,AF:AM,8,FALSE()),"")</f>
        <v/>
      </c>
      <c r="Z219" s="573" t="str">
        <f aca="false">IFERROR(VLOOKUP($V219,AG:AN,8,FALSE()),"")</f>
        <v/>
      </c>
      <c r="AA219" s="573" t="str">
        <f aca="false">IFERROR(VLOOKUP($V219,AH:AO,8,FALSE()),"")</f>
        <v/>
      </c>
      <c r="AB219" s="573" t="str">
        <f aca="false">IFERROR(VLOOKUP($V219,AI:AP,8,FALSE()),"")</f>
        <v/>
      </c>
      <c r="AD219" s="568" t="str">
        <f aca="false">IF(AK219&lt;&gt;"",MAX(AD$3:AD218)+1,"")</f>
        <v/>
      </c>
      <c r="AE219" s="568" t="str">
        <f aca="false">IF(AL219&lt;&gt;"",MAX(AE$3:AE218)+1,"")</f>
        <v/>
      </c>
      <c r="AF219" s="568" t="str">
        <f aca="false">IF(AM219&lt;&gt;"",MAX(AF$3:AF218)+1,"")</f>
        <v/>
      </c>
      <c r="AG219" s="568" t="str">
        <f aca="false">IF(AN219&lt;&gt;"",MAX(AG$3:AG218)+1,"")</f>
        <v/>
      </c>
      <c r="AH219" s="568" t="str">
        <f aca="false">IF(AO219&lt;&gt;"",MAX(AH$3:AH218)+1,"")</f>
        <v/>
      </c>
      <c r="AI219" s="568" t="str">
        <f aca="false">IF(AP219&lt;&gt;"",MAX(AI$3:AI218)+1,"")</f>
        <v/>
      </c>
      <c r="AK219" s="568" t="str">
        <f aca="false">IF(B219="","",IF(COUNTIF($AK$3:AL218,B219)=0,B219,""))</f>
        <v/>
      </c>
      <c r="AL219" s="568" t="str">
        <f aca="false">IF(C219="","",IF($B219='Descrizione Intervento'!$E$25,IF(COUNTIF($AL$3:AL218,$C219)=0,$C219,""),""))</f>
        <v/>
      </c>
      <c r="AM219" s="568" t="str">
        <f aca="false">IF(D219="","",IF(AND($B219='Descrizione Intervento'!$E$25,$C219='Descrizione Intervento'!$E$27),IF(COUNTIF(AM$3:AM218,$D219)=0,$D219,""),""))</f>
        <v/>
      </c>
      <c r="AN219" s="568" t="str">
        <f aca="false">IF(E219="","",IF(AND($B219='Descrizione Intervento'!$E$25,$C219='Descrizione Intervento'!$E$27,$D219='Descrizione Intervento'!$E$30),IF(COUNTIF(AN$3:AN218,$E219)=0,$E219,""),""))</f>
        <v/>
      </c>
      <c r="AO219" s="568" t="str">
        <f aca="false">IF(F219="","",IF(AND($B219='Descrizione Intervento'!$E$25,$C219='Descrizione Intervento'!$E$27,$D219='Descrizione Intervento'!$E$30,$E219='Descrizione Intervento'!$E$32),IF(COUNTIF(AO$3:AO218,$F219)=0,$F219,""),""))</f>
        <v/>
      </c>
      <c r="AP219" s="568" t="str">
        <f aca="false">IF(G219="","",IF(AND($B219='Descrizione Intervento'!$E$25,$C219='Descrizione Intervento'!$E$27,$D219='Descrizione Intervento'!$E$30,$E219='Descrizione Intervento'!$E$32,$F219='Descrizione Intervento'!$E$34),IF(COUNTIF(AP$3:AP218,$G219)=0,$G219,""),""))</f>
        <v/>
      </c>
    </row>
    <row r="220" customFormat="false" ht="12.75" hidden="false" customHeight="false" outlineLevel="0" collapsed="false">
      <c r="A220" s="568" t="str">
        <f aca="false">IF(B220&lt;&gt;"",CONCATENATE(B220,C220,D220,E220,F284,F220,G220),"")</f>
        <v/>
      </c>
      <c r="B220" s="590"/>
      <c r="C220" s="590"/>
      <c r="D220" s="590"/>
      <c r="E220" s="591"/>
      <c r="F220" s="590"/>
      <c r="G220" s="590"/>
      <c r="H220" s="593"/>
      <c r="I220" s="593"/>
      <c r="J220" s="595"/>
      <c r="K220" s="595"/>
      <c r="L220" s="590"/>
      <c r="M220" s="590"/>
      <c r="N220" s="590"/>
      <c r="V220" s="568" t="n">
        <f aca="false">+V219+1</f>
        <v>158</v>
      </c>
      <c r="W220" s="573" t="str">
        <f aca="false">IFERROR(VLOOKUP($V219,AD:AK,8,FALSE()),"")</f>
        <v/>
      </c>
      <c r="X220" s="573" t="str">
        <f aca="false">IFERROR(VLOOKUP($V220,AE:AL,8,FALSE()),"")</f>
        <v/>
      </c>
      <c r="Y220" s="573" t="str">
        <f aca="false">IFERROR(VLOOKUP($V220,AF:AM,8,FALSE()),"")</f>
        <v/>
      </c>
      <c r="Z220" s="573" t="str">
        <f aca="false">IFERROR(VLOOKUP($V220,AG:AN,8,FALSE()),"")</f>
        <v/>
      </c>
      <c r="AA220" s="573" t="str">
        <f aca="false">IFERROR(VLOOKUP($V220,AH:AO,8,FALSE()),"")</f>
        <v/>
      </c>
      <c r="AB220" s="573" t="str">
        <f aca="false">IFERROR(VLOOKUP($V220,AI:AP,8,FALSE()),"")</f>
        <v/>
      </c>
      <c r="AD220" s="568" t="str">
        <f aca="false">IF(AK220&lt;&gt;"",MAX(AD$3:AD219)+1,"")</f>
        <v/>
      </c>
      <c r="AE220" s="568" t="str">
        <f aca="false">IF(AL220&lt;&gt;"",MAX(AE$3:AE219)+1,"")</f>
        <v/>
      </c>
      <c r="AF220" s="568" t="str">
        <f aca="false">IF(AM220&lt;&gt;"",MAX(AF$3:AF219)+1,"")</f>
        <v/>
      </c>
      <c r="AG220" s="568" t="str">
        <f aca="false">IF(AN220&lt;&gt;"",MAX(AG$3:AG219)+1,"")</f>
        <v/>
      </c>
      <c r="AH220" s="568" t="str">
        <f aca="false">IF(AO220&lt;&gt;"",MAX(AH$3:AH219)+1,"")</f>
        <v/>
      </c>
      <c r="AI220" s="568" t="str">
        <f aca="false">IF(AP220&lt;&gt;"",MAX(AI$3:AI219)+1,"")</f>
        <v/>
      </c>
      <c r="AK220" s="568" t="str">
        <f aca="false">IF(B220="","",IF(COUNTIF($AK$3:AL219,B220)=0,B220,""))</f>
        <v/>
      </c>
      <c r="AL220" s="568" t="str">
        <f aca="false">IF(C220="","",IF($B220='Descrizione Intervento'!$E$25,IF(COUNTIF($AL$3:AL219,$C220)=0,$C220,""),""))</f>
        <v/>
      </c>
      <c r="AM220" s="568" t="str">
        <f aca="false">IF(D220="","",IF(AND($B220='Descrizione Intervento'!$E$25,$C220='Descrizione Intervento'!$E$27),IF(COUNTIF(AM$3:AM219,$D220)=0,$D220,""),""))</f>
        <v/>
      </c>
      <c r="AN220" s="568" t="str">
        <f aca="false">IF(E220="","",IF(AND($B220='Descrizione Intervento'!$E$25,$C220='Descrizione Intervento'!$E$27,$D220='Descrizione Intervento'!$E$30),IF(COUNTIF(AN$3:AN219,$E220)=0,$E220,""),""))</f>
        <v/>
      </c>
      <c r="AO220" s="568" t="str">
        <f aca="false">IF(F220="","",IF(AND($B220='Descrizione Intervento'!$E$25,$C220='Descrizione Intervento'!$E$27,$D220='Descrizione Intervento'!$E$30,$E220='Descrizione Intervento'!$E$32),IF(COUNTIF(AO$3:AO219,$F220)=0,$F220,""),""))</f>
        <v/>
      </c>
      <c r="AP220" s="568" t="str">
        <f aca="false">IF(G220="","",IF(AND($B220='Descrizione Intervento'!$E$25,$C220='Descrizione Intervento'!$E$27,$D220='Descrizione Intervento'!$E$30,$E220='Descrizione Intervento'!$E$32,$F220='Descrizione Intervento'!$E$34),IF(COUNTIF(AP$3:AP219,$G220)=0,$G220,""),""))</f>
        <v/>
      </c>
    </row>
    <row r="221" customFormat="false" ht="12.75" hidden="false" customHeight="false" outlineLevel="0" collapsed="false">
      <c r="A221" s="568" t="str">
        <f aca="false">IF(B221&lt;&gt;"",CONCATENATE(B221,C221,D221,E221,F285,F221,G221),"")</f>
        <v/>
      </c>
      <c r="B221" s="590"/>
      <c r="C221" s="590"/>
      <c r="D221" s="590"/>
      <c r="E221" s="591"/>
      <c r="F221" s="590"/>
      <c r="G221" s="590"/>
      <c r="H221" s="593"/>
      <c r="I221" s="593"/>
      <c r="J221" s="595"/>
      <c r="K221" s="595"/>
      <c r="L221" s="590"/>
      <c r="M221" s="590"/>
      <c r="N221" s="590"/>
      <c r="V221" s="568" t="n">
        <f aca="false">+V220+1</f>
        <v>159</v>
      </c>
      <c r="W221" s="573" t="str">
        <f aca="false">IFERROR(VLOOKUP($V220,AD:AK,8,FALSE()),"")</f>
        <v/>
      </c>
      <c r="X221" s="573" t="str">
        <f aca="false">IFERROR(VLOOKUP($V221,AE:AL,8,FALSE()),"")</f>
        <v/>
      </c>
      <c r="Y221" s="573" t="str">
        <f aca="false">IFERROR(VLOOKUP($V221,AF:AM,8,FALSE()),"")</f>
        <v/>
      </c>
      <c r="Z221" s="573" t="str">
        <f aca="false">IFERROR(VLOOKUP($V221,AG:AN,8,FALSE()),"")</f>
        <v/>
      </c>
      <c r="AA221" s="573" t="str">
        <f aca="false">IFERROR(VLOOKUP($V221,AH:AO,8,FALSE()),"")</f>
        <v/>
      </c>
      <c r="AB221" s="573" t="str">
        <f aca="false">IFERROR(VLOOKUP($V221,AI:AP,8,FALSE()),"")</f>
        <v/>
      </c>
      <c r="AD221" s="568" t="str">
        <f aca="false">IF(AK221&lt;&gt;"",MAX(AD$3:AD220)+1,"")</f>
        <v/>
      </c>
      <c r="AE221" s="568" t="str">
        <f aca="false">IF(AL221&lt;&gt;"",MAX(AE$3:AE220)+1,"")</f>
        <v/>
      </c>
      <c r="AF221" s="568" t="str">
        <f aca="false">IF(AM221&lt;&gt;"",MAX(AF$3:AF220)+1,"")</f>
        <v/>
      </c>
      <c r="AG221" s="568" t="str">
        <f aca="false">IF(AN221&lt;&gt;"",MAX(AG$3:AG220)+1,"")</f>
        <v/>
      </c>
      <c r="AH221" s="568" t="str">
        <f aca="false">IF(AO221&lt;&gt;"",MAX(AH$3:AH220)+1,"")</f>
        <v/>
      </c>
      <c r="AI221" s="568" t="str">
        <f aca="false">IF(AP221&lt;&gt;"",MAX(AI$3:AI220)+1,"")</f>
        <v/>
      </c>
      <c r="AK221" s="568" t="str">
        <f aca="false">IF(B221="","",IF(COUNTIF($AK$3:AL220,B221)=0,B221,""))</f>
        <v/>
      </c>
      <c r="AL221" s="568" t="str">
        <f aca="false">IF(C221="","",IF($B221='Descrizione Intervento'!$E$25,IF(COUNTIF($AL$3:AL220,$C221)=0,$C221,""),""))</f>
        <v/>
      </c>
      <c r="AM221" s="568" t="str">
        <f aca="false">IF(D221="","",IF(AND($B221='Descrizione Intervento'!$E$25,$C221='Descrizione Intervento'!$E$27),IF(COUNTIF(AM$3:AM220,$D221)=0,$D221,""),""))</f>
        <v/>
      </c>
      <c r="AN221" s="568" t="str">
        <f aca="false">IF(E221="","",IF(AND($B221='Descrizione Intervento'!$E$25,$C221='Descrizione Intervento'!$E$27,$D221='Descrizione Intervento'!$E$30),IF(COUNTIF(AN$3:AN220,$E221)=0,$E221,""),""))</f>
        <v/>
      </c>
      <c r="AO221" s="568" t="str">
        <f aca="false">IF(F221="","",IF(AND($B221='Descrizione Intervento'!$E$25,$C221='Descrizione Intervento'!$E$27,$D221='Descrizione Intervento'!$E$30,$E221='Descrizione Intervento'!$E$32),IF(COUNTIF(AO$3:AO220,$F221)=0,$F221,""),""))</f>
        <v/>
      </c>
      <c r="AP221" s="568" t="str">
        <f aca="false">IF(G221="","",IF(AND($B221='Descrizione Intervento'!$E$25,$C221='Descrizione Intervento'!$E$27,$D221='Descrizione Intervento'!$E$30,$E221='Descrizione Intervento'!$E$32,$F221='Descrizione Intervento'!$E$34),IF(COUNTIF(AP$3:AP220,$G221)=0,$G221,""),""))</f>
        <v/>
      </c>
    </row>
    <row r="222" customFormat="false" ht="12.75" hidden="false" customHeight="false" outlineLevel="0" collapsed="false">
      <c r="A222" s="568" t="str">
        <f aca="false">IF(B222&lt;&gt;"",CONCATENATE(B222,C222,D222,E222,F286,F222,G222),"")</f>
        <v/>
      </c>
      <c r="B222" s="590"/>
      <c r="C222" s="590"/>
      <c r="D222" s="590"/>
      <c r="E222" s="591"/>
      <c r="F222" s="590"/>
      <c r="G222" s="590"/>
      <c r="H222" s="593"/>
      <c r="I222" s="593"/>
      <c r="J222" s="595"/>
      <c r="K222" s="595"/>
      <c r="L222" s="590"/>
      <c r="M222" s="590"/>
      <c r="N222" s="590"/>
      <c r="V222" s="568" t="n">
        <f aca="false">+V221+1</f>
        <v>160</v>
      </c>
      <c r="W222" s="573" t="str">
        <f aca="false">IFERROR(VLOOKUP($V221,AD:AK,8,FALSE()),"")</f>
        <v/>
      </c>
      <c r="X222" s="573" t="str">
        <f aca="false">IFERROR(VLOOKUP($V222,AE:AL,8,FALSE()),"")</f>
        <v/>
      </c>
      <c r="Y222" s="573" t="str">
        <f aca="false">IFERROR(VLOOKUP($V222,AF:AM,8,FALSE()),"")</f>
        <v/>
      </c>
      <c r="Z222" s="573" t="str">
        <f aca="false">IFERROR(VLOOKUP($V222,AG:AN,8,FALSE()),"")</f>
        <v/>
      </c>
      <c r="AA222" s="573" t="str">
        <f aca="false">IFERROR(VLOOKUP($V222,AH:AO,8,FALSE()),"")</f>
        <v/>
      </c>
      <c r="AB222" s="573" t="str">
        <f aca="false">IFERROR(VLOOKUP($V222,AI:AP,8,FALSE()),"")</f>
        <v/>
      </c>
      <c r="AD222" s="568" t="str">
        <f aca="false">IF(AK222&lt;&gt;"",MAX(AD$3:AD221)+1,"")</f>
        <v/>
      </c>
      <c r="AE222" s="568" t="str">
        <f aca="false">IF(AL222&lt;&gt;"",MAX(AE$3:AE221)+1,"")</f>
        <v/>
      </c>
      <c r="AF222" s="568" t="str">
        <f aca="false">IF(AM222&lt;&gt;"",MAX(AF$3:AF221)+1,"")</f>
        <v/>
      </c>
      <c r="AG222" s="568" t="str">
        <f aca="false">IF(AN222&lt;&gt;"",MAX(AG$3:AG221)+1,"")</f>
        <v/>
      </c>
      <c r="AH222" s="568" t="str">
        <f aca="false">IF(AO222&lt;&gt;"",MAX(AH$3:AH221)+1,"")</f>
        <v/>
      </c>
      <c r="AI222" s="568" t="str">
        <f aca="false">IF(AP222&lt;&gt;"",MAX(AI$3:AI221)+1,"")</f>
        <v/>
      </c>
      <c r="AK222" s="568" t="str">
        <f aca="false">IF(B222="","",IF(COUNTIF($AK$3:AL221,B222)=0,B222,""))</f>
        <v/>
      </c>
      <c r="AL222" s="568" t="str">
        <f aca="false">IF(C222="","",IF($B222='Descrizione Intervento'!$E$25,IF(COUNTIF($AL$3:AL221,$C222)=0,$C222,""),""))</f>
        <v/>
      </c>
      <c r="AM222" s="568" t="str">
        <f aca="false">IF(D222="","",IF(AND($B222='Descrizione Intervento'!$E$25,$C222='Descrizione Intervento'!$E$27),IF(COUNTIF(AM$3:AM221,$D222)=0,$D222,""),""))</f>
        <v/>
      </c>
      <c r="AN222" s="568" t="str">
        <f aca="false">IF(E222="","",IF(AND($B222='Descrizione Intervento'!$E$25,$C222='Descrizione Intervento'!$E$27,$D222='Descrizione Intervento'!$E$30),IF(COUNTIF(AN$3:AN221,$E222)=0,$E222,""),""))</f>
        <v/>
      </c>
      <c r="AO222" s="568" t="str">
        <f aca="false">IF(F222="","",IF(AND($B222='Descrizione Intervento'!$E$25,$C222='Descrizione Intervento'!$E$27,$D222='Descrizione Intervento'!$E$30,$E222='Descrizione Intervento'!$E$32),IF(COUNTIF(AO$3:AO221,$F222)=0,$F222,""),""))</f>
        <v/>
      </c>
      <c r="AP222" s="568" t="str">
        <f aca="false">IF(G222="","",IF(AND($B222='Descrizione Intervento'!$E$25,$C222='Descrizione Intervento'!$E$27,$D222='Descrizione Intervento'!$E$30,$E222='Descrizione Intervento'!$E$32,$F222='Descrizione Intervento'!$E$34),IF(COUNTIF(AP$3:AP221,$G222)=0,$G222,""),""))</f>
        <v/>
      </c>
    </row>
    <row r="223" customFormat="false" ht="12.75" hidden="false" customHeight="false" outlineLevel="0" collapsed="false">
      <c r="A223" s="568" t="str">
        <f aca="false">IF(B223&lt;&gt;"",CONCATENATE(B223,C223,D223,E223,F287,F223,G223),"")</f>
        <v/>
      </c>
      <c r="B223" s="590"/>
      <c r="C223" s="590"/>
      <c r="D223" s="590"/>
      <c r="E223" s="591"/>
      <c r="F223" s="590"/>
      <c r="G223" s="590"/>
      <c r="H223" s="593"/>
      <c r="I223" s="593"/>
      <c r="J223" s="595"/>
      <c r="K223" s="595"/>
      <c r="L223" s="590"/>
      <c r="M223" s="590"/>
      <c r="N223" s="590"/>
      <c r="V223" s="568" t="n">
        <f aca="false">+V222+1</f>
        <v>161</v>
      </c>
      <c r="W223" s="573" t="str">
        <f aca="false">IFERROR(VLOOKUP($V222,AD:AK,8,FALSE()),"")</f>
        <v/>
      </c>
      <c r="X223" s="573" t="str">
        <f aca="false">IFERROR(VLOOKUP($V223,AE:AL,8,FALSE()),"")</f>
        <v/>
      </c>
      <c r="Y223" s="573" t="str">
        <f aca="false">IFERROR(VLOOKUP($V223,AF:AM,8,FALSE()),"")</f>
        <v/>
      </c>
      <c r="Z223" s="573" t="str">
        <f aca="false">IFERROR(VLOOKUP($V223,AG:AN,8,FALSE()),"")</f>
        <v/>
      </c>
      <c r="AA223" s="573" t="str">
        <f aca="false">IFERROR(VLOOKUP($V223,AH:AO,8,FALSE()),"")</f>
        <v/>
      </c>
      <c r="AB223" s="573" t="str">
        <f aca="false">IFERROR(VLOOKUP($V223,AI:AP,8,FALSE()),"")</f>
        <v/>
      </c>
      <c r="AD223" s="568" t="str">
        <f aca="false">IF(AK223&lt;&gt;"",MAX(AD$3:AD222)+1,"")</f>
        <v/>
      </c>
      <c r="AE223" s="568" t="str">
        <f aca="false">IF(AL223&lt;&gt;"",MAX(AE$3:AE222)+1,"")</f>
        <v/>
      </c>
      <c r="AF223" s="568" t="str">
        <f aca="false">IF(AM223&lt;&gt;"",MAX(AF$3:AF222)+1,"")</f>
        <v/>
      </c>
      <c r="AG223" s="568" t="str">
        <f aca="false">IF(AN223&lt;&gt;"",MAX(AG$3:AG222)+1,"")</f>
        <v/>
      </c>
      <c r="AH223" s="568" t="str">
        <f aca="false">IF(AO223&lt;&gt;"",MAX(AH$3:AH222)+1,"")</f>
        <v/>
      </c>
      <c r="AI223" s="568" t="str">
        <f aca="false">IF(AP223&lt;&gt;"",MAX(AI$3:AI222)+1,"")</f>
        <v/>
      </c>
      <c r="AK223" s="568" t="str">
        <f aca="false">IF(B223="","",IF(COUNTIF($AK$3:AL222,B223)=0,B223,""))</f>
        <v/>
      </c>
      <c r="AL223" s="568" t="str">
        <f aca="false">IF(C223="","",IF($B223='Descrizione Intervento'!$E$25,IF(COUNTIF($AL$3:AL222,$C223)=0,$C223,""),""))</f>
        <v/>
      </c>
      <c r="AM223" s="568" t="str">
        <f aca="false">IF(D223="","",IF(AND($B223='Descrizione Intervento'!$E$25,$C223='Descrizione Intervento'!$E$27),IF(COUNTIF(AM$3:AM222,$D223)=0,$D223,""),""))</f>
        <v/>
      </c>
      <c r="AN223" s="568" t="str">
        <f aca="false">IF(E223="","",IF(AND($B223='Descrizione Intervento'!$E$25,$C223='Descrizione Intervento'!$E$27,$D223='Descrizione Intervento'!$E$30),IF(COUNTIF(AN$3:AN222,$E223)=0,$E223,""),""))</f>
        <v/>
      </c>
      <c r="AO223" s="568" t="str">
        <f aca="false">IF(F223="","",IF(AND($B223='Descrizione Intervento'!$E$25,$C223='Descrizione Intervento'!$E$27,$D223='Descrizione Intervento'!$E$30,$E223='Descrizione Intervento'!$E$32),IF(COUNTIF(AO$3:AO222,$F223)=0,$F223,""),""))</f>
        <v/>
      </c>
      <c r="AP223" s="568" t="str">
        <f aca="false">IF(G223="","",IF(AND($B223='Descrizione Intervento'!$E$25,$C223='Descrizione Intervento'!$E$27,$D223='Descrizione Intervento'!$E$30,$E223='Descrizione Intervento'!$E$32,$F223='Descrizione Intervento'!$E$34),IF(COUNTIF(AP$3:AP222,$G223)=0,$G223,""),""))</f>
        <v/>
      </c>
    </row>
    <row r="224" customFormat="false" ht="12.75" hidden="false" customHeight="false" outlineLevel="0" collapsed="false">
      <c r="A224" s="568" t="str">
        <f aca="false">IF(B224&lt;&gt;"",CONCATENATE(B224,C224,D224,E224,F288,F224,G224),"")</f>
        <v/>
      </c>
      <c r="B224" s="590"/>
      <c r="C224" s="590"/>
      <c r="D224" s="590"/>
      <c r="E224" s="591"/>
      <c r="F224" s="590"/>
      <c r="G224" s="590"/>
      <c r="H224" s="593"/>
      <c r="I224" s="593"/>
      <c r="J224" s="595"/>
      <c r="K224" s="595"/>
      <c r="L224" s="590"/>
      <c r="M224" s="590"/>
      <c r="N224" s="590"/>
      <c r="V224" s="568" t="n">
        <f aca="false">+V223+1</f>
        <v>162</v>
      </c>
      <c r="W224" s="573" t="str">
        <f aca="false">IFERROR(VLOOKUP($V223,AD:AK,8,FALSE()),"")</f>
        <v/>
      </c>
      <c r="X224" s="573" t="str">
        <f aca="false">IFERROR(VLOOKUP($V224,AE:AL,8,FALSE()),"")</f>
        <v/>
      </c>
      <c r="Y224" s="573" t="str">
        <f aca="false">IFERROR(VLOOKUP($V224,AF:AM,8,FALSE()),"")</f>
        <v/>
      </c>
      <c r="Z224" s="573" t="str">
        <f aca="false">IFERROR(VLOOKUP($V224,AG:AN,8,FALSE()),"")</f>
        <v/>
      </c>
      <c r="AA224" s="573" t="str">
        <f aca="false">IFERROR(VLOOKUP($V224,AH:AO,8,FALSE()),"")</f>
        <v/>
      </c>
      <c r="AB224" s="573" t="str">
        <f aca="false">IFERROR(VLOOKUP($V224,AI:AP,8,FALSE()),"")</f>
        <v/>
      </c>
      <c r="AD224" s="568" t="str">
        <f aca="false">IF(AK224&lt;&gt;"",MAX(AD$3:AD223)+1,"")</f>
        <v/>
      </c>
      <c r="AE224" s="568" t="str">
        <f aca="false">IF(AL224&lt;&gt;"",MAX(AE$3:AE223)+1,"")</f>
        <v/>
      </c>
      <c r="AF224" s="568" t="str">
        <f aca="false">IF(AM224&lt;&gt;"",MAX(AF$3:AF223)+1,"")</f>
        <v/>
      </c>
      <c r="AG224" s="568" t="str">
        <f aca="false">IF(AN224&lt;&gt;"",MAX(AG$3:AG223)+1,"")</f>
        <v/>
      </c>
      <c r="AH224" s="568" t="str">
        <f aca="false">IF(AO224&lt;&gt;"",MAX(AH$3:AH223)+1,"")</f>
        <v/>
      </c>
      <c r="AI224" s="568" t="str">
        <f aca="false">IF(AP224&lt;&gt;"",MAX(AI$3:AI223)+1,"")</f>
        <v/>
      </c>
      <c r="AK224" s="568" t="str">
        <f aca="false">IF(B224="","",IF(COUNTIF($AK$3:AL223,B224)=0,B224,""))</f>
        <v/>
      </c>
      <c r="AL224" s="568" t="str">
        <f aca="false">IF(C224="","",IF($B224='Descrizione Intervento'!$E$25,IF(COUNTIF($AL$3:AL223,$C224)=0,$C224,""),""))</f>
        <v/>
      </c>
      <c r="AM224" s="568" t="str">
        <f aca="false">IF(D224="","",IF(AND($B224='Descrizione Intervento'!$E$25,$C224='Descrizione Intervento'!$E$27),IF(COUNTIF(AM$3:AM223,$D224)=0,$D224,""),""))</f>
        <v/>
      </c>
      <c r="AN224" s="568" t="str">
        <f aca="false">IF(E224="","",IF(AND($B224='Descrizione Intervento'!$E$25,$C224='Descrizione Intervento'!$E$27,$D224='Descrizione Intervento'!$E$30),IF(COUNTIF(AN$3:AN223,$E224)=0,$E224,""),""))</f>
        <v/>
      </c>
      <c r="AO224" s="568" t="str">
        <f aca="false">IF(F224="","",IF(AND($B224='Descrizione Intervento'!$E$25,$C224='Descrizione Intervento'!$E$27,$D224='Descrizione Intervento'!$E$30,$E224='Descrizione Intervento'!$E$32),IF(COUNTIF(AO$3:AO223,$F224)=0,$F224,""),""))</f>
        <v/>
      </c>
      <c r="AP224" s="568" t="str">
        <f aca="false">IF(G224="","",IF(AND($B224='Descrizione Intervento'!$E$25,$C224='Descrizione Intervento'!$E$27,$D224='Descrizione Intervento'!$E$30,$E224='Descrizione Intervento'!$E$32,$F224='Descrizione Intervento'!$E$34),IF(COUNTIF(AP$3:AP223,$G224)=0,$G224,""),""))</f>
        <v/>
      </c>
    </row>
    <row r="225" customFormat="false" ht="12.75" hidden="false" customHeight="false" outlineLevel="0" collapsed="false">
      <c r="A225" s="568" t="str">
        <f aca="false">IF(B225&lt;&gt;"",CONCATENATE(B225,C225,D225,E225,F289,F225,G225),"")</f>
        <v/>
      </c>
      <c r="B225" s="590"/>
      <c r="C225" s="590"/>
      <c r="D225" s="590"/>
      <c r="E225" s="591"/>
      <c r="F225" s="590"/>
      <c r="G225" s="590"/>
      <c r="H225" s="593"/>
      <c r="I225" s="593"/>
      <c r="J225" s="595"/>
      <c r="K225" s="595"/>
      <c r="L225" s="590"/>
      <c r="M225" s="590"/>
      <c r="N225" s="590"/>
      <c r="V225" s="568" t="n">
        <f aca="false">+V224+1</f>
        <v>163</v>
      </c>
      <c r="W225" s="573" t="str">
        <f aca="false">IFERROR(VLOOKUP($V224,AD:AK,8,FALSE()),"")</f>
        <v/>
      </c>
      <c r="X225" s="573" t="str">
        <f aca="false">IFERROR(VLOOKUP($V225,AE:AL,8,FALSE()),"")</f>
        <v/>
      </c>
      <c r="Y225" s="573" t="str">
        <f aca="false">IFERROR(VLOOKUP($V225,AF:AM,8,FALSE()),"")</f>
        <v/>
      </c>
      <c r="Z225" s="573" t="str">
        <f aca="false">IFERROR(VLOOKUP($V225,AG:AN,8,FALSE()),"")</f>
        <v/>
      </c>
      <c r="AA225" s="573" t="str">
        <f aca="false">IFERROR(VLOOKUP($V225,AH:AO,8,FALSE()),"")</f>
        <v/>
      </c>
      <c r="AB225" s="573" t="str">
        <f aca="false">IFERROR(VLOOKUP($V225,AI:AP,8,FALSE()),"")</f>
        <v/>
      </c>
      <c r="AD225" s="568" t="str">
        <f aca="false">IF(AK225&lt;&gt;"",MAX(AD$3:AD224)+1,"")</f>
        <v/>
      </c>
      <c r="AE225" s="568" t="str">
        <f aca="false">IF(AL225&lt;&gt;"",MAX(AE$3:AE224)+1,"")</f>
        <v/>
      </c>
      <c r="AF225" s="568" t="str">
        <f aca="false">IF(AM225&lt;&gt;"",MAX(AF$3:AF224)+1,"")</f>
        <v/>
      </c>
      <c r="AG225" s="568" t="str">
        <f aca="false">IF(AN225&lt;&gt;"",MAX(AG$3:AG224)+1,"")</f>
        <v/>
      </c>
      <c r="AH225" s="568" t="str">
        <f aca="false">IF(AO225&lt;&gt;"",MAX(AH$3:AH224)+1,"")</f>
        <v/>
      </c>
      <c r="AI225" s="568" t="str">
        <f aca="false">IF(AP225&lt;&gt;"",MAX(AI$3:AI224)+1,"")</f>
        <v/>
      </c>
      <c r="AK225" s="568" t="str">
        <f aca="false">IF(B225="","",IF(COUNTIF($AK$3:AL224,B225)=0,B225,""))</f>
        <v/>
      </c>
      <c r="AL225" s="568" t="str">
        <f aca="false">IF(C225="","",IF($B225='Descrizione Intervento'!$E$25,IF(COUNTIF($AL$3:AL224,$C225)=0,$C225,""),""))</f>
        <v/>
      </c>
      <c r="AM225" s="568" t="str">
        <f aca="false">IF(D225="","",IF(AND($B225='Descrizione Intervento'!$E$25,$C225='Descrizione Intervento'!$E$27),IF(COUNTIF(AM$3:AM224,$D225)=0,$D225,""),""))</f>
        <v/>
      </c>
      <c r="AN225" s="568" t="str">
        <f aca="false">IF(E225="","",IF(AND($B225='Descrizione Intervento'!$E$25,$C225='Descrizione Intervento'!$E$27,$D225='Descrizione Intervento'!$E$30),IF(COUNTIF(AN$3:AN224,$E225)=0,$E225,""),""))</f>
        <v/>
      </c>
      <c r="AO225" s="568" t="str">
        <f aca="false">IF(F225="","",IF(AND($B225='Descrizione Intervento'!$E$25,$C225='Descrizione Intervento'!$E$27,$D225='Descrizione Intervento'!$E$30,$E225='Descrizione Intervento'!$E$32),IF(COUNTIF(AO$3:AO224,$F225)=0,$F225,""),""))</f>
        <v/>
      </c>
      <c r="AP225" s="568" t="str">
        <f aca="false">IF(G225="","",IF(AND($B225='Descrizione Intervento'!$E$25,$C225='Descrizione Intervento'!$E$27,$D225='Descrizione Intervento'!$E$30,$E225='Descrizione Intervento'!$E$32,$F225='Descrizione Intervento'!$E$34),IF(COUNTIF(AP$3:AP224,$G225)=0,$G225,""),""))</f>
        <v/>
      </c>
    </row>
    <row r="226" customFormat="false" ht="12.75" hidden="false" customHeight="false" outlineLevel="0" collapsed="false">
      <c r="A226" s="568" t="str">
        <f aca="false">IF(B226&lt;&gt;"",CONCATENATE(B226,C226,D226,E226,F290,F226,G226),"")</f>
        <v/>
      </c>
      <c r="B226" s="590"/>
      <c r="C226" s="590"/>
      <c r="D226" s="590"/>
      <c r="E226" s="591"/>
      <c r="F226" s="590"/>
      <c r="G226" s="590"/>
      <c r="H226" s="593"/>
      <c r="I226" s="593"/>
      <c r="J226" s="595"/>
      <c r="K226" s="595"/>
      <c r="L226" s="590"/>
      <c r="M226" s="590"/>
      <c r="N226" s="590"/>
      <c r="V226" s="568" t="n">
        <f aca="false">+V225+1</f>
        <v>164</v>
      </c>
      <c r="W226" s="573" t="str">
        <f aca="false">IFERROR(VLOOKUP($V225,AD:AK,8,FALSE()),"")</f>
        <v/>
      </c>
      <c r="X226" s="573" t="str">
        <f aca="false">IFERROR(VLOOKUP($V226,AE:AL,8,FALSE()),"")</f>
        <v/>
      </c>
      <c r="Y226" s="573" t="str">
        <f aca="false">IFERROR(VLOOKUP($V226,AF:AM,8,FALSE()),"")</f>
        <v/>
      </c>
      <c r="Z226" s="573" t="str">
        <f aca="false">IFERROR(VLOOKUP($V226,AG:AN,8,FALSE()),"")</f>
        <v/>
      </c>
      <c r="AA226" s="573" t="str">
        <f aca="false">IFERROR(VLOOKUP($V226,AH:AO,8,FALSE()),"")</f>
        <v/>
      </c>
      <c r="AB226" s="573" t="str">
        <f aca="false">IFERROR(VLOOKUP($V226,AI:AP,8,FALSE()),"")</f>
        <v/>
      </c>
      <c r="AD226" s="568" t="str">
        <f aca="false">IF(AK226&lt;&gt;"",MAX(AD$3:AD225)+1,"")</f>
        <v/>
      </c>
      <c r="AE226" s="568" t="str">
        <f aca="false">IF(AL226&lt;&gt;"",MAX(AE$3:AE225)+1,"")</f>
        <v/>
      </c>
      <c r="AF226" s="568" t="str">
        <f aca="false">IF(AM226&lt;&gt;"",MAX(AF$3:AF225)+1,"")</f>
        <v/>
      </c>
      <c r="AG226" s="568" t="str">
        <f aca="false">IF(AN226&lt;&gt;"",MAX(AG$3:AG225)+1,"")</f>
        <v/>
      </c>
      <c r="AH226" s="568" t="str">
        <f aca="false">IF(AO226&lt;&gt;"",MAX(AH$3:AH225)+1,"")</f>
        <v/>
      </c>
      <c r="AI226" s="568" t="str">
        <f aca="false">IF(AP226&lt;&gt;"",MAX(AI$3:AI225)+1,"")</f>
        <v/>
      </c>
      <c r="AK226" s="568" t="str">
        <f aca="false">IF(B226="","",IF(COUNTIF($AK$3:AL225,B226)=0,B226,""))</f>
        <v/>
      </c>
      <c r="AL226" s="568" t="str">
        <f aca="false">IF(C226="","",IF($B226='Descrizione Intervento'!$E$25,IF(COUNTIF($AL$3:AL225,$C226)=0,$C226,""),""))</f>
        <v/>
      </c>
      <c r="AM226" s="568" t="str">
        <f aca="false">IF(D226="","",IF(AND($B226='Descrizione Intervento'!$E$25,$C226='Descrizione Intervento'!$E$27),IF(COUNTIF(AM$3:AM225,$D226)=0,$D226,""),""))</f>
        <v/>
      </c>
      <c r="AN226" s="568" t="str">
        <f aca="false">IF(E226="","",IF(AND($B226='Descrizione Intervento'!$E$25,$C226='Descrizione Intervento'!$E$27,$D226='Descrizione Intervento'!$E$30),IF(COUNTIF(AN$3:AN225,$E226)=0,$E226,""),""))</f>
        <v/>
      </c>
      <c r="AO226" s="568" t="str">
        <f aca="false">IF(F226="","",IF(AND($B226='Descrizione Intervento'!$E$25,$C226='Descrizione Intervento'!$E$27,$D226='Descrizione Intervento'!$E$30,$E226='Descrizione Intervento'!$E$32),IF(COUNTIF(AO$3:AO225,$F226)=0,$F226,""),""))</f>
        <v/>
      </c>
      <c r="AP226" s="568" t="str">
        <f aca="false">IF(G226="","",IF(AND($B226='Descrizione Intervento'!$E$25,$C226='Descrizione Intervento'!$E$27,$D226='Descrizione Intervento'!$E$30,$E226='Descrizione Intervento'!$E$32,$F226='Descrizione Intervento'!$E$34),IF(COUNTIF(AP$3:AP225,$G226)=0,$G226,""),""))</f>
        <v/>
      </c>
    </row>
    <row r="227" customFormat="false" ht="12.75" hidden="false" customHeight="false" outlineLevel="0" collapsed="false">
      <c r="A227" s="568" t="str">
        <f aca="false">IF(B227&lt;&gt;"",CONCATENATE(B227,C227,D227,E227,F291,F227,G227),"")</f>
        <v/>
      </c>
      <c r="B227" s="590"/>
      <c r="C227" s="590"/>
      <c r="D227" s="590"/>
      <c r="E227" s="591"/>
      <c r="F227" s="590"/>
      <c r="G227" s="590"/>
      <c r="H227" s="593"/>
      <c r="I227" s="593"/>
      <c r="J227" s="595"/>
      <c r="K227" s="595"/>
      <c r="L227" s="590"/>
      <c r="M227" s="590"/>
      <c r="N227" s="590"/>
      <c r="V227" s="568" t="n">
        <f aca="false">+V226+1</f>
        <v>165</v>
      </c>
      <c r="W227" s="573" t="str">
        <f aca="false">IFERROR(VLOOKUP($V226,AD:AK,8,FALSE()),"")</f>
        <v/>
      </c>
      <c r="X227" s="573" t="str">
        <f aca="false">IFERROR(VLOOKUP($V227,AE:AL,8,FALSE()),"")</f>
        <v/>
      </c>
      <c r="Y227" s="573" t="str">
        <f aca="false">IFERROR(VLOOKUP($V227,AF:AM,8,FALSE()),"")</f>
        <v/>
      </c>
      <c r="Z227" s="573" t="str">
        <f aca="false">IFERROR(VLOOKUP($V227,AG:AN,8,FALSE()),"")</f>
        <v/>
      </c>
      <c r="AA227" s="573" t="str">
        <f aca="false">IFERROR(VLOOKUP($V227,AH:AO,8,FALSE()),"")</f>
        <v/>
      </c>
      <c r="AB227" s="573" t="str">
        <f aca="false">IFERROR(VLOOKUP($V227,AI:AP,8,FALSE()),"")</f>
        <v/>
      </c>
      <c r="AD227" s="568" t="str">
        <f aca="false">IF(AK227&lt;&gt;"",MAX(AD$3:AD226)+1,"")</f>
        <v/>
      </c>
      <c r="AE227" s="568" t="str">
        <f aca="false">IF(AL227&lt;&gt;"",MAX(AE$3:AE226)+1,"")</f>
        <v/>
      </c>
      <c r="AF227" s="568" t="str">
        <f aca="false">IF(AM227&lt;&gt;"",MAX(AF$3:AF226)+1,"")</f>
        <v/>
      </c>
      <c r="AG227" s="568" t="str">
        <f aca="false">IF(AN227&lt;&gt;"",MAX(AG$3:AG226)+1,"")</f>
        <v/>
      </c>
      <c r="AH227" s="568" t="str">
        <f aca="false">IF(AO227&lt;&gt;"",MAX(AH$3:AH226)+1,"")</f>
        <v/>
      </c>
      <c r="AI227" s="568" t="str">
        <f aca="false">IF(AP227&lt;&gt;"",MAX(AI$3:AI226)+1,"")</f>
        <v/>
      </c>
      <c r="AK227" s="568" t="str">
        <f aca="false">IF(B227="","",IF(COUNTIF($AK$3:AL226,B227)=0,B227,""))</f>
        <v/>
      </c>
      <c r="AL227" s="568" t="str">
        <f aca="false">IF(C227="","",IF($B227='Descrizione Intervento'!$E$25,IF(COUNTIF($AL$3:AL226,$C227)=0,$C227,""),""))</f>
        <v/>
      </c>
      <c r="AM227" s="568" t="str">
        <f aca="false">IF(D227="","",IF(AND($B227='Descrizione Intervento'!$E$25,$C227='Descrizione Intervento'!$E$27),IF(COUNTIF(AM$3:AM226,$D227)=0,$D227,""),""))</f>
        <v/>
      </c>
      <c r="AN227" s="568" t="str">
        <f aca="false">IF(E227="","",IF(AND($B227='Descrizione Intervento'!$E$25,$C227='Descrizione Intervento'!$E$27,$D227='Descrizione Intervento'!$E$30),IF(COUNTIF(AN$3:AN226,$E227)=0,$E227,""),""))</f>
        <v/>
      </c>
      <c r="AO227" s="568" t="str">
        <f aca="false">IF(F227="","",IF(AND($B227='Descrizione Intervento'!$E$25,$C227='Descrizione Intervento'!$E$27,$D227='Descrizione Intervento'!$E$30,$E227='Descrizione Intervento'!$E$32),IF(COUNTIF(AO$3:AO226,$F227)=0,$F227,""),""))</f>
        <v/>
      </c>
      <c r="AP227" s="568" t="str">
        <f aca="false">IF(G227="","",IF(AND($B227='Descrizione Intervento'!$E$25,$C227='Descrizione Intervento'!$E$27,$D227='Descrizione Intervento'!$E$30,$E227='Descrizione Intervento'!$E$32,$F227='Descrizione Intervento'!$E$34),IF(COUNTIF(AP$3:AP226,$G227)=0,$G227,""),""))</f>
        <v/>
      </c>
    </row>
    <row r="228" customFormat="false" ht="12.75" hidden="false" customHeight="false" outlineLevel="0" collapsed="false">
      <c r="A228" s="568" t="str">
        <f aca="false">IF(B228&lt;&gt;"",CONCATENATE(B228,C228,D228,E228,F292,F228,G228),"")</f>
        <v/>
      </c>
      <c r="B228" s="590"/>
      <c r="C228" s="590"/>
      <c r="D228" s="590"/>
      <c r="E228" s="591"/>
      <c r="F228" s="590"/>
      <c r="G228" s="590"/>
      <c r="H228" s="593"/>
      <c r="I228" s="593"/>
      <c r="J228" s="595"/>
      <c r="K228" s="595"/>
      <c r="L228" s="590"/>
      <c r="M228" s="590"/>
      <c r="N228" s="590"/>
      <c r="V228" s="568" t="n">
        <f aca="false">+V227+1</f>
        <v>166</v>
      </c>
      <c r="W228" s="573" t="str">
        <f aca="false">IFERROR(VLOOKUP($V227,AD:AK,8,FALSE()),"")</f>
        <v/>
      </c>
      <c r="X228" s="573" t="str">
        <f aca="false">IFERROR(VLOOKUP($V228,AE:AL,8,FALSE()),"")</f>
        <v/>
      </c>
      <c r="Y228" s="573" t="str">
        <f aca="false">IFERROR(VLOOKUP($V228,AF:AM,8,FALSE()),"")</f>
        <v/>
      </c>
      <c r="Z228" s="573" t="str">
        <f aca="false">IFERROR(VLOOKUP($V228,AG:AN,8,FALSE()),"")</f>
        <v/>
      </c>
      <c r="AA228" s="573" t="str">
        <f aca="false">IFERROR(VLOOKUP($V228,AH:AO,8,FALSE()),"")</f>
        <v/>
      </c>
      <c r="AB228" s="573" t="str">
        <f aca="false">IFERROR(VLOOKUP($V228,AI:AP,8,FALSE()),"")</f>
        <v/>
      </c>
      <c r="AD228" s="568" t="str">
        <f aca="false">IF(AK228&lt;&gt;"",MAX(AD$3:AD227)+1,"")</f>
        <v/>
      </c>
      <c r="AE228" s="568" t="str">
        <f aca="false">IF(AL228&lt;&gt;"",MAX(AE$3:AE227)+1,"")</f>
        <v/>
      </c>
      <c r="AF228" s="568" t="str">
        <f aca="false">IF(AM228&lt;&gt;"",MAX(AF$3:AF227)+1,"")</f>
        <v/>
      </c>
      <c r="AG228" s="568" t="str">
        <f aca="false">IF(AN228&lt;&gt;"",MAX(AG$3:AG227)+1,"")</f>
        <v/>
      </c>
      <c r="AH228" s="568" t="str">
        <f aca="false">IF(AO228&lt;&gt;"",MAX(AH$3:AH227)+1,"")</f>
        <v/>
      </c>
      <c r="AI228" s="568" t="str">
        <f aca="false">IF(AP228&lt;&gt;"",MAX(AI$3:AI227)+1,"")</f>
        <v/>
      </c>
      <c r="AK228" s="568" t="str">
        <f aca="false">IF(B228="","",IF(COUNTIF($AK$3:AL227,B228)=0,B228,""))</f>
        <v/>
      </c>
      <c r="AL228" s="568" t="str">
        <f aca="false">IF(C228="","",IF($B228='Descrizione Intervento'!$E$25,IF(COUNTIF($AL$3:AL227,$C228)=0,$C228,""),""))</f>
        <v/>
      </c>
      <c r="AM228" s="568" t="str">
        <f aca="false">IF(D228="","",IF(AND($B228='Descrizione Intervento'!$E$25,$C228='Descrizione Intervento'!$E$27),IF(COUNTIF(AM$3:AM227,$D228)=0,$D228,""),""))</f>
        <v/>
      </c>
      <c r="AN228" s="568" t="str">
        <f aca="false">IF(E228="","",IF(AND($B228='Descrizione Intervento'!$E$25,$C228='Descrizione Intervento'!$E$27,$D228='Descrizione Intervento'!$E$30),IF(COUNTIF(AN$3:AN227,$E228)=0,$E228,""),""))</f>
        <v/>
      </c>
      <c r="AO228" s="568" t="str">
        <f aca="false">IF(F228="","",IF(AND($B228='Descrizione Intervento'!$E$25,$C228='Descrizione Intervento'!$E$27,$D228='Descrizione Intervento'!$E$30,$E228='Descrizione Intervento'!$E$32),IF(COUNTIF(AO$3:AO227,$F228)=0,$F228,""),""))</f>
        <v/>
      </c>
      <c r="AP228" s="568" t="str">
        <f aca="false">IF(G228="","",IF(AND($B228='Descrizione Intervento'!$E$25,$C228='Descrizione Intervento'!$E$27,$D228='Descrizione Intervento'!$E$30,$E228='Descrizione Intervento'!$E$32,$F228='Descrizione Intervento'!$E$34),IF(COUNTIF(AP$3:AP227,$G228)=0,$G228,""),""))</f>
        <v/>
      </c>
    </row>
    <row r="229" customFormat="false" ht="12.75" hidden="false" customHeight="false" outlineLevel="0" collapsed="false">
      <c r="A229" s="568" t="str">
        <f aca="false">IF(B229&lt;&gt;"",CONCATENATE(B229,C229,D229,E229,F293,F229,G229),"")</f>
        <v/>
      </c>
      <c r="B229" s="590"/>
      <c r="C229" s="590"/>
      <c r="D229" s="590"/>
      <c r="E229" s="591"/>
      <c r="F229" s="590"/>
      <c r="G229" s="590"/>
      <c r="H229" s="593"/>
      <c r="I229" s="593"/>
      <c r="J229" s="595"/>
      <c r="K229" s="595"/>
      <c r="L229" s="590"/>
      <c r="M229" s="590"/>
      <c r="N229" s="590"/>
      <c r="V229" s="568" t="n">
        <f aca="false">+V228+1</f>
        <v>167</v>
      </c>
      <c r="W229" s="573" t="str">
        <f aca="false">IFERROR(VLOOKUP($V228,AD:AK,8,FALSE()),"")</f>
        <v/>
      </c>
      <c r="X229" s="573" t="str">
        <f aca="false">IFERROR(VLOOKUP($V229,AE:AL,8,FALSE()),"")</f>
        <v/>
      </c>
      <c r="Y229" s="573" t="str">
        <f aca="false">IFERROR(VLOOKUP($V229,AF:AM,8,FALSE()),"")</f>
        <v/>
      </c>
      <c r="Z229" s="573" t="str">
        <f aca="false">IFERROR(VLOOKUP($V229,AG:AN,8,FALSE()),"")</f>
        <v/>
      </c>
      <c r="AA229" s="573" t="str">
        <f aca="false">IFERROR(VLOOKUP($V229,AH:AO,8,FALSE()),"")</f>
        <v/>
      </c>
      <c r="AB229" s="573" t="str">
        <f aca="false">IFERROR(VLOOKUP($V229,AI:AP,8,FALSE()),"")</f>
        <v/>
      </c>
      <c r="AD229" s="568" t="str">
        <f aca="false">IF(AK229&lt;&gt;"",MAX(AD$3:AD228)+1,"")</f>
        <v/>
      </c>
      <c r="AE229" s="568" t="str">
        <f aca="false">IF(AL229&lt;&gt;"",MAX(AE$3:AE228)+1,"")</f>
        <v/>
      </c>
      <c r="AF229" s="568" t="str">
        <f aca="false">IF(AM229&lt;&gt;"",MAX(AF$3:AF228)+1,"")</f>
        <v/>
      </c>
      <c r="AG229" s="568" t="str">
        <f aca="false">IF(AN229&lt;&gt;"",MAX(AG$3:AG228)+1,"")</f>
        <v/>
      </c>
      <c r="AH229" s="568" t="str">
        <f aca="false">IF(AO229&lt;&gt;"",MAX(AH$3:AH228)+1,"")</f>
        <v/>
      </c>
      <c r="AI229" s="568" t="str">
        <f aca="false">IF(AP229&lt;&gt;"",MAX(AI$3:AI228)+1,"")</f>
        <v/>
      </c>
      <c r="AK229" s="568" t="str">
        <f aca="false">IF(B229="","",IF(COUNTIF($AK$3:AL228,B229)=0,B229,""))</f>
        <v/>
      </c>
      <c r="AL229" s="568" t="str">
        <f aca="false">IF(C229="","",IF($B229='Descrizione Intervento'!$E$25,IF(COUNTIF($AL$3:AL228,$C229)=0,$C229,""),""))</f>
        <v/>
      </c>
      <c r="AM229" s="568" t="str">
        <f aca="false">IF(D229="","",IF(AND($B229='Descrizione Intervento'!$E$25,$C229='Descrizione Intervento'!$E$27),IF(COUNTIF(AM$3:AM228,$D229)=0,$D229,""),""))</f>
        <v/>
      </c>
      <c r="AN229" s="568" t="str">
        <f aca="false">IF(E229="","",IF(AND($B229='Descrizione Intervento'!$E$25,$C229='Descrizione Intervento'!$E$27,$D229='Descrizione Intervento'!$E$30),IF(COUNTIF(AN$3:AN228,$E229)=0,$E229,""),""))</f>
        <v/>
      </c>
      <c r="AO229" s="568" t="str">
        <f aca="false">IF(F229="","",IF(AND($B229='Descrizione Intervento'!$E$25,$C229='Descrizione Intervento'!$E$27,$D229='Descrizione Intervento'!$E$30,$E229='Descrizione Intervento'!$E$32),IF(COUNTIF(AO$3:AO228,$F229)=0,$F229,""),""))</f>
        <v/>
      </c>
      <c r="AP229" s="568" t="str">
        <f aca="false">IF(G229="","",IF(AND($B229='Descrizione Intervento'!$E$25,$C229='Descrizione Intervento'!$E$27,$D229='Descrizione Intervento'!$E$30,$E229='Descrizione Intervento'!$E$32,$F229='Descrizione Intervento'!$E$34),IF(COUNTIF(AP$3:AP228,$G229)=0,$G229,""),""))</f>
        <v/>
      </c>
    </row>
    <row r="230" customFormat="false" ht="12.75" hidden="false" customHeight="false" outlineLevel="0" collapsed="false">
      <c r="A230" s="568" t="str">
        <f aca="false">IF(B230&lt;&gt;"",CONCATENATE(B230,C230,D230,E230,F294,F230,G230),"")</f>
        <v/>
      </c>
      <c r="B230" s="590"/>
      <c r="C230" s="590"/>
      <c r="D230" s="590"/>
      <c r="E230" s="591"/>
      <c r="F230" s="590"/>
      <c r="G230" s="590"/>
      <c r="H230" s="593"/>
      <c r="I230" s="593"/>
      <c r="J230" s="595"/>
      <c r="K230" s="595"/>
      <c r="L230" s="590"/>
      <c r="M230" s="590"/>
      <c r="N230" s="590"/>
      <c r="V230" s="568" t="n">
        <f aca="false">+V229+1</f>
        <v>168</v>
      </c>
      <c r="W230" s="573" t="str">
        <f aca="false">IFERROR(VLOOKUP($V229,AD:AK,8,FALSE()),"")</f>
        <v/>
      </c>
      <c r="X230" s="573" t="str">
        <f aca="false">IFERROR(VLOOKUP($V230,AE:AL,8,FALSE()),"")</f>
        <v/>
      </c>
      <c r="Y230" s="573" t="str">
        <f aca="false">IFERROR(VLOOKUP($V230,AF:AM,8,FALSE()),"")</f>
        <v/>
      </c>
      <c r="Z230" s="573" t="str">
        <f aca="false">IFERROR(VLOOKUP($V230,AG:AN,8,FALSE()),"")</f>
        <v/>
      </c>
      <c r="AA230" s="573" t="str">
        <f aca="false">IFERROR(VLOOKUP($V230,AH:AO,8,FALSE()),"")</f>
        <v/>
      </c>
      <c r="AB230" s="573" t="str">
        <f aca="false">IFERROR(VLOOKUP($V230,AI:AP,8,FALSE()),"")</f>
        <v/>
      </c>
      <c r="AD230" s="568" t="str">
        <f aca="false">IF(AK230&lt;&gt;"",MAX(AD$3:AD229)+1,"")</f>
        <v/>
      </c>
      <c r="AE230" s="568" t="str">
        <f aca="false">IF(AL230&lt;&gt;"",MAX(AE$3:AE229)+1,"")</f>
        <v/>
      </c>
      <c r="AF230" s="568" t="str">
        <f aca="false">IF(AM230&lt;&gt;"",MAX(AF$3:AF229)+1,"")</f>
        <v/>
      </c>
      <c r="AG230" s="568" t="str">
        <f aca="false">IF(AN230&lt;&gt;"",MAX(AG$3:AG229)+1,"")</f>
        <v/>
      </c>
      <c r="AH230" s="568" t="str">
        <f aca="false">IF(AO230&lt;&gt;"",MAX(AH$3:AH229)+1,"")</f>
        <v/>
      </c>
      <c r="AI230" s="568" t="str">
        <f aca="false">IF(AP230&lt;&gt;"",MAX(AI$3:AI229)+1,"")</f>
        <v/>
      </c>
      <c r="AK230" s="568" t="str">
        <f aca="false">IF(B230="","",IF(COUNTIF($AK$3:AL229,B230)=0,B230,""))</f>
        <v/>
      </c>
      <c r="AL230" s="568" t="str">
        <f aca="false">IF(C230="","",IF($B230='Descrizione Intervento'!$E$25,IF(COUNTIF($AL$3:AL229,$C230)=0,$C230,""),""))</f>
        <v/>
      </c>
      <c r="AM230" s="568" t="str">
        <f aca="false">IF(D230="","",IF(AND($B230='Descrizione Intervento'!$E$25,$C230='Descrizione Intervento'!$E$27),IF(COUNTIF(AM$3:AM229,$D230)=0,$D230,""),""))</f>
        <v/>
      </c>
      <c r="AN230" s="568" t="str">
        <f aca="false">IF(E230="","",IF(AND($B230='Descrizione Intervento'!$E$25,$C230='Descrizione Intervento'!$E$27,$D230='Descrizione Intervento'!$E$30),IF(COUNTIF(AN$3:AN229,$E230)=0,$E230,""),""))</f>
        <v/>
      </c>
      <c r="AO230" s="568" t="str">
        <f aca="false">IF(F230="","",IF(AND($B230='Descrizione Intervento'!$E$25,$C230='Descrizione Intervento'!$E$27,$D230='Descrizione Intervento'!$E$30,$E230='Descrizione Intervento'!$E$32),IF(COUNTIF(AO$3:AO229,$F230)=0,$F230,""),""))</f>
        <v/>
      </c>
      <c r="AP230" s="568" t="str">
        <f aca="false">IF(G230="","",IF(AND($B230='Descrizione Intervento'!$E$25,$C230='Descrizione Intervento'!$E$27,$D230='Descrizione Intervento'!$E$30,$E230='Descrizione Intervento'!$E$32,$F230='Descrizione Intervento'!$E$34),IF(COUNTIF(AP$3:AP229,$G230)=0,$G230,""),""))</f>
        <v/>
      </c>
    </row>
    <row r="231" customFormat="false" ht="12.75" hidden="false" customHeight="false" outlineLevel="0" collapsed="false">
      <c r="A231" s="568" t="str">
        <f aca="false">IF(B231&lt;&gt;"",CONCATENATE(B231,C231,D231,E231,F295,F231,G231),"")</f>
        <v/>
      </c>
      <c r="B231" s="590"/>
      <c r="C231" s="590"/>
      <c r="D231" s="590"/>
      <c r="E231" s="591"/>
      <c r="F231" s="590"/>
      <c r="G231" s="590"/>
      <c r="H231" s="593"/>
      <c r="I231" s="593"/>
      <c r="J231" s="595"/>
      <c r="K231" s="595"/>
      <c r="L231" s="590"/>
      <c r="M231" s="590"/>
      <c r="N231" s="590"/>
      <c r="V231" s="568" t="n">
        <f aca="false">+V230+1</f>
        <v>169</v>
      </c>
      <c r="W231" s="573" t="str">
        <f aca="false">IFERROR(VLOOKUP($V230,AD:AK,8,FALSE()),"")</f>
        <v/>
      </c>
      <c r="X231" s="573" t="str">
        <f aca="false">IFERROR(VLOOKUP($V231,AE:AL,8,FALSE()),"")</f>
        <v/>
      </c>
      <c r="Y231" s="573" t="str">
        <f aca="false">IFERROR(VLOOKUP($V231,AF:AM,8,FALSE()),"")</f>
        <v/>
      </c>
      <c r="Z231" s="573" t="str">
        <f aca="false">IFERROR(VLOOKUP($V231,AG:AN,8,FALSE()),"")</f>
        <v/>
      </c>
      <c r="AA231" s="573" t="str">
        <f aca="false">IFERROR(VLOOKUP($V231,AH:AO,8,FALSE()),"")</f>
        <v/>
      </c>
      <c r="AB231" s="573" t="str">
        <f aca="false">IFERROR(VLOOKUP($V231,AI:AP,8,FALSE()),"")</f>
        <v/>
      </c>
      <c r="AD231" s="568" t="str">
        <f aca="false">IF(AK231&lt;&gt;"",MAX(AD$3:AD230)+1,"")</f>
        <v/>
      </c>
      <c r="AE231" s="568" t="str">
        <f aca="false">IF(AL231&lt;&gt;"",MAX(AE$3:AE230)+1,"")</f>
        <v/>
      </c>
      <c r="AF231" s="568" t="str">
        <f aca="false">IF(AM231&lt;&gt;"",MAX(AF$3:AF230)+1,"")</f>
        <v/>
      </c>
      <c r="AG231" s="568" t="str">
        <f aca="false">IF(AN231&lt;&gt;"",MAX(AG$3:AG230)+1,"")</f>
        <v/>
      </c>
      <c r="AH231" s="568" t="str">
        <f aca="false">IF(AO231&lt;&gt;"",MAX(AH$3:AH230)+1,"")</f>
        <v/>
      </c>
      <c r="AI231" s="568" t="str">
        <f aca="false">IF(AP231&lt;&gt;"",MAX(AI$3:AI230)+1,"")</f>
        <v/>
      </c>
      <c r="AK231" s="568" t="str">
        <f aca="false">IF(B231="","",IF(COUNTIF($AK$3:AL230,B231)=0,B231,""))</f>
        <v/>
      </c>
      <c r="AL231" s="568" t="str">
        <f aca="false">IF(C231="","",IF($B231='Descrizione Intervento'!$E$25,IF(COUNTIF($AL$3:AL230,$C231)=0,$C231,""),""))</f>
        <v/>
      </c>
      <c r="AM231" s="568" t="str">
        <f aca="false">IF(D231="","",IF(AND($B231='Descrizione Intervento'!$E$25,$C231='Descrizione Intervento'!$E$27),IF(COUNTIF(AM$3:AM230,$D231)=0,$D231,""),""))</f>
        <v/>
      </c>
      <c r="AN231" s="568" t="str">
        <f aca="false">IF(E231="","",IF(AND($B231='Descrizione Intervento'!$E$25,$C231='Descrizione Intervento'!$E$27,$D231='Descrizione Intervento'!$E$30),IF(COUNTIF(AN$3:AN230,$E231)=0,$E231,""),""))</f>
        <v/>
      </c>
      <c r="AO231" s="568" t="str">
        <f aca="false">IF(F231="","",IF(AND($B231='Descrizione Intervento'!$E$25,$C231='Descrizione Intervento'!$E$27,$D231='Descrizione Intervento'!$E$30,$E231='Descrizione Intervento'!$E$32),IF(COUNTIF(AO$3:AO230,$F231)=0,$F231,""),""))</f>
        <v/>
      </c>
      <c r="AP231" s="568" t="str">
        <f aca="false">IF(G231="","",IF(AND($B231='Descrizione Intervento'!$E$25,$C231='Descrizione Intervento'!$E$27,$D231='Descrizione Intervento'!$E$30,$E231='Descrizione Intervento'!$E$32,$F231='Descrizione Intervento'!$E$34),IF(COUNTIF(AP$3:AP230,$G231)=0,$G231,""),""))</f>
        <v/>
      </c>
    </row>
    <row r="232" customFormat="false" ht="12.75" hidden="false" customHeight="false" outlineLevel="0" collapsed="false">
      <c r="A232" s="568" t="str">
        <f aca="false">IF(B232&lt;&gt;"",CONCATENATE(B232,C232,D232,E232,F296,F232,G232),"")</f>
        <v/>
      </c>
      <c r="B232" s="590"/>
      <c r="C232" s="590"/>
      <c r="D232" s="590"/>
      <c r="E232" s="591"/>
      <c r="F232" s="590"/>
      <c r="G232" s="590"/>
      <c r="H232" s="593"/>
      <c r="I232" s="593"/>
      <c r="J232" s="595"/>
      <c r="K232" s="595"/>
      <c r="L232" s="590"/>
      <c r="M232" s="590"/>
      <c r="N232" s="590"/>
      <c r="V232" s="568" t="n">
        <f aca="false">+V231+1</f>
        <v>170</v>
      </c>
      <c r="W232" s="573" t="str">
        <f aca="false">IFERROR(VLOOKUP($V231,AD:AK,8,FALSE()),"")</f>
        <v/>
      </c>
      <c r="X232" s="573" t="str">
        <f aca="false">IFERROR(VLOOKUP($V232,AE:AL,8,FALSE()),"")</f>
        <v/>
      </c>
      <c r="Y232" s="573" t="str">
        <f aca="false">IFERROR(VLOOKUP($V232,AF:AM,8,FALSE()),"")</f>
        <v/>
      </c>
      <c r="Z232" s="573" t="str">
        <f aca="false">IFERROR(VLOOKUP($V232,AG:AN,8,FALSE()),"")</f>
        <v/>
      </c>
      <c r="AA232" s="573" t="str">
        <f aca="false">IFERROR(VLOOKUP($V232,AH:AO,8,FALSE()),"")</f>
        <v/>
      </c>
      <c r="AB232" s="573" t="str">
        <f aca="false">IFERROR(VLOOKUP($V232,AI:AP,8,FALSE()),"")</f>
        <v/>
      </c>
      <c r="AD232" s="568" t="str">
        <f aca="false">IF(AK232&lt;&gt;"",MAX(AD$3:AD231)+1,"")</f>
        <v/>
      </c>
      <c r="AE232" s="568" t="str">
        <f aca="false">IF(AL232&lt;&gt;"",MAX(AE$3:AE231)+1,"")</f>
        <v/>
      </c>
      <c r="AF232" s="568" t="str">
        <f aca="false">IF(AM232&lt;&gt;"",MAX(AF$3:AF231)+1,"")</f>
        <v/>
      </c>
      <c r="AG232" s="568" t="str">
        <f aca="false">IF(AN232&lt;&gt;"",MAX(AG$3:AG231)+1,"")</f>
        <v/>
      </c>
      <c r="AH232" s="568" t="str">
        <f aca="false">IF(AO232&lt;&gt;"",MAX(AH$3:AH231)+1,"")</f>
        <v/>
      </c>
      <c r="AI232" s="568" t="str">
        <f aca="false">IF(AP232&lt;&gt;"",MAX(AI$3:AI231)+1,"")</f>
        <v/>
      </c>
      <c r="AK232" s="568" t="str">
        <f aca="false">IF(B232="","",IF(COUNTIF($AK$3:AL231,B232)=0,B232,""))</f>
        <v/>
      </c>
      <c r="AL232" s="568" t="str">
        <f aca="false">IF(C232="","",IF($B232='Descrizione Intervento'!$E$25,IF(COUNTIF($AL$3:AL231,$C232)=0,$C232,""),""))</f>
        <v/>
      </c>
      <c r="AM232" s="568" t="str">
        <f aca="false">IF(D232="","",IF(AND($B232='Descrizione Intervento'!$E$25,$C232='Descrizione Intervento'!$E$27),IF(COUNTIF(AM$3:AM231,$D232)=0,$D232,""),""))</f>
        <v/>
      </c>
      <c r="AN232" s="568" t="str">
        <f aca="false">IF(E232="","",IF(AND($B232='Descrizione Intervento'!$E$25,$C232='Descrizione Intervento'!$E$27,$D232='Descrizione Intervento'!$E$30),IF(COUNTIF(AN$3:AN231,$E232)=0,$E232,""),""))</f>
        <v/>
      </c>
      <c r="AO232" s="568" t="str">
        <f aca="false">IF(F232="","",IF(AND($B232='Descrizione Intervento'!$E$25,$C232='Descrizione Intervento'!$E$27,$D232='Descrizione Intervento'!$E$30,$E232='Descrizione Intervento'!$E$32),IF(COUNTIF(AO$3:AO231,$F232)=0,$F232,""),""))</f>
        <v/>
      </c>
      <c r="AP232" s="568" t="str">
        <f aca="false">IF(G232="","",IF(AND($B232='Descrizione Intervento'!$E$25,$C232='Descrizione Intervento'!$E$27,$D232='Descrizione Intervento'!$E$30,$E232='Descrizione Intervento'!$E$32,$F232='Descrizione Intervento'!$E$34),IF(COUNTIF(AP$3:AP231,$G232)=0,$G232,""),""))</f>
        <v/>
      </c>
    </row>
    <row r="233" customFormat="false" ht="12.75" hidden="false" customHeight="false" outlineLevel="0" collapsed="false">
      <c r="A233" s="568" t="str">
        <f aca="false">IF(B233&lt;&gt;"",CONCATENATE(B233,C233,D233,E233,F297,F233,G233),"")</f>
        <v/>
      </c>
      <c r="B233" s="590"/>
      <c r="C233" s="590"/>
      <c r="D233" s="590"/>
      <c r="E233" s="591"/>
      <c r="F233" s="590"/>
      <c r="G233" s="590"/>
      <c r="H233" s="593"/>
      <c r="I233" s="593"/>
      <c r="J233" s="595"/>
      <c r="K233" s="595"/>
      <c r="L233" s="590"/>
      <c r="M233" s="590"/>
      <c r="N233" s="590"/>
      <c r="V233" s="568" t="n">
        <f aca="false">+V232+1</f>
        <v>171</v>
      </c>
      <c r="W233" s="573" t="str">
        <f aca="false">IFERROR(VLOOKUP($V232,AD:AK,8,FALSE()),"")</f>
        <v/>
      </c>
      <c r="X233" s="573" t="str">
        <f aca="false">IFERROR(VLOOKUP($V233,AE:AL,8,FALSE()),"")</f>
        <v/>
      </c>
      <c r="Y233" s="573" t="str">
        <f aca="false">IFERROR(VLOOKUP($V233,AF:AM,8,FALSE()),"")</f>
        <v/>
      </c>
      <c r="Z233" s="573" t="str">
        <f aca="false">IFERROR(VLOOKUP($V233,AG:AN,8,FALSE()),"")</f>
        <v/>
      </c>
      <c r="AA233" s="573" t="str">
        <f aca="false">IFERROR(VLOOKUP($V233,AH:AO,8,FALSE()),"")</f>
        <v/>
      </c>
      <c r="AB233" s="573" t="str">
        <f aca="false">IFERROR(VLOOKUP($V233,AI:AP,8,FALSE()),"")</f>
        <v/>
      </c>
      <c r="AD233" s="568" t="str">
        <f aca="false">IF(AK233&lt;&gt;"",MAX(AD$3:AD232)+1,"")</f>
        <v/>
      </c>
      <c r="AE233" s="568" t="str">
        <f aca="false">IF(AL233&lt;&gt;"",MAX(AE$3:AE232)+1,"")</f>
        <v/>
      </c>
      <c r="AF233" s="568" t="str">
        <f aca="false">IF(AM233&lt;&gt;"",MAX(AF$3:AF232)+1,"")</f>
        <v/>
      </c>
      <c r="AG233" s="568" t="str">
        <f aca="false">IF(AN233&lt;&gt;"",MAX(AG$3:AG232)+1,"")</f>
        <v/>
      </c>
      <c r="AH233" s="568" t="str">
        <f aca="false">IF(AO233&lt;&gt;"",MAX(AH$3:AH232)+1,"")</f>
        <v/>
      </c>
      <c r="AI233" s="568" t="str">
        <f aca="false">IF(AP233&lt;&gt;"",MAX(AI$3:AI232)+1,"")</f>
        <v/>
      </c>
      <c r="AK233" s="568" t="str">
        <f aca="false">IF(B233="","",IF(COUNTIF($AK$3:AL232,B233)=0,B233,""))</f>
        <v/>
      </c>
      <c r="AL233" s="568" t="str">
        <f aca="false">IF(C233="","",IF($B233='Descrizione Intervento'!$E$25,IF(COUNTIF($AL$3:AL232,$C233)=0,$C233,""),""))</f>
        <v/>
      </c>
      <c r="AM233" s="568" t="str">
        <f aca="false">IF(D233="","",IF(AND($B233='Descrizione Intervento'!$E$25,$C233='Descrizione Intervento'!$E$27),IF(COUNTIF(AM$3:AM232,$D233)=0,$D233,""),""))</f>
        <v/>
      </c>
      <c r="AN233" s="568" t="str">
        <f aca="false">IF(E233="","",IF(AND($B233='Descrizione Intervento'!$E$25,$C233='Descrizione Intervento'!$E$27,$D233='Descrizione Intervento'!$E$30),IF(COUNTIF(AN$3:AN232,$E233)=0,$E233,""),""))</f>
        <v/>
      </c>
      <c r="AO233" s="568" t="str">
        <f aca="false">IF(F233="","",IF(AND($B233='Descrizione Intervento'!$E$25,$C233='Descrizione Intervento'!$E$27,$D233='Descrizione Intervento'!$E$30,$E233='Descrizione Intervento'!$E$32),IF(COUNTIF(AO$3:AO232,$F233)=0,$F233,""),""))</f>
        <v/>
      </c>
      <c r="AP233" s="568" t="str">
        <f aca="false">IF(G233="","",IF(AND($B233='Descrizione Intervento'!$E$25,$C233='Descrizione Intervento'!$E$27,$D233='Descrizione Intervento'!$E$30,$E233='Descrizione Intervento'!$E$32,$F233='Descrizione Intervento'!$E$34),IF(COUNTIF(AP$3:AP232,$G233)=0,$G233,""),""))</f>
        <v/>
      </c>
    </row>
    <row r="234" customFormat="false" ht="12.75" hidden="false" customHeight="false" outlineLevel="0" collapsed="false">
      <c r="A234" s="568" t="str">
        <f aca="false">IF(B234&lt;&gt;"",CONCATENATE(B234,C234,D234,E234,F298,F234,G234),"")</f>
        <v/>
      </c>
      <c r="B234" s="590"/>
      <c r="C234" s="590"/>
      <c r="D234" s="590"/>
      <c r="E234" s="591"/>
      <c r="F234" s="590"/>
      <c r="G234" s="590"/>
      <c r="H234" s="593"/>
      <c r="I234" s="593"/>
      <c r="J234" s="595"/>
      <c r="K234" s="595"/>
      <c r="L234" s="590"/>
      <c r="M234" s="590"/>
      <c r="N234" s="590"/>
      <c r="V234" s="568" t="n">
        <f aca="false">+V233+1</f>
        <v>172</v>
      </c>
      <c r="W234" s="573" t="str">
        <f aca="false">IFERROR(VLOOKUP($V233,AD:AK,8,FALSE()),"")</f>
        <v/>
      </c>
      <c r="X234" s="573" t="str">
        <f aca="false">IFERROR(VLOOKUP($V234,AE:AL,8,FALSE()),"")</f>
        <v/>
      </c>
      <c r="Y234" s="573" t="str">
        <f aca="false">IFERROR(VLOOKUP($V234,AF:AM,8,FALSE()),"")</f>
        <v/>
      </c>
      <c r="Z234" s="573" t="str">
        <f aca="false">IFERROR(VLOOKUP($V234,AG:AN,8,FALSE()),"")</f>
        <v/>
      </c>
      <c r="AA234" s="573" t="str">
        <f aca="false">IFERROR(VLOOKUP($V234,AH:AO,8,FALSE()),"")</f>
        <v/>
      </c>
      <c r="AB234" s="573" t="str">
        <f aca="false">IFERROR(VLOOKUP($V234,AI:AP,8,FALSE()),"")</f>
        <v/>
      </c>
      <c r="AD234" s="568" t="str">
        <f aca="false">IF(AK234&lt;&gt;"",MAX(AD$3:AD233)+1,"")</f>
        <v/>
      </c>
      <c r="AE234" s="568" t="str">
        <f aca="false">IF(AL234&lt;&gt;"",MAX(AE$3:AE233)+1,"")</f>
        <v/>
      </c>
      <c r="AF234" s="568" t="str">
        <f aca="false">IF(AM234&lt;&gt;"",MAX(AF$3:AF233)+1,"")</f>
        <v/>
      </c>
      <c r="AG234" s="568" t="str">
        <f aca="false">IF(AN234&lt;&gt;"",MAX(AG$3:AG233)+1,"")</f>
        <v/>
      </c>
      <c r="AH234" s="568" t="str">
        <f aca="false">IF(AO234&lt;&gt;"",MAX(AH$3:AH233)+1,"")</f>
        <v/>
      </c>
      <c r="AI234" s="568" t="str">
        <f aca="false">IF(AP234&lt;&gt;"",MAX(AI$3:AI233)+1,"")</f>
        <v/>
      </c>
      <c r="AK234" s="568" t="str">
        <f aca="false">IF(B234="","",IF(COUNTIF($AK$3:AL233,B234)=0,B234,""))</f>
        <v/>
      </c>
      <c r="AL234" s="568" t="str">
        <f aca="false">IF(C234="","",IF($B234='Descrizione Intervento'!$E$25,IF(COUNTIF($AL$3:AL233,$C234)=0,$C234,""),""))</f>
        <v/>
      </c>
      <c r="AM234" s="568" t="str">
        <f aca="false">IF(D234="","",IF(AND($B234='Descrizione Intervento'!$E$25,$C234='Descrizione Intervento'!$E$27),IF(COUNTIF(AM$3:AM233,$D234)=0,$D234,""),""))</f>
        <v/>
      </c>
      <c r="AN234" s="568" t="str">
        <f aca="false">IF(E234="","",IF(AND($B234='Descrizione Intervento'!$E$25,$C234='Descrizione Intervento'!$E$27,$D234='Descrizione Intervento'!$E$30),IF(COUNTIF(AN$3:AN233,$E234)=0,$E234,""),""))</f>
        <v/>
      </c>
      <c r="AO234" s="568" t="str">
        <f aca="false">IF(F234="","",IF(AND($B234='Descrizione Intervento'!$E$25,$C234='Descrizione Intervento'!$E$27,$D234='Descrizione Intervento'!$E$30,$E234='Descrizione Intervento'!$E$32),IF(COUNTIF(AO$3:AO233,$F234)=0,$F234,""),""))</f>
        <v/>
      </c>
      <c r="AP234" s="568" t="str">
        <f aca="false">IF(G234="","",IF(AND($B234='Descrizione Intervento'!$E$25,$C234='Descrizione Intervento'!$E$27,$D234='Descrizione Intervento'!$E$30,$E234='Descrizione Intervento'!$E$32,$F234='Descrizione Intervento'!$E$34),IF(COUNTIF(AP$3:AP233,$G234)=0,$G234,""),""))</f>
        <v/>
      </c>
    </row>
    <row r="235" customFormat="false" ht="12.75" hidden="false" customHeight="false" outlineLevel="0" collapsed="false">
      <c r="A235" s="568" t="str">
        <f aca="false">IF(B235&lt;&gt;"",CONCATENATE(B235,C235,D235,E235,F299,F235,G235),"")</f>
        <v/>
      </c>
      <c r="B235" s="590"/>
      <c r="C235" s="590"/>
      <c r="D235" s="590"/>
      <c r="E235" s="591"/>
      <c r="F235" s="590"/>
      <c r="G235" s="590"/>
      <c r="H235" s="593"/>
      <c r="I235" s="593"/>
      <c r="J235" s="595"/>
      <c r="K235" s="595"/>
      <c r="L235" s="590"/>
      <c r="M235" s="590"/>
      <c r="N235" s="590"/>
      <c r="V235" s="568" t="n">
        <f aca="false">+V234+1</f>
        <v>173</v>
      </c>
      <c r="W235" s="573" t="str">
        <f aca="false">IFERROR(VLOOKUP($V234,AD:AK,8,FALSE()),"")</f>
        <v/>
      </c>
      <c r="X235" s="573" t="str">
        <f aca="false">IFERROR(VLOOKUP($V235,AE:AL,8,FALSE()),"")</f>
        <v/>
      </c>
      <c r="Y235" s="573" t="str">
        <f aca="false">IFERROR(VLOOKUP($V235,AF:AM,8,FALSE()),"")</f>
        <v/>
      </c>
      <c r="Z235" s="573" t="str">
        <f aca="false">IFERROR(VLOOKUP($V235,AG:AN,8,FALSE()),"")</f>
        <v/>
      </c>
      <c r="AA235" s="573" t="str">
        <f aca="false">IFERROR(VLOOKUP($V235,AH:AO,8,FALSE()),"")</f>
        <v/>
      </c>
      <c r="AB235" s="573" t="str">
        <f aca="false">IFERROR(VLOOKUP($V235,AI:AP,8,FALSE()),"")</f>
        <v/>
      </c>
      <c r="AD235" s="568" t="str">
        <f aca="false">IF(AK235&lt;&gt;"",MAX(AD$3:AD234)+1,"")</f>
        <v/>
      </c>
      <c r="AE235" s="568" t="str">
        <f aca="false">IF(AL235&lt;&gt;"",MAX(AE$3:AE234)+1,"")</f>
        <v/>
      </c>
      <c r="AF235" s="568" t="str">
        <f aca="false">IF(AM235&lt;&gt;"",MAX(AF$3:AF234)+1,"")</f>
        <v/>
      </c>
      <c r="AG235" s="568" t="str">
        <f aca="false">IF(AN235&lt;&gt;"",MAX(AG$3:AG234)+1,"")</f>
        <v/>
      </c>
      <c r="AH235" s="568" t="str">
        <f aca="false">IF(AO235&lt;&gt;"",MAX(AH$3:AH234)+1,"")</f>
        <v/>
      </c>
      <c r="AI235" s="568" t="str">
        <f aca="false">IF(AP235&lt;&gt;"",MAX(AI$3:AI234)+1,"")</f>
        <v/>
      </c>
      <c r="AK235" s="568" t="str">
        <f aca="false">IF(B235="","",IF(COUNTIF($AK$3:AL234,B235)=0,B235,""))</f>
        <v/>
      </c>
      <c r="AL235" s="568" t="str">
        <f aca="false">IF(C235="","",IF($B235='Descrizione Intervento'!$E$25,IF(COUNTIF($AL$3:AL234,$C235)=0,$C235,""),""))</f>
        <v/>
      </c>
      <c r="AM235" s="568" t="str">
        <f aca="false">IF(D235="","",IF(AND($B235='Descrizione Intervento'!$E$25,$C235='Descrizione Intervento'!$E$27),IF(COUNTIF(AM$3:AM234,$D235)=0,$D235,""),""))</f>
        <v/>
      </c>
      <c r="AN235" s="568" t="str">
        <f aca="false">IF(E235="","",IF(AND($B235='Descrizione Intervento'!$E$25,$C235='Descrizione Intervento'!$E$27,$D235='Descrizione Intervento'!$E$30),IF(COUNTIF(AN$3:AN234,$E235)=0,$E235,""),""))</f>
        <v/>
      </c>
      <c r="AO235" s="568" t="str">
        <f aca="false">IF(F235="","",IF(AND($B235='Descrizione Intervento'!$E$25,$C235='Descrizione Intervento'!$E$27,$D235='Descrizione Intervento'!$E$30,$E235='Descrizione Intervento'!$E$32),IF(COUNTIF(AO$3:AO234,$F235)=0,$F235,""),""))</f>
        <v/>
      </c>
      <c r="AP235" s="568" t="str">
        <f aca="false">IF(G235="","",IF(AND($B235='Descrizione Intervento'!$E$25,$C235='Descrizione Intervento'!$E$27,$D235='Descrizione Intervento'!$E$30,$E235='Descrizione Intervento'!$E$32,$F235='Descrizione Intervento'!$E$34),IF(COUNTIF(AP$3:AP234,$G235)=0,$G235,""),""))</f>
        <v/>
      </c>
    </row>
    <row r="236" customFormat="false" ht="12.75" hidden="false" customHeight="false" outlineLevel="0" collapsed="false">
      <c r="A236" s="568" t="str">
        <f aca="false">IF(B236&lt;&gt;"",CONCATENATE(B236,C236,D236,E236,F300,F236,G236),"")</f>
        <v/>
      </c>
      <c r="B236" s="590"/>
      <c r="C236" s="590"/>
      <c r="D236" s="590"/>
      <c r="E236" s="591"/>
      <c r="F236" s="590"/>
      <c r="G236" s="590"/>
      <c r="H236" s="593"/>
      <c r="I236" s="593"/>
      <c r="J236" s="595"/>
      <c r="K236" s="595"/>
      <c r="L236" s="590"/>
      <c r="M236" s="590"/>
      <c r="N236" s="590"/>
      <c r="V236" s="568" t="n">
        <f aca="false">+V235+1</f>
        <v>174</v>
      </c>
      <c r="W236" s="573" t="str">
        <f aca="false">IFERROR(VLOOKUP($V235,AD:AK,8,FALSE()),"")</f>
        <v/>
      </c>
      <c r="X236" s="573" t="str">
        <f aca="false">IFERROR(VLOOKUP($V236,AE:AL,8,FALSE()),"")</f>
        <v/>
      </c>
      <c r="Y236" s="573" t="str">
        <f aca="false">IFERROR(VLOOKUP($V236,AF:AM,8,FALSE()),"")</f>
        <v/>
      </c>
      <c r="Z236" s="573" t="str">
        <f aca="false">IFERROR(VLOOKUP($V236,AG:AN,8,FALSE()),"")</f>
        <v/>
      </c>
      <c r="AA236" s="573" t="str">
        <f aca="false">IFERROR(VLOOKUP($V236,AH:AO,8,FALSE()),"")</f>
        <v/>
      </c>
      <c r="AB236" s="573" t="str">
        <f aca="false">IFERROR(VLOOKUP($V236,AI:AP,8,FALSE()),"")</f>
        <v/>
      </c>
      <c r="AD236" s="568" t="str">
        <f aca="false">IF(AK236&lt;&gt;"",MAX(AD$3:AD235)+1,"")</f>
        <v/>
      </c>
      <c r="AE236" s="568" t="str">
        <f aca="false">IF(AL236&lt;&gt;"",MAX(AE$3:AE235)+1,"")</f>
        <v/>
      </c>
      <c r="AF236" s="568" t="str">
        <f aca="false">IF(AM236&lt;&gt;"",MAX(AF$3:AF235)+1,"")</f>
        <v/>
      </c>
      <c r="AG236" s="568" t="str">
        <f aca="false">IF(AN236&lt;&gt;"",MAX(AG$3:AG235)+1,"")</f>
        <v/>
      </c>
      <c r="AH236" s="568" t="str">
        <f aca="false">IF(AO236&lt;&gt;"",MAX(AH$3:AH235)+1,"")</f>
        <v/>
      </c>
      <c r="AI236" s="568" t="str">
        <f aca="false">IF(AP236&lt;&gt;"",MAX(AI$3:AI235)+1,"")</f>
        <v/>
      </c>
      <c r="AK236" s="568" t="str">
        <f aca="false">IF(B236="","",IF(COUNTIF($AK$3:AL235,B236)=0,B236,""))</f>
        <v/>
      </c>
      <c r="AL236" s="568" t="str">
        <f aca="false">IF(C236="","",IF($B236='Descrizione Intervento'!$E$25,IF(COUNTIF($AL$3:AL235,$C236)=0,$C236,""),""))</f>
        <v/>
      </c>
      <c r="AM236" s="568" t="str">
        <f aca="false">IF(D236="","",IF(AND($B236='Descrizione Intervento'!$E$25,$C236='Descrizione Intervento'!$E$27),IF(COUNTIF(AM$3:AM235,$D236)=0,$D236,""),""))</f>
        <v/>
      </c>
      <c r="AN236" s="568" t="str">
        <f aca="false">IF(E236="","",IF(AND($B236='Descrizione Intervento'!$E$25,$C236='Descrizione Intervento'!$E$27,$D236='Descrizione Intervento'!$E$30),IF(COUNTIF(AN$3:AN235,$E236)=0,$E236,""),""))</f>
        <v/>
      </c>
      <c r="AO236" s="568" t="str">
        <f aca="false">IF(F236="","",IF(AND($B236='Descrizione Intervento'!$E$25,$C236='Descrizione Intervento'!$E$27,$D236='Descrizione Intervento'!$E$30,$E236='Descrizione Intervento'!$E$32),IF(COUNTIF(AO$3:AO235,$F236)=0,$F236,""),""))</f>
        <v/>
      </c>
      <c r="AP236" s="568" t="str">
        <f aca="false">IF(G236="","",IF(AND($B236='Descrizione Intervento'!$E$25,$C236='Descrizione Intervento'!$E$27,$D236='Descrizione Intervento'!$E$30,$E236='Descrizione Intervento'!$E$32,$F236='Descrizione Intervento'!$E$34),IF(COUNTIF(AP$3:AP235,$G236)=0,$G236,""),""))</f>
        <v/>
      </c>
    </row>
    <row r="237" customFormat="false" ht="12.75" hidden="false" customHeight="false" outlineLevel="0" collapsed="false">
      <c r="A237" s="568" t="str">
        <f aca="false">IF(B237&lt;&gt;"",CONCATENATE(B237,C237,D237,E237,F301,F237,G237),"")</f>
        <v/>
      </c>
      <c r="B237" s="590"/>
      <c r="C237" s="590"/>
      <c r="D237" s="590"/>
      <c r="E237" s="591"/>
      <c r="F237" s="590"/>
      <c r="G237" s="590"/>
      <c r="H237" s="593"/>
      <c r="I237" s="593"/>
      <c r="J237" s="595"/>
      <c r="K237" s="595"/>
      <c r="L237" s="590"/>
      <c r="M237" s="590"/>
      <c r="N237" s="590"/>
      <c r="V237" s="568" t="n">
        <f aca="false">+V236+1</f>
        <v>175</v>
      </c>
      <c r="W237" s="573" t="str">
        <f aca="false">IFERROR(VLOOKUP($V236,AD:AK,8,FALSE()),"")</f>
        <v/>
      </c>
      <c r="X237" s="573" t="str">
        <f aca="false">IFERROR(VLOOKUP($V237,AE:AL,8,FALSE()),"")</f>
        <v/>
      </c>
      <c r="Y237" s="573" t="str">
        <f aca="false">IFERROR(VLOOKUP($V237,AF:AM,8,FALSE()),"")</f>
        <v/>
      </c>
      <c r="Z237" s="573" t="str">
        <f aca="false">IFERROR(VLOOKUP($V237,AG:AN,8,FALSE()),"")</f>
        <v/>
      </c>
      <c r="AA237" s="573" t="str">
        <f aca="false">IFERROR(VLOOKUP($V237,AH:AO,8,FALSE()),"")</f>
        <v/>
      </c>
      <c r="AB237" s="573" t="str">
        <f aca="false">IFERROR(VLOOKUP($V237,AI:AP,8,FALSE()),"")</f>
        <v/>
      </c>
      <c r="AD237" s="568" t="str">
        <f aca="false">IF(AK237&lt;&gt;"",MAX(AD$3:AD236)+1,"")</f>
        <v/>
      </c>
      <c r="AE237" s="568" t="str">
        <f aca="false">IF(AL237&lt;&gt;"",MAX(AE$3:AE236)+1,"")</f>
        <v/>
      </c>
      <c r="AF237" s="568" t="str">
        <f aca="false">IF(AM237&lt;&gt;"",MAX(AF$3:AF236)+1,"")</f>
        <v/>
      </c>
      <c r="AG237" s="568" t="str">
        <f aca="false">IF(AN237&lt;&gt;"",MAX(AG$3:AG236)+1,"")</f>
        <v/>
      </c>
      <c r="AH237" s="568" t="str">
        <f aca="false">IF(AO237&lt;&gt;"",MAX(AH$3:AH236)+1,"")</f>
        <v/>
      </c>
      <c r="AI237" s="568" t="str">
        <f aca="false">IF(AP237&lt;&gt;"",MAX(AI$3:AI236)+1,"")</f>
        <v/>
      </c>
      <c r="AK237" s="568" t="str">
        <f aca="false">IF(B237="","",IF(COUNTIF($AK$3:AL236,B237)=0,B237,""))</f>
        <v/>
      </c>
      <c r="AL237" s="568" t="str">
        <f aca="false">IF(C237="","",IF($B237='Descrizione Intervento'!$E$25,IF(COUNTIF($AL$3:AL236,$C237)=0,$C237,""),""))</f>
        <v/>
      </c>
      <c r="AM237" s="568" t="str">
        <f aca="false">IF(D237="","",IF(AND($B237='Descrizione Intervento'!$E$25,$C237='Descrizione Intervento'!$E$27),IF(COUNTIF(AM$3:AM236,$D237)=0,$D237,""),""))</f>
        <v/>
      </c>
      <c r="AN237" s="568" t="str">
        <f aca="false">IF(E237="","",IF(AND($B237='Descrizione Intervento'!$E$25,$C237='Descrizione Intervento'!$E$27,$D237='Descrizione Intervento'!$E$30),IF(COUNTIF(AN$3:AN236,$E237)=0,$E237,""),""))</f>
        <v/>
      </c>
      <c r="AO237" s="568" t="str">
        <f aca="false">IF(F237="","",IF(AND($B237='Descrizione Intervento'!$E$25,$C237='Descrizione Intervento'!$E$27,$D237='Descrizione Intervento'!$E$30,$E237='Descrizione Intervento'!$E$32),IF(COUNTIF(AO$3:AO236,$F237)=0,$F237,""),""))</f>
        <v/>
      </c>
      <c r="AP237" s="568" t="str">
        <f aca="false">IF(G237="","",IF(AND($B237='Descrizione Intervento'!$E$25,$C237='Descrizione Intervento'!$E$27,$D237='Descrizione Intervento'!$E$30,$E237='Descrizione Intervento'!$E$32,$F237='Descrizione Intervento'!$E$34),IF(COUNTIF(AP$3:AP236,$G237)=0,$G237,""),""))</f>
        <v/>
      </c>
    </row>
    <row r="238" customFormat="false" ht="12.75" hidden="false" customHeight="false" outlineLevel="0" collapsed="false">
      <c r="A238" s="568" t="str">
        <f aca="false">IF(B238&lt;&gt;"",CONCATENATE(B238,C238,D238,E238,F302,F238,G238),"")</f>
        <v/>
      </c>
      <c r="B238" s="590"/>
      <c r="C238" s="590"/>
      <c r="D238" s="590"/>
      <c r="E238" s="591"/>
      <c r="F238" s="590"/>
      <c r="G238" s="590"/>
      <c r="H238" s="593"/>
      <c r="I238" s="593"/>
      <c r="J238" s="595"/>
      <c r="K238" s="595"/>
      <c r="L238" s="590"/>
      <c r="M238" s="590"/>
      <c r="N238" s="590"/>
      <c r="V238" s="568" t="n">
        <f aca="false">+V237+1</f>
        <v>176</v>
      </c>
      <c r="W238" s="573" t="str">
        <f aca="false">IFERROR(VLOOKUP($V237,AD:AK,8,FALSE()),"")</f>
        <v/>
      </c>
      <c r="X238" s="573" t="str">
        <f aca="false">IFERROR(VLOOKUP($V238,AE:AL,8,FALSE()),"")</f>
        <v/>
      </c>
      <c r="Y238" s="573" t="str">
        <f aca="false">IFERROR(VLOOKUP($V238,AF:AM,8,FALSE()),"")</f>
        <v/>
      </c>
      <c r="Z238" s="573" t="str">
        <f aca="false">IFERROR(VLOOKUP($V238,AG:AN,8,FALSE()),"")</f>
        <v/>
      </c>
      <c r="AA238" s="573" t="str">
        <f aca="false">IFERROR(VLOOKUP($V238,AH:AO,8,FALSE()),"")</f>
        <v/>
      </c>
      <c r="AB238" s="573" t="str">
        <f aca="false">IFERROR(VLOOKUP($V238,AI:AP,8,FALSE()),"")</f>
        <v/>
      </c>
      <c r="AD238" s="568" t="str">
        <f aca="false">IF(AK238&lt;&gt;"",MAX(AD$3:AD237)+1,"")</f>
        <v/>
      </c>
      <c r="AE238" s="568" t="str">
        <f aca="false">IF(AL238&lt;&gt;"",MAX(AE$3:AE237)+1,"")</f>
        <v/>
      </c>
      <c r="AF238" s="568" t="str">
        <f aca="false">IF(AM238&lt;&gt;"",MAX(AF$3:AF237)+1,"")</f>
        <v/>
      </c>
      <c r="AG238" s="568" t="str">
        <f aca="false">IF(AN238&lt;&gt;"",MAX(AG$3:AG237)+1,"")</f>
        <v/>
      </c>
      <c r="AH238" s="568" t="str">
        <f aca="false">IF(AO238&lt;&gt;"",MAX(AH$3:AH237)+1,"")</f>
        <v/>
      </c>
      <c r="AI238" s="568" t="str">
        <f aca="false">IF(AP238&lt;&gt;"",MAX(AI$3:AI237)+1,"")</f>
        <v/>
      </c>
      <c r="AK238" s="568" t="str">
        <f aca="false">IF(B238="","",IF(COUNTIF($AK$3:AL237,B238)=0,B238,""))</f>
        <v/>
      </c>
      <c r="AL238" s="568" t="str">
        <f aca="false">IF(C238="","",IF($B238='Descrizione Intervento'!$E$25,IF(COUNTIF($AL$3:AL237,$C238)=0,$C238,""),""))</f>
        <v/>
      </c>
      <c r="AM238" s="568" t="str">
        <f aca="false">IF(D238="","",IF(AND($B238='Descrizione Intervento'!$E$25,$C238='Descrizione Intervento'!$E$27),IF(COUNTIF(AM$3:AM237,$D238)=0,$D238,""),""))</f>
        <v/>
      </c>
      <c r="AN238" s="568" t="str">
        <f aca="false">IF(E238="","",IF(AND($B238='Descrizione Intervento'!$E$25,$C238='Descrizione Intervento'!$E$27,$D238='Descrizione Intervento'!$E$30),IF(COUNTIF(AN$3:AN237,$E238)=0,$E238,""),""))</f>
        <v/>
      </c>
      <c r="AO238" s="568" t="str">
        <f aca="false">IF(F238="","",IF(AND($B238='Descrizione Intervento'!$E$25,$C238='Descrizione Intervento'!$E$27,$D238='Descrizione Intervento'!$E$30,$E238='Descrizione Intervento'!$E$32),IF(COUNTIF(AO$3:AO237,$F238)=0,$F238,""),""))</f>
        <v/>
      </c>
      <c r="AP238" s="568" t="str">
        <f aca="false">IF(G238="","",IF(AND($B238='Descrizione Intervento'!$E$25,$C238='Descrizione Intervento'!$E$27,$D238='Descrizione Intervento'!$E$30,$E238='Descrizione Intervento'!$E$32,$F238='Descrizione Intervento'!$E$34),IF(COUNTIF(AP$3:AP237,$G238)=0,$G238,""),""))</f>
        <v/>
      </c>
    </row>
    <row r="239" customFormat="false" ht="12.75" hidden="false" customHeight="false" outlineLevel="0" collapsed="false">
      <c r="A239" s="568" t="str">
        <f aca="false">IF(B239&lt;&gt;"",CONCATENATE(B239,C239,D239,E239,F303,F239,G239),"")</f>
        <v/>
      </c>
      <c r="B239" s="590"/>
      <c r="C239" s="590"/>
      <c r="D239" s="590"/>
      <c r="E239" s="591"/>
      <c r="F239" s="590"/>
      <c r="G239" s="590"/>
      <c r="H239" s="593"/>
      <c r="I239" s="593"/>
      <c r="J239" s="595"/>
      <c r="K239" s="595"/>
      <c r="L239" s="590"/>
      <c r="M239" s="590"/>
      <c r="N239" s="590"/>
      <c r="V239" s="568" t="n">
        <f aca="false">+V238+1</f>
        <v>177</v>
      </c>
      <c r="W239" s="573" t="str">
        <f aca="false">IFERROR(VLOOKUP($V238,AD:AK,8,FALSE()),"")</f>
        <v/>
      </c>
      <c r="X239" s="573" t="str">
        <f aca="false">IFERROR(VLOOKUP($V239,AE:AL,8,FALSE()),"")</f>
        <v/>
      </c>
      <c r="Y239" s="573" t="str">
        <f aca="false">IFERROR(VLOOKUP($V239,AF:AM,8,FALSE()),"")</f>
        <v/>
      </c>
      <c r="Z239" s="573" t="str">
        <f aca="false">IFERROR(VLOOKUP($V239,AG:AN,8,FALSE()),"")</f>
        <v/>
      </c>
      <c r="AA239" s="573" t="str">
        <f aca="false">IFERROR(VLOOKUP($V239,AH:AO,8,FALSE()),"")</f>
        <v/>
      </c>
      <c r="AB239" s="573" t="str">
        <f aca="false">IFERROR(VLOOKUP($V239,AI:AP,8,FALSE()),"")</f>
        <v/>
      </c>
      <c r="AD239" s="568" t="str">
        <f aca="false">IF(AK239&lt;&gt;"",MAX(AD$3:AD238)+1,"")</f>
        <v/>
      </c>
      <c r="AE239" s="568" t="str">
        <f aca="false">IF(AL239&lt;&gt;"",MAX(AE$3:AE238)+1,"")</f>
        <v/>
      </c>
      <c r="AF239" s="568" t="str">
        <f aca="false">IF(AM239&lt;&gt;"",MAX(AF$3:AF238)+1,"")</f>
        <v/>
      </c>
      <c r="AG239" s="568" t="str">
        <f aca="false">IF(AN239&lt;&gt;"",MAX(AG$3:AG238)+1,"")</f>
        <v/>
      </c>
      <c r="AH239" s="568" t="str">
        <f aca="false">IF(AO239&lt;&gt;"",MAX(AH$3:AH238)+1,"")</f>
        <v/>
      </c>
      <c r="AI239" s="568" t="str">
        <f aca="false">IF(AP239&lt;&gt;"",MAX(AI$3:AI238)+1,"")</f>
        <v/>
      </c>
      <c r="AK239" s="568" t="str">
        <f aca="false">IF(B239="","",IF(COUNTIF($AK$3:AL238,B239)=0,B239,""))</f>
        <v/>
      </c>
      <c r="AL239" s="568" t="str">
        <f aca="false">IF(C239="","",IF($B239='Descrizione Intervento'!$E$25,IF(COUNTIF($AL$3:AL238,$C239)=0,$C239,""),""))</f>
        <v/>
      </c>
      <c r="AM239" s="568" t="str">
        <f aca="false">IF(D239="","",IF(AND($B239='Descrizione Intervento'!$E$25,$C239='Descrizione Intervento'!$E$27),IF(COUNTIF(AM$3:AM238,$D239)=0,$D239,""),""))</f>
        <v/>
      </c>
      <c r="AN239" s="568" t="str">
        <f aca="false">IF(E239="","",IF(AND($B239='Descrizione Intervento'!$E$25,$C239='Descrizione Intervento'!$E$27,$D239='Descrizione Intervento'!$E$30),IF(COUNTIF(AN$3:AN238,$E239)=0,$E239,""),""))</f>
        <v/>
      </c>
      <c r="AO239" s="568" t="str">
        <f aca="false">IF(F239="","",IF(AND($B239='Descrizione Intervento'!$E$25,$C239='Descrizione Intervento'!$E$27,$D239='Descrizione Intervento'!$E$30,$E239='Descrizione Intervento'!$E$32),IF(COUNTIF(AO$3:AO238,$F239)=0,$F239,""),""))</f>
        <v/>
      </c>
      <c r="AP239" s="568" t="str">
        <f aca="false">IF(G239="","",IF(AND($B239='Descrizione Intervento'!$E$25,$C239='Descrizione Intervento'!$E$27,$D239='Descrizione Intervento'!$E$30,$E239='Descrizione Intervento'!$E$32,$F239='Descrizione Intervento'!$E$34),IF(COUNTIF(AP$3:AP238,$G239)=0,$G239,""),""))</f>
        <v/>
      </c>
    </row>
    <row r="240" customFormat="false" ht="12.75" hidden="false" customHeight="false" outlineLevel="0" collapsed="false">
      <c r="A240" s="568" t="str">
        <f aca="false">IF(B240&lt;&gt;"",CONCATENATE(B240,C240,D240,E240,F304,F240,G240),"")</f>
        <v/>
      </c>
      <c r="B240" s="590"/>
      <c r="C240" s="590"/>
      <c r="D240" s="590"/>
      <c r="E240" s="591"/>
      <c r="F240" s="590"/>
      <c r="G240" s="590"/>
      <c r="H240" s="593"/>
      <c r="I240" s="593"/>
      <c r="J240" s="595"/>
      <c r="K240" s="595"/>
      <c r="L240" s="590"/>
      <c r="M240" s="590"/>
      <c r="N240" s="590"/>
      <c r="V240" s="568" t="n">
        <f aca="false">+V239+1</f>
        <v>178</v>
      </c>
      <c r="W240" s="573" t="str">
        <f aca="false">IFERROR(VLOOKUP($V239,AD:AK,8,FALSE()),"")</f>
        <v/>
      </c>
      <c r="X240" s="573" t="str">
        <f aca="false">IFERROR(VLOOKUP($V240,AE:AL,8,FALSE()),"")</f>
        <v/>
      </c>
      <c r="Y240" s="573" t="str">
        <f aca="false">IFERROR(VLOOKUP($V240,AF:AM,8,FALSE()),"")</f>
        <v/>
      </c>
      <c r="Z240" s="573" t="str">
        <f aca="false">IFERROR(VLOOKUP($V240,AG:AN,8,FALSE()),"")</f>
        <v/>
      </c>
      <c r="AA240" s="573" t="str">
        <f aca="false">IFERROR(VLOOKUP($V240,AH:AO,8,FALSE()),"")</f>
        <v/>
      </c>
      <c r="AB240" s="573" t="str">
        <f aca="false">IFERROR(VLOOKUP($V240,AI:AP,8,FALSE()),"")</f>
        <v/>
      </c>
      <c r="AD240" s="568" t="str">
        <f aca="false">IF(AK240&lt;&gt;"",MAX(AD$3:AD239)+1,"")</f>
        <v/>
      </c>
      <c r="AE240" s="568" t="str">
        <f aca="false">IF(AL240&lt;&gt;"",MAX(AE$3:AE239)+1,"")</f>
        <v/>
      </c>
      <c r="AF240" s="568" t="str">
        <f aca="false">IF(AM240&lt;&gt;"",MAX(AF$3:AF239)+1,"")</f>
        <v/>
      </c>
      <c r="AG240" s="568" t="str">
        <f aca="false">IF(AN240&lt;&gt;"",MAX(AG$3:AG239)+1,"")</f>
        <v/>
      </c>
      <c r="AH240" s="568" t="str">
        <f aca="false">IF(AO240&lt;&gt;"",MAX(AH$3:AH239)+1,"")</f>
        <v/>
      </c>
      <c r="AI240" s="568" t="str">
        <f aca="false">IF(AP240&lt;&gt;"",MAX(AI$3:AI239)+1,"")</f>
        <v/>
      </c>
      <c r="AK240" s="568" t="str">
        <f aca="false">IF(B240="","",IF(COUNTIF($AK$3:AL239,B240)=0,B240,""))</f>
        <v/>
      </c>
      <c r="AL240" s="568" t="str">
        <f aca="false">IF(C240="","",IF($B240='Descrizione Intervento'!$E$25,IF(COUNTIF($AL$3:AL239,$C240)=0,$C240,""),""))</f>
        <v/>
      </c>
      <c r="AM240" s="568" t="str">
        <f aca="false">IF(D240="","",IF(AND($B240='Descrizione Intervento'!$E$25,$C240='Descrizione Intervento'!$E$27),IF(COUNTIF(AM$3:AM239,$D240)=0,$D240,""),""))</f>
        <v/>
      </c>
      <c r="AN240" s="568" t="str">
        <f aca="false">IF(E240="","",IF(AND($B240='Descrizione Intervento'!$E$25,$C240='Descrizione Intervento'!$E$27,$D240='Descrizione Intervento'!$E$30),IF(COUNTIF(AN$3:AN239,$E240)=0,$E240,""),""))</f>
        <v/>
      </c>
      <c r="AO240" s="568" t="str">
        <f aca="false">IF(F240="","",IF(AND($B240='Descrizione Intervento'!$E$25,$C240='Descrizione Intervento'!$E$27,$D240='Descrizione Intervento'!$E$30,$E240='Descrizione Intervento'!$E$32),IF(COUNTIF(AO$3:AO239,$F240)=0,$F240,""),""))</f>
        <v/>
      </c>
      <c r="AP240" s="568" t="str">
        <f aca="false">IF(G240="","",IF(AND($B240='Descrizione Intervento'!$E$25,$C240='Descrizione Intervento'!$E$27,$D240='Descrizione Intervento'!$E$30,$E240='Descrizione Intervento'!$E$32,$F240='Descrizione Intervento'!$E$34),IF(COUNTIF(AP$3:AP239,$G240)=0,$G240,""),""))</f>
        <v/>
      </c>
    </row>
    <row r="241" customFormat="false" ht="12.75" hidden="false" customHeight="false" outlineLevel="0" collapsed="false">
      <c r="A241" s="568" t="str">
        <f aca="false">IF(B241&lt;&gt;"",CONCATENATE(B241,C241,D241,E241,F305,F241,G241),"")</f>
        <v/>
      </c>
      <c r="B241" s="590"/>
      <c r="C241" s="590"/>
      <c r="D241" s="590"/>
      <c r="E241" s="591"/>
      <c r="F241" s="590"/>
      <c r="G241" s="590"/>
      <c r="H241" s="593"/>
      <c r="I241" s="593"/>
      <c r="J241" s="595"/>
      <c r="K241" s="595"/>
      <c r="L241" s="590"/>
      <c r="M241" s="590"/>
      <c r="N241" s="590"/>
      <c r="V241" s="568" t="n">
        <f aca="false">+V240+1</f>
        <v>179</v>
      </c>
      <c r="W241" s="573" t="str">
        <f aca="false">IFERROR(VLOOKUP($V240,AD:AK,8,FALSE()),"")</f>
        <v/>
      </c>
      <c r="X241" s="573" t="str">
        <f aca="false">IFERROR(VLOOKUP($V241,AE:AL,8,FALSE()),"")</f>
        <v/>
      </c>
      <c r="Y241" s="573" t="str">
        <f aca="false">IFERROR(VLOOKUP($V241,AF:AM,8,FALSE()),"")</f>
        <v/>
      </c>
      <c r="Z241" s="573" t="str">
        <f aca="false">IFERROR(VLOOKUP($V241,AG:AN,8,FALSE()),"")</f>
        <v/>
      </c>
      <c r="AA241" s="573" t="str">
        <f aca="false">IFERROR(VLOOKUP($V241,AH:AO,8,FALSE()),"")</f>
        <v/>
      </c>
      <c r="AB241" s="573" t="str">
        <f aca="false">IFERROR(VLOOKUP($V241,AI:AP,8,FALSE()),"")</f>
        <v/>
      </c>
      <c r="AD241" s="568" t="str">
        <f aca="false">IF(AK241&lt;&gt;"",MAX(AD$3:AD240)+1,"")</f>
        <v/>
      </c>
      <c r="AE241" s="568" t="str">
        <f aca="false">IF(AL241&lt;&gt;"",MAX(AE$3:AE240)+1,"")</f>
        <v/>
      </c>
      <c r="AF241" s="568" t="str">
        <f aca="false">IF(AM241&lt;&gt;"",MAX(AF$3:AF240)+1,"")</f>
        <v/>
      </c>
      <c r="AG241" s="568" t="str">
        <f aca="false">IF(AN241&lt;&gt;"",MAX(AG$3:AG240)+1,"")</f>
        <v/>
      </c>
      <c r="AH241" s="568" t="str">
        <f aca="false">IF(AO241&lt;&gt;"",MAX(AH$3:AH240)+1,"")</f>
        <v/>
      </c>
      <c r="AI241" s="568" t="str">
        <f aca="false">IF(AP241&lt;&gt;"",MAX(AI$3:AI240)+1,"")</f>
        <v/>
      </c>
      <c r="AK241" s="568" t="str">
        <f aca="false">IF(B241="","",IF(COUNTIF($AK$3:AL240,B241)=0,B241,""))</f>
        <v/>
      </c>
      <c r="AL241" s="568" t="str">
        <f aca="false">IF(C241="","",IF($B241='Descrizione Intervento'!$E$25,IF(COUNTIF($AL$3:AL240,$C241)=0,$C241,""),""))</f>
        <v/>
      </c>
      <c r="AM241" s="568" t="str">
        <f aca="false">IF(D241="","",IF(AND($B241='Descrizione Intervento'!$E$25,$C241='Descrizione Intervento'!$E$27),IF(COUNTIF(AM$3:AM240,$D241)=0,$D241,""),""))</f>
        <v/>
      </c>
      <c r="AN241" s="568" t="str">
        <f aca="false">IF(E241="","",IF(AND($B241='Descrizione Intervento'!$E$25,$C241='Descrizione Intervento'!$E$27,$D241='Descrizione Intervento'!$E$30),IF(COUNTIF(AN$3:AN240,$E241)=0,$E241,""),""))</f>
        <v/>
      </c>
      <c r="AO241" s="568" t="str">
        <f aca="false">IF(F241="","",IF(AND($B241='Descrizione Intervento'!$E$25,$C241='Descrizione Intervento'!$E$27,$D241='Descrizione Intervento'!$E$30,$E241='Descrizione Intervento'!$E$32),IF(COUNTIF(AO$3:AO240,$F241)=0,$F241,""),""))</f>
        <v/>
      </c>
      <c r="AP241" s="568" t="str">
        <f aca="false">IF(G241="","",IF(AND($B241='Descrizione Intervento'!$E$25,$C241='Descrizione Intervento'!$E$27,$D241='Descrizione Intervento'!$E$30,$E241='Descrizione Intervento'!$E$32,$F241='Descrizione Intervento'!$E$34),IF(COUNTIF(AP$3:AP240,$G241)=0,$G241,""),""))</f>
        <v/>
      </c>
    </row>
    <row r="242" customFormat="false" ht="12.75" hidden="false" customHeight="false" outlineLevel="0" collapsed="false">
      <c r="A242" s="568" t="str">
        <f aca="false">IF(B242&lt;&gt;"",CONCATENATE(B242,C242,D242,E242,F306,F242,G242),"")</f>
        <v/>
      </c>
      <c r="B242" s="590"/>
      <c r="C242" s="590"/>
      <c r="D242" s="590"/>
      <c r="E242" s="591"/>
      <c r="F242" s="590"/>
      <c r="G242" s="590"/>
      <c r="H242" s="593"/>
      <c r="I242" s="593"/>
      <c r="J242" s="595"/>
      <c r="K242" s="595"/>
      <c r="L242" s="590"/>
      <c r="M242" s="590"/>
      <c r="N242" s="590"/>
      <c r="V242" s="568" t="n">
        <f aca="false">+V241+1</f>
        <v>180</v>
      </c>
      <c r="W242" s="573" t="str">
        <f aca="false">IFERROR(VLOOKUP($V241,AD:AK,8,FALSE()),"")</f>
        <v/>
      </c>
      <c r="X242" s="573" t="str">
        <f aca="false">IFERROR(VLOOKUP($V242,AE:AL,8,FALSE()),"")</f>
        <v/>
      </c>
      <c r="Y242" s="573" t="str">
        <f aca="false">IFERROR(VLOOKUP($V242,AF:AM,8,FALSE()),"")</f>
        <v/>
      </c>
      <c r="Z242" s="573" t="str">
        <f aca="false">IFERROR(VLOOKUP($V242,AG:AN,8,FALSE()),"")</f>
        <v/>
      </c>
      <c r="AA242" s="573" t="str">
        <f aca="false">IFERROR(VLOOKUP($V242,AH:AO,8,FALSE()),"")</f>
        <v/>
      </c>
      <c r="AB242" s="573" t="str">
        <f aca="false">IFERROR(VLOOKUP($V242,AI:AP,8,FALSE()),"")</f>
        <v/>
      </c>
      <c r="AD242" s="568" t="str">
        <f aca="false">IF(AK242&lt;&gt;"",MAX(AD$3:AD241)+1,"")</f>
        <v/>
      </c>
      <c r="AE242" s="568" t="str">
        <f aca="false">IF(AL242&lt;&gt;"",MAX(AE$3:AE241)+1,"")</f>
        <v/>
      </c>
      <c r="AF242" s="568" t="str">
        <f aca="false">IF(AM242&lt;&gt;"",MAX(AF$3:AF241)+1,"")</f>
        <v/>
      </c>
      <c r="AG242" s="568" t="str">
        <f aca="false">IF(AN242&lt;&gt;"",MAX(AG$3:AG241)+1,"")</f>
        <v/>
      </c>
      <c r="AH242" s="568" t="str">
        <f aca="false">IF(AO242&lt;&gt;"",MAX(AH$3:AH241)+1,"")</f>
        <v/>
      </c>
      <c r="AI242" s="568" t="str">
        <f aca="false">IF(AP242&lt;&gt;"",MAX(AI$3:AI241)+1,"")</f>
        <v/>
      </c>
      <c r="AK242" s="568" t="str">
        <f aca="false">IF(B242="","",IF(COUNTIF($AK$3:AL241,B242)=0,B242,""))</f>
        <v/>
      </c>
      <c r="AL242" s="568" t="str">
        <f aca="false">IF(C242="","",IF($B242='Descrizione Intervento'!$E$25,IF(COUNTIF($AL$3:AL241,$C242)=0,$C242,""),""))</f>
        <v/>
      </c>
      <c r="AM242" s="568" t="str">
        <f aca="false">IF(D242="","",IF(AND($B242='Descrizione Intervento'!$E$25,$C242='Descrizione Intervento'!$E$27),IF(COUNTIF(AM$3:AM241,$D242)=0,$D242,""),""))</f>
        <v/>
      </c>
      <c r="AN242" s="568" t="str">
        <f aca="false">IF(E242="","",IF(AND($B242='Descrizione Intervento'!$E$25,$C242='Descrizione Intervento'!$E$27,$D242='Descrizione Intervento'!$E$30),IF(COUNTIF(AN$3:AN241,$E242)=0,$E242,""),""))</f>
        <v/>
      </c>
      <c r="AO242" s="568" t="str">
        <f aca="false">IF(F242="","",IF(AND($B242='Descrizione Intervento'!$E$25,$C242='Descrizione Intervento'!$E$27,$D242='Descrizione Intervento'!$E$30,$E242='Descrizione Intervento'!$E$32),IF(COUNTIF(AO$3:AO241,$F242)=0,$F242,""),""))</f>
        <v/>
      </c>
      <c r="AP242" s="568" t="str">
        <f aca="false">IF(G242="","",IF(AND($B242='Descrizione Intervento'!$E$25,$C242='Descrizione Intervento'!$E$27,$D242='Descrizione Intervento'!$E$30,$E242='Descrizione Intervento'!$E$32,$F242='Descrizione Intervento'!$E$34),IF(COUNTIF(AP$3:AP241,$G242)=0,$G242,""),""))</f>
        <v/>
      </c>
    </row>
    <row r="243" customFormat="false" ht="12.75" hidden="false" customHeight="false" outlineLevel="0" collapsed="false">
      <c r="A243" s="568" t="str">
        <f aca="false">IF(B243&lt;&gt;"",CONCATENATE(B243,C243,D243,E243,F307,F243,G243),"")</f>
        <v/>
      </c>
      <c r="B243" s="590"/>
      <c r="C243" s="590"/>
      <c r="D243" s="590"/>
      <c r="E243" s="591"/>
      <c r="F243" s="590"/>
      <c r="G243" s="590"/>
      <c r="H243" s="593"/>
      <c r="I243" s="593"/>
      <c r="J243" s="595"/>
      <c r="K243" s="595"/>
      <c r="L243" s="590"/>
      <c r="M243" s="590"/>
      <c r="N243" s="590"/>
      <c r="V243" s="568" t="n">
        <f aca="false">+V242+1</f>
        <v>181</v>
      </c>
      <c r="W243" s="573" t="str">
        <f aca="false">IFERROR(VLOOKUP($V242,AD:AK,8,FALSE()),"")</f>
        <v/>
      </c>
      <c r="X243" s="573" t="str">
        <f aca="false">IFERROR(VLOOKUP($V243,AE:AL,8,FALSE()),"")</f>
        <v/>
      </c>
      <c r="Y243" s="573" t="str">
        <f aca="false">IFERROR(VLOOKUP($V243,AF:AM,8,FALSE()),"")</f>
        <v/>
      </c>
      <c r="Z243" s="573" t="str">
        <f aca="false">IFERROR(VLOOKUP($V243,AG:AN,8,FALSE()),"")</f>
        <v/>
      </c>
      <c r="AA243" s="573" t="str">
        <f aca="false">IFERROR(VLOOKUP($V243,AH:AO,8,FALSE()),"")</f>
        <v/>
      </c>
      <c r="AB243" s="573" t="str">
        <f aca="false">IFERROR(VLOOKUP($V243,AI:AP,8,FALSE()),"")</f>
        <v/>
      </c>
      <c r="AD243" s="568" t="str">
        <f aca="false">IF(AK243&lt;&gt;"",MAX(AD$3:AD242)+1,"")</f>
        <v/>
      </c>
      <c r="AE243" s="568" t="str">
        <f aca="false">IF(AL243&lt;&gt;"",MAX(AE$3:AE242)+1,"")</f>
        <v/>
      </c>
      <c r="AF243" s="568" t="str">
        <f aca="false">IF(AM243&lt;&gt;"",MAX(AF$3:AF242)+1,"")</f>
        <v/>
      </c>
      <c r="AG243" s="568" t="str">
        <f aca="false">IF(AN243&lt;&gt;"",MAX(AG$3:AG242)+1,"")</f>
        <v/>
      </c>
      <c r="AH243" s="568" t="str">
        <f aca="false">IF(AO243&lt;&gt;"",MAX(AH$3:AH242)+1,"")</f>
        <v/>
      </c>
      <c r="AI243" s="568" t="str">
        <f aca="false">IF(AP243&lt;&gt;"",MAX(AI$3:AI242)+1,"")</f>
        <v/>
      </c>
      <c r="AK243" s="568" t="str">
        <f aca="false">IF(B243="","",IF(COUNTIF($AK$3:AL242,B243)=0,B243,""))</f>
        <v/>
      </c>
      <c r="AL243" s="568" t="str">
        <f aca="false">IF(C243="","",IF($B243='Descrizione Intervento'!$E$25,IF(COUNTIF($AL$3:AL242,$C243)=0,$C243,""),""))</f>
        <v/>
      </c>
      <c r="AM243" s="568" t="str">
        <f aca="false">IF(D243="","",IF(AND($B243='Descrizione Intervento'!$E$25,$C243='Descrizione Intervento'!$E$27),IF(COUNTIF(AM$3:AM242,$D243)=0,$D243,""),""))</f>
        <v/>
      </c>
      <c r="AN243" s="568" t="str">
        <f aca="false">IF(E243="","",IF(AND($B243='Descrizione Intervento'!$E$25,$C243='Descrizione Intervento'!$E$27,$D243='Descrizione Intervento'!$E$30),IF(COUNTIF(AN$3:AN242,$E243)=0,$E243,""),""))</f>
        <v/>
      </c>
      <c r="AO243" s="568" t="str">
        <f aca="false">IF(F243="","",IF(AND($B243='Descrizione Intervento'!$E$25,$C243='Descrizione Intervento'!$E$27,$D243='Descrizione Intervento'!$E$30,$E243='Descrizione Intervento'!$E$32),IF(COUNTIF(AO$3:AO242,$F243)=0,$F243,""),""))</f>
        <v/>
      </c>
      <c r="AP243" s="568" t="str">
        <f aca="false">IF(G243="","",IF(AND($B243='Descrizione Intervento'!$E$25,$C243='Descrizione Intervento'!$E$27,$D243='Descrizione Intervento'!$E$30,$E243='Descrizione Intervento'!$E$32,$F243='Descrizione Intervento'!$E$34),IF(COUNTIF(AP$3:AP242,$G243)=0,$G243,""),""))</f>
        <v/>
      </c>
    </row>
    <row r="244" customFormat="false" ht="12.75" hidden="false" customHeight="false" outlineLevel="0" collapsed="false">
      <c r="A244" s="568" t="str">
        <f aca="false">IF(B244&lt;&gt;"",CONCATENATE(B244,C244,D244,E244,F308,F244,G244),"")</f>
        <v/>
      </c>
      <c r="B244" s="590"/>
      <c r="C244" s="590"/>
      <c r="D244" s="590"/>
      <c r="E244" s="591"/>
      <c r="F244" s="590"/>
      <c r="G244" s="590"/>
      <c r="H244" s="593"/>
      <c r="I244" s="593"/>
      <c r="J244" s="595"/>
      <c r="K244" s="595"/>
      <c r="L244" s="590"/>
      <c r="M244" s="590"/>
      <c r="N244" s="590"/>
      <c r="V244" s="568" t="n">
        <f aca="false">+V243+1</f>
        <v>182</v>
      </c>
      <c r="W244" s="573" t="str">
        <f aca="false">IFERROR(VLOOKUP($V243,AD:AK,8,FALSE()),"")</f>
        <v/>
      </c>
      <c r="X244" s="573" t="str">
        <f aca="false">IFERROR(VLOOKUP($V244,AE:AL,8,FALSE()),"")</f>
        <v/>
      </c>
      <c r="Y244" s="573" t="str">
        <f aca="false">IFERROR(VLOOKUP($V244,AF:AM,8,FALSE()),"")</f>
        <v/>
      </c>
      <c r="Z244" s="573" t="str">
        <f aca="false">IFERROR(VLOOKUP($V244,AG:AN,8,FALSE()),"")</f>
        <v/>
      </c>
      <c r="AA244" s="573" t="str">
        <f aca="false">IFERROR(VLOOKUP($V244,AH:AO,8,FALSE()),"")</f>
        <v/>
      </c>
      <c r="AB244" s="573" t="str">
        <f aca="false">IFERROR(VLOOKUP($V244,AI:AP,8,FALSE()),"")</f>
        <v/>
      </c>
      <c r="AD244" s="568" t="str">
        <f aca="false">IF(AK244&lt;&gt;"",MAX(AD$3:AD243)+1,"")</f>
        <v/>
      </c>
      <c r="AE244" s="568" t="str">
        <f aca="false">IF(AL244&lt;&gt;"",MAX(AE$3:AE243)+1,"")</f>
        <v/>
      </c>
      <c r="AF244" s="568" t="str">
        <f aca="false">IF(AM244&lt;&gt;"",MAX(AF$3:AF243)+1,"")</f>
        <v/>
      </c>
      <c r="AG244" s="568" t="str">
        <f aca="false">IF(AN244&lt;&gt;"",MAX(AG$3:AG243)+1,"")</f>
        <v/>
      </c>
      <c r="AH244" s="568" t="str">
        <f aca="false">IF(AO244&lt;&gt;"",MAX(AH$3:AH243)+1,"")</f>
        <v/>
      </c>
      <c r="AI244" s="568" t="str">
        <f aca="false">IF(AP244&lt;&gt;"",MAX(AI$3:AI243)+1,"")</f>
        <v/>
      </c>
      <c r="AK244" s="568" t="str">
        <f aca="false">IF(B244="","",IF(COUNTIF($AK$3:AL243,B244)=0,B244,""))</f>
        <v/>
      </c>
      <c r="AL244" s="568" t="str">
        <f aca="false">IF(C244="","",IF($B244='Descrizione Intervento'!$E$25,IF(COUNTIF($AL$3:AL243,$C244)=0,$C244,""),""))</f>
        <v/>
      </c>
      <c r="AM244" s="568" t="str">
        <f aca="false">IF(D244="","",IF(AND($B244='Descrizione Intervento'!$E$25,$C244='Descrizione Intervento'!$E$27),IF(COUNTIF(AM$3:AM243,$D244)=0,$D244,""),""))</f>
        <v/>
      </c>
      <c r="AN244" s="568" t="str">
        <f aca="false">IF(E244="","",IF(AND($B244='Descrizione Intervento'!$E$25,$C244='Descrizione Intervento'!$E$27,$D244='Descrizione Intervento'!$E$30),IF(COUNTIF(AN$3:AN243,$E244)=0,$E244,""),""))</f>
        <v/>
      </c>
      <c r="AO244" s="568" t="str">
        <f aca="false">IF(F244="","",IF(AND($B244='Descrizione Intervento'!$E$25,$C244='Descrizione Intervento'!$E$27,$D244='Descrizione Intervento'!$E$30,$E244='Descrizione Intervento'!$E$32),IF(COUNTIF(AO$3:AO243,$F244)=0,$F244,""),""))</f>
        <v/>
      </c>
      <c r="AP244" s="568" t="str">
        <f aca="false">IF(G244="","",IF(AND($B244='Descrizione Intervento'!$E$25,$C244='Descrizione Intervento'!$E$27,$D244='Descrizione Intervento'!$E$30,$E244='Descrizione Intervento'!$E$32,$F244='Descrizione Intervento'!$E$34),IF(COUNTIF(AP$3:AP243,$G244)=0,$G244,""),""))</f>
        <v/>
      </c>
    </row>
    <row r="245" customFormat="false" ht="12.75" hidden="false" customHeight="false" outlineLevel="0" collapsed="false">
      <c r="A245" s="568" t="str">
        <f aca="false">IF(B245&lt;&gt;"",CONCATENATE(B245,C245,D245,E245,F309,F245,G245),"")</f>
        <v/>
      </c>
      <c r="B245" s="590"/>
      <c r="C245" s="590"/>
      <c r="D245" s="590"/>
      <c r="E245" s="591"/>
      <c r="F245" s="590"/>
      <c r="G245" s="590"/>
      <c r="H245" s="593"/>
      <c r="I245" s="593"/>
      <c r="J245" s="595"/>
      <c r="K245" s="595"/>
      <c r="L245" s="590"/>
      <c r="M245" s="590"/>
      <c r="N245" s="590"/>
      <c r="V245" s="568" t="n">
        <f aca="false">+V244+1</f>
        <v>183</v>
      </c>
      <c r="W245" s="573" t="str">
        <f aca="false">IFERROR(VLOOKUP($V244,AD:AK,8,FALSE()),"")</f>
        <v/>
      </c>
      <c r="X245" s="573" t="str">
        <f aca="false">IFERROR(VLOOKUP($V245,AE:AL,8,FALSE()),"")</f>
        <v/>
      </c>
      <c r="Y245" s="573" t="str">
        <f aca="false">IFERROR(VLOOKUP($V245,AF:AM,8,FALSE()),"")</f>
        <v/>
      </c>
      <c r="Z245" s="573" t="str">
        <f aca="false">IFERROR(VLOOKUP($V245,AG:AN,8,FALSE()),"")</f>
        <v/>
      </c>
      <c r="AA245" s="573" t="str">
        <f aca="false">IFERROR(VLOOKUP($V245,AH:AO,8,FALSE()),"")</f>
        <v/>
      </c>
      <c r="AB245" s="573" t="str">
        <f aca="false">IFERROR(VLOOKUP($V245,AI:AP,8,FALSE()),"")</f>
        <v/>
      </c>
      <c r="AD245" s="568" t="str">
        <f aca="false">IF(AK245&lt;&gt;"",MAX(AD$3:AD244)+1,"")</f>
        <v/>
      </c>
      <c r="AE245" s="568" t="str">
        <f aca="false">IF(AL245&lt;&gt;"",MAX(AE$3:AE244)+1,"")</f>
        <v/>
      </c>
      <c r="AF245" s="568" t="str">
        <f aca="false">IF(AM245&lt;&gt;"",MAX(AF$3:AF244)+1,"")</f>
        <v/>
      </c>
      <c r="AG245" s="568" t="str">
        <f aca="false">IF(AN245&lt;&gt;"",MAX(AG$3:AG244)+1,"")</f>
        <v/>
      </c>
      <c r="AH245" s="568" t="str">
        <f aca="false">IF(AO245&lt;&gt;"",MAX(AH$3:AH244)+1,"")</f>
        <v/>
      </c>
      <c r="AI245" s="568" t="str">
        <f aca="false">IF(AP245&lt;&gt;"",MAX(AI$3:AI244)+1,"")</f>
        <v/>
      </c>
      <c r="AK245" s="568" t="str">
        <f aca="false">IF(B245="","",IF(COUNTIF($AK$3:AL244,B245)=0,B245,""))</f>
        <v/>
      </c>
      <c r="AL245" s="568" t="str">
        <f aca="false">IF(C245="","",IF($B245='Descrizione Intervento'!$E$25,IF(COUNTIF($AL$3:AL244,$C245)=0,$C245,""),""))</f>
        <v/>
      </c>
      <c r="AM245" s="568" t="str">
        <f aca="false">IF(D245="","",IF(AND($B245='Descrizione Intervento'!$E$25,$C245='Descrizione Intervento'!$E$27),IF(COUNTIF(AM$3:AM244,$D245)=0,$D245,""),""))</f>
        <v/>
      </c>
      <c r="AN245" s="568" t="str">
        <f aca="false">IF(E245="","",IF(AND($B245='Descrizione Intervento'!$E$25,$C245='Descrizione Intervento'!$E$27,$D245='Descrizione Intervento'!$E$30),IF(COUNTIF(AN$3:AN244,$E245)=0,$E245,""),""))</f>
        <v/>
      </c>
      <c r="AO245" s="568" t="str">
        <f aca="false">IF(F245="","",IF(AND($B245='Descrizione Intervento'!$E$25,$C245='Descrizione Intervento'!$E$27,$D245='Descrizione Intervento'!$E$30,$E245='Descrizione Intervento'!$E$32),IF(COUNTIF(AO$3:AO244,$F245)=0,$F245,""),""))</f>
        <v/>
      </c>
      <c r="AP245" s="568" t="str">
        <f aca="false">IF(G245="","",IF(AND($B245='Descrizione Intervento'!$E$25,$C245='Descrizione Intervento'!$E$27,$D245='Descrizione Intervento'!$E$30,$E245='Descrizione Intervento'!$E$32,$F245='Descrizione Intervento'!$E$34),IF(COUNTIF(AP$3:AP244,$G245)=0,$G245,""),""))</f>
        <v/>
      </c>
    </row>
    <row r="246" customFormat="false" ht="12.75" hidden="false" customHeight="false" outlineLevel="0" collapsed="false">
      <c r="A246" s="568" t="str">
        <f aca="false">IF(B246&lt;&gt;"",CONCATENATE(B246,C246,D246,E246,F310,F246,G246),"")</f>
        <v/>
      </c>
      <c r="B246" s="590"/>
      <c r="C246" s="590"/>
      <c r="D246" s="590"/>
      <c r="E246" s="591"/>
      <c r="F246" s="590"/>
      <c r="G246" s="590"/>
      <c r="H246" s="593"/>
      <c r="I246" s="593"/>
      <c r="J246" s="595"/>
      <c r="K246" s="595"/>
      <c r="L246" s="590"/>
      <c r="M246" s="590"/>
      <c r="N246" s="590"/>
      <c r="V246" s="568" t="n">
        <f aca="false">+V245+1</f>
        <v>184</v>
      </c>
      <c r="W246" s="573" t="str">
        <f aca="false">IFERROR(VLOOKUP($V245,AD:AK,8,FALSE()),"")</f>
        <v/>
      </c>
      <c r="X246" s="573" t="str">
        <f aca="false">IFERROR(VLOOKUP($V246,AE:AL,8,FALSE()),"")</f>
        <v/>
      </c>
      <c r="Y246" s="573" t="str">
        <f aca="false">IFERROR(VLOOKUP($V246,AF:AM,8,FALSE()),"")</f>
        <v/>
      </c>
      <c r="Z246" s="573" t="str">
        <f aca="false">IFERROR(VLOOKUP($V246,AG:AN,8,FALSE()),"")</f>
        <v/>
      </c>
      <c r="AA246" s="573" t="str">
        <f aca="false">IFERROR(VLOOKUP($V246,AH:AO,8,FALSE()),"")</f>
        <v/>
      </c>
      <c r="AB246" s="573" t="str">
        <f aca="false">IFERROR(VLOOKUP($V246,AI:AP,8,FALSE()),"")</f>
        <v/>
      </c>
      <c r="AD246" s="568" t="str">
        <f aca="false">IF(AK246&lt;&gt;"",MAX(AD$3:AD245)+1,"")</f>
        <v/>
      </c>
      <c r="AE246" s="568" t="str">
        <f aca="false">IF(AL246&lt;&gt;"",MAX(AE$3:AE245)+1,"")</f>
        <v/>
      </c>
      <c r="AF246" s="568" t="str">
        <f aca="false">IF(AM246&lt;&gt;"",MAX(AF$3:AF245)+1,"")</f>
        <v/>
      </c>
      <c r="AG246" s="568" t="str">
        <f aca="false">IF(AN246&lt;&gt;"",MAX(AG$3:AG245)+1,"")</f>
        <v/>
      </c>
      <c r="AH246" s="568" t="str">
        <f aca="false">IF(AO246&lt;&gt;"",MAX(AH$3:AH245)+1,"")</f>
        <v/>
      </c>
      <c r="AI246" s="568" t="str">
        <f aca="false">IF(AP246&lt;&gt;"",MAX(AI$3:AI245)+1,"")</f>
        <v/>
      </c>
      <c r="AK246" s="568" t="str">
        <f aca="false">IF(B246="","",IF(COUNTIF($AK$3:AL245,B246)=0,B246,""))</f>
        <v/>
      </c>
      <c r="AL246" s="568" t="str">
        <f aca="false">IF(C246="","",IF($B246='Descrizione Intervento'!$E$25,IF(COUNTIF($AL$3:AL245,$C246)=0,$C246,""),""))</f>
        <v/>
      </c>
      <c r="AM246" s="568" t="str">
        <f aca="false">IF(D246="","",IF(AND($B246='Descrizione Intervento'!$E$25,$C246='Descrizione Intervento'!$E$27),IF(COUNTIF(AM$3:AM245,$D246)=0,$D246,""),""))</f>
        <v/>
      </c>
      <c r="AN246" s="568" t="str">
        <f aca="false">IF(E246="","",IF(AND($B246='Descrizione Intervento'!$E$25,$C246='Descrizione Intervento'!$E$27,$D246='Descrizione Intervento'!$E$30),IF(COUNTIF(AN$3:AN245,$E246)=0,$E246,""),""))</f>
        <v/>
      </c>
      <c r="AO246" s="568" t="str">
        <f aca="false">IF(F246="","",IF(AND($B246='Descrizione Intervento'!$E$25,$C246='Descrizione Intervento'!$E$27,$D246='Descrizione Intervento'!$E$30,$E246='Descrizione Intervento'!$E$32),IF(COUNTIF(AO$3:AO245,$F246)=0,$F246,""),""))</f>
        <v/>
      </c>
      <c r="AP246" s="568" t="str">
        <f aca="false">IF(G246="","",IF(AND($B246='Descrizione Intervento'!$E$25,$C246='Descrizione Intervento'!$E$27,$D246='Descrizione Intervento'!$E$30,$E246='Descrizione Intervento'!$E$32,$F246='Descrizione Intervento'!$E$34),IF(COUNTIF(AP$3:AP245,$G246)=0,$G246,""),""))</f>
        <v/>
      </c>
    </row>
    <row r="247" customFormat="false" ht="12.75" hidden="false" customHeight="false" outlineLevel="0" collapsed="false">
      <c r="A247" s="568" t="str">
        <f aca="false">IF(B247&lt;&gt;"",CONCATENATE(B247,C247,D247,E247,F311,F247,G247),"")</f>
        <v/>
      </c>
      <c r="B247" s="590"/>
      <c r="C247" s="590"/>
      <c r="D247" s="590"/>
      <c r="E247" s="591"/>
      <c r="F247" s="590"/>
      <c r="G247" s="590"/>
      <c r="H247" s="593"/>
      <c r="I247" s="593"/>
      <c r="J247" s="595"/>
      <c r="K247" s="595"/>
      <c r="L247" s="590"/>
      <c r="M247" s="590"/>
      <c r="N247" s="590"/>
      <c r="V247" s="568" t="n">
        <f aca="false">+V246+1</f>
        <v>185</v>
      </c>
      <c r="W247" s="573" t="str">
        <f aca="false">IFERROR(VLOOKUP($V246,AD:AK,8,FALSE()),"")</f>
        <v/>
      </c>
      <c r="X247" s="573" t="str">
        <f aca="false">IFERROR(VLOOKUP($V247,AE:AL,8,FALSE()),"")</f>
        <v/>
      </c>
      <c r="Y247" s="573" t="str">
        <f aca="false">IFERROR(VLOOKUP($V247,AF:AM,8,FALSE()),"")</f>
        <v/>
      </c>
      <c r="Z247" s="573" t="str">
        <f aca="false">IFERROR(VLOOKUP($V247,AG:AN,8,FALSE()),"")</f>
        <v/>
      </c>
      <c r="AA247" s="573" t="str">
        <f aca="false">IFERROR(VLOOKUP($V247,AH:AO,8,FALSE()),"")</f>
        <v/>
      </c>
      <c r="AB247" s="573" t="str">
        <f aca="false">IFERROR(VLOOKUP($V247,AI:AP,8,FALSE()),"")</f>
        <v/>
      </c>
      <c r="AD247" s="568" t="str">
        <f aca="false">IF(AK247&lt;&gt;"",MAX(AD$3:AD246)+1,"")</f>
        <v/>
      </c>
      <c r="AE247" s="568" t="str">
        <f aca="false">IF(AL247&lt;&gt;"",MAX(AE$3:AE246)+1,"")</f>
        <v/>
      </c>
      <c r="AF247" s="568" t="str">
        <f aca="false">IF(AM247&lt;&gt;"",MAX(AF$3:AF246)+1,"")</f>
        <v/>
      </c>
      <c r="AG247" s="568" t="str">
        <f aca="false">IF(AN247&lt;&gt;"",MAX(AG$3:AG246)+1,"")</f>
        <v/>
      </c>
      <c r="AH247" s="568" t="str">
        <f aca="false">IF(AO247&lt;&gt;"",MAX(AH$3:AH246)+1,"")</f>
        <v/>
      </c>
      <c r="AI247" s="568" t="str">
        <f aca="false">IF(AP247&lt;&gt;"",MAX(AI$3:AI246)+1,"")</f>
        <v/>
      </c>
      <c r="AK247" s="568" t="str">
        <f aca="false">IF(B247="","",IF(COUNTIF($AK$3:AL246,B247)=0,B247,""))</f>
        <v/>
      </c>
      <c r="AL247" s="568" t="str">
        <f aca="false">IF(C247="","",IF($B247='Descrizione Intervento'!$E$25,IF(COUNTIF($AL$3:AL246,$C247)=0,$C247,""),""))</f>
        <v/>
      </c>
      <c r="AM247" s="568" t="str">
        <f aca="false">IF(D247="","",IF(AND($B247='Descrizione Intervento'!$E$25,$C247='Descrizione Intervento'!$E$27),IF(COUNTIF(AM$3:AM246,$D247)=0,$D247,""),""))</f>
        <v/>
      </c>
      <c r="AN247" s="568" t="str">
        <f aca="false">IF(E247="","",IF(AND($B247='Descrizione Intervento'!$E$25,$C247='Descrizione Intervento'!$E$27,$D247='Descrizione Intervento'!$E$30),IF(COUNTIF(AN$3:AN246,$E247)=0,$E247,""),""))</f>
        <v/>
      </c>
      <c r="AO247" s="568" t="str">
        <f aca="false">IF(F247="","",IF(AND($B247='Descrizione Intervento'!$E$25,$C247='Descrizione Intervento'!$E$27,$D247='Descrizione Intervento'!$E$30,$E247='Descrizione Intervento'!$E$32),IF(COUNTIF(AO$3:AO246,$F247)=0,$F247,""),""))</f>
        <v/>
      </c>
      <c r="AP247" s="568" t="str">
        <f aca="false">IF(G247="","",IF(AND($B247='Descrizione Intervento'!$E$25,$C247='Descrizione Intervento'!$E$27,$D247='Descrizione Intervento'!$E$30,$E247='Descrizione Intervento'!$E$32,$F247='Descrizione Intervento'!$E$34),IF(COUNTIF(AP$3:AP246,$G247)=0,$G247,""),""))</f>
        <v/>
      </c>
    </row>
    <row r="248" customFormat="false" ht="12.75" hidden="false" customHeight="false" outlineLevel="0" collapsed="false">
      <c r="A248" s="568" t="str">
        <f aca="false">IF(B248&lt;&gt;"",CONCATENATE(B248,C248,D248,E248,F312,F248,G248),"")</f>
        <v/>
      </c>
      <c r="B248" s="590"/>
      <c r="C248" s="590"/>
      <c r="D248" s="590"/>
      <c r="E248" s="591"/>
      <c r="F248" s="590"/>
      <c r="G248" s="590"/>
      <c r="H248" s="593"/>
      <c r="I248" s="593"/>
      <c r="J248" s="595"/>
      <c r="K248" s="595"/>
      <c r="L248" s="590"/>
      <c r="M248" s="590"/>
      <c r="N248" s="590"/>
      <c r="V248" s="568" t="n">
        <f aca="false">+V247+1</f>
        <v>186</v>
      </c>
      <c r="W248" s="573" t="str">
        <f aca="false">IFERROR(VLOOKUP($V247,AD:AK,8,FALSE()),"")</f>
        <v/>
      </c>
      <c r="X248" s="573" t="str">
        <f aca="false">IFERROR(VLOOKUP($V248,AE:AL,8,FALSE()),"")</f>
        <v/>
      </c>
      <c r="Y248" s="573" t="str">
        <f aca="false">IFERROR(VLOOKUP($V248,AF:AM,8,FALSE()),"")</f>
        <v/>
      </c>
      <c r="Z248" s="573" t="str">
        <f aca="false">IFERROR(VLOOKUP($V248,AG:AN,8,FALSE()),"")</f>
        <v/>
      </c>
      <c r="AA248" s="573" t="str">
        <f aca="false">IFERROR(VLOOKUP($V248,AH:AO,8,FALSE()),"")</f>
        <v/>
      </c>
      <c r="AB248" s="573" t="str">
        <f aca="false">IFERROR(VLOOKUP($V248,AI:AP,8,FALSE()),"")</f>
        <v/>
      </c>
      <c r="AD248" s="568" t="str">
        <f aca="false">IF(AK248&lt;&gt;"",MAX(AD$3:AD247)+1,"")</f>
        <v/>
      </c>
      <c r="AE248" s="568" t="str">
        <f aca="false">IF(AL248&lt;&gt;"",MAX(AE$3:AE247)+1,"")</f>
        <v/>
      </c>
      <c r="AF248" s="568" t="str">
        <f aca="false">IF(AM248&lt;&gt;"",MAX(AF$3:AF247)+1,"")</f>
        <v/>
      </c>
      <c r="AG248" s="568" t="str">
        <f aca="false">IF(AN248&lt;&gt;"",MAX(AG$3:AG247)+1,"")</f>
        <v/>
      </c>
      <c r="AH248" s="568" t="str">
        <f aca="false">IF(AO248&lt;&gt;"",MAX(AH$3:AH247)+1,"")</f>
        <v/>
      </c>
      <c r="AI248" s="568" t="str">
        <f aca="false">IF(AP248&lt;&gt;"",MAX(AI$3:AI247)+1,"")</f>
        <v/>
      </c>
      <c r="AK248" s="568" t="str">
        <f aca="false">IF(B248="","",IF(COUNTIF($AK$3:AL247,B248)=0,B248,""))</f>
        <v/>
      </c>
      <c r="AL248" s="568" t="str">
        <f aca="false">IF(C248="","",IF($B248='Descrizione Intervento'!$E$25,IF(COUNTIF($AL$3:AL247,$C248)=0,$C248,""),""))</f>
        <v/>
      </c>
      <c r="AM248" s="568" t="str">
        <f aca="false">IF(D248="","",IF(AND($B248='Descrizione Intervento'!$E$25,$C248='Descrizione Intervento'!$E$27),IF(COUNTIF(AM$3:AM247,$D248)=0,$D248,""),""))</f>
        <v/>
      </c>
      <c r="AN248" s="568" t="str">
        <f aca="false">IF(E248="","",IF(AND($B248='Descrizione Intervento'!$E$25,$C248='Descrizione Intervento'!$E$27,$D248='Descrizione Intervento'!$E$30),IF(COUNTIF(AN$3:AN247,$E248)=0,$E248,""),""))</f>
        <v/>
      </c>
      <c r="AO248" s="568" t="str">
        <f aca="false">IF(F248="","",IF(AND($B248='Descrizione Intervento'!$E$25,$C248='Descrizione Intervento'!$E$27,$D248='Descrizione Intervento'!$E$30,$E248='Descrizione Intervento'!$E$32),IF(COUNTIF(AO$3:AO247,$F248)=0,$F248,""),""))</f>
        <v/>
      </c>
      <c r="AP248" s="568" t="str">
        <f aca="false">IF(G248="","",IF(AND($B248='Descrizione Intervento'!$E$25,$C248='Descrizione Intervento'!$E$27,$D248='Descrizione Intervento'!$E$30,$E248='Descrizione Intervento'!$E$32,$F248='Descrizione Intervento'!$E$34),IF(COUNTIF(AP$3:AP247,$G248)=0,$G248,""),""))</f>
        <v/>
      </c>
    </row>
    <row r="249" customFormat="false" ht="12.75" hidden="false" customHeight="false" outlineLevel="0" collapsed="false">
      <c r="A249" s="568" t="str">
        <f aca="false">IF(B249&lt;&gt;"",CONCATENATE(B249,C249,D249,E249,F313,F249,G249),"")</f>
        <v/>
      </c>
      <c r="B249" s="590"/>
      <c r="C249" s="590"/>
      <c r="D249" s="590"/>
      <c r="E249" s="591"/>
      <c r="F249" s="590"/>
      <c r="G249" s="590"/>
      <c r="H249" s="593"/>
      <c r="I249" s="593"/>
      <c r="J249" s="595"/>
      <c r="K249" s="595"/>
      <c r="L249" s="590"/>
      <c r="M249" s="590"/>
      <c r="N249" s="590"/>
      <c r="V249" s="568" t="n">
        <f aca="false">+V248+1</f>
        <v>187</v>
      </c>
      <c r="W249" s="573" t="str">
        <f aca="false">IFERROR(VLOOKUP($V248,AD:AK,8,FALSE()),"")</f>
        <v/>
      </c>
      <c r="X249" s="573" t="str">
        <f aca="false">IFERROR(VLOOKUP($V249,AE:AL,8,FALSE()),"")</f>
        <v/>
      </c>
      <c r="Y249" s="573" t="str">
        <f aca="false">IFERROR(VLOOKUP($V249,AF:AM,8,FALSE()),"")</f>
        <v/>
      </c>
      <c r="Z249" s="573" t="str">
        <f aca="false">IFERROR(VLOOKUP($V249,AG:AN,8,FALSE()),"")</f>
        <v/>
      </c>
      <c r="AA249" s="573" t="str">
        <f aca="false">IFERROR(VLOOKUP($V249,AH:AO,8,FALSE()),"")</f>
        <v/>
      </c>
      <c r="AB249" s="573" t="str">
        <f aca="false">IFERROR(VLOOKUP($V249,AI:AP,8,FALSE()),"")</f>
        <v/>
      </c>
      <c r="AD249" s="568" t="str">
        <f aca="false">IF(AK249&lt;&gt;"",MAX(AD$3:AD248)+1,"")</f>
        <v/>
      </c>
      <c r="AE249" s="568" t="str">
        <f aca="false">IF(AL249&lt;&gt;"",MAX(AE$3:AE248)+1,"")</f>
        <v/>
      </c>
      <c r="AF249" s="568" t="str">
        <f aca="false">IF(AM249&lt;&gt;"",MAX(AF$3:AF248)+1,"")</f>
        <v/>
      </c>
      <c r="AG249" s="568" t="str">
        <f aca="false">IF(AN249&lt;&gt;"",MAX(AG$3:AG248)+1,"")</f>
        <v/>
      </c>
      <c r="AH249" s="568" t="str">
        <f aca="false">IF(AO249&lt;&gt;"",MAX(AH$3:AH248)+1,"")</f>
        <v/>
      </c>
      <c r="AI249" s="568" t="str">
        <f aca="false">IF(AP249&lt;&gt;"",MAX(AI$3:AI248)+1,"")</f>
        <v/>
      </c>
      <c r="AK249" s="568" t="str">
        <f aca="false">IF(B249="","",IF(COUNTIF($AK$3:AL248,B249)=0,B249,""))</f>
        <v/>
      </c>
      <c r="AL249" s="568" t="str">
        <f aca="false">IF(C249="","",IF($B249='Descrizione Intervento'!$E$25,IF(COUNTIF($AL$3:AL248,$C249)=0,$C249,""),""))</f>
        <v/>
      </c>
      <c r="AM249" s="568" t="str">
        <f aca="false">IF(D249="","",IF(AND($B249='Descrizione Intervento'!$E$25,$C249='Descrizione Intervento'!$E$27),IF(COUNTIF(AM$3:AM248,$D249)=0,$D249,""),""))</f>
        <v/>
      </c>
      <c r="AN249" s="568" t="str">
        <f aca="false">IF(E249="","",IF(AND($B249='Descrizione Intervento'!$E$25,$C249='Descrizione Intervento'!$E$27,$D249='Descrizione Intervento'!$E$30),IF(COUNTIF(AN$3:AN248,$E249)=0,$E249,""),""))</f>
        <v/>
      </c>
      <c r="AO249" s="568" t="str">
        <f aca="false">IF(F249="","",IF(AND($B249='Descrizione Intervento'!$E$25,$C249='Descrizione Intervento'!$E$27,$D249='Descrizione Intervento'!$E$30,$E249='Descrizione Intervento'!$E$32),IF(COUNTIF(AO$3:AO248,$F249)=0,$F249,""),""))</f>
        <v/>
      </c>
      <c r="AP249" s="568" t="str">
        <f aca="false">IF(G249="","",IF(AND($B249='Descrizione Intervento'!$E$25,$C249='Descrizione Intervento'!$E$27,$D249='Descrizione Intervento'!$E$30,$E249='Descrizione Intervento'!$E$32,$F249='Descrizione Intervento'!$E$34),IF(COUNTIF(AP$3:AP248,$G249)=0,$G249,""),""))</f>
        <v/>
      </c>
    </row>
    <row r="250" customFormat="false" ht="12.75" hidden="false" customHeight="false" outlineLevel="0" collapsed="false">
      <c r="A250" s="568" t="str">
        <f aca="false">IF(B250&lt;&gt;"",CONCATENATE(B250,C250,D250,E250,F314,F250,G250),"")</f>
        <v/>
      </c>
      <c r="B250" s="590"/>
      <c r="C250" s="590"/>
      <c r="D250" s="590"/>
      <c r="E250" s="591"/>
      <c r="F250" s="590"/>
      <c r="G250" s="590"/>
      <c r="H250" s="593"/>
      <c r="I250" s="593"/>
      <c r="J250" s="595"/>
      <c r="K250" s="595"/>
      <c r="L250" s="590"/>
      <c r="M250" s="590"/>
      <c r="N250" s="590"/>
      <c r="V250" s="568" t="n">
        <f aca="false">+V249+1</f>
        <v>188</v>
      </c>
      <c r="W250" s="573" t="str">
        <f aca="false">IFERROR(VLOOKUP($V249,AD:AK,8,FALSE()),"")</f>
        <v/>
      </c>
      <c r="X250" s="573" t="str">
        <f aca="false">IFERROR(VLOOKUP($V250,AE:AL,8,FALSE()),"")</f>
        <v/>
      </c>
      <c r="Y250" s="573" t="str">
        <f aca="false">IFERROR(VLOOKUP($V250,AF:AM,8,FALSE()),"")</f>
        <v/>
      </c>
      <c r="Z250" s="573" t="str">
        <f aca="false">IFERROR(VLOOKUP($V250,AG:AN,8,FALSE()),"")</f>
        <v/>
      </c>
      <c r="AA250" s="573" t="str">
        <f aca="false">IFERROR(VLOOKUP($V250,AH:AO,8,FALSE()),"")</f>
        <v/>
      </c>
      <c r="AB250" s="573" t="str">
        <f aca="false">IFERROR(VLOOKUP($V250,AI:AP,8,FALSE()),"")</f>
        <v/>
      </c>
      <c r="AD250" s="568" t="str">
        <f aca="false">IF(AK250&lt;&gt;"",MAX(AD$3:AD249)+1,"")</f>
        <v/>
      </c>
      <c r="AE250" s="568" t="str">
        <f aca="false">IF(AL250&lt;&gt;"",MAX(AE$3:AE249)+1,"")</f>
        <v/>
      </c>
      <c r="AF250" s="568" t="str">
        <f aca="false">IF(AM250&lt;&gt;"",MAX(AF$3:AF249)+1,"")</f>
        <v/>
      </c>
      <c r="AG250" s="568" t="str">
        <f aca="false">IF(AN250&lt;&gt;"",MAX(AG$3:AG249)+1,"")</f>
        <v/>
      </c>
      <c r="AH250" s="568" t="str">
        <f aca="false">IF(AO250&lt;&gt;"",MAX(AH$3:AH249)+1,"")</f>
        <v/>
      </c>
      <c r="AI250" s="568" t="str">
        <f aca="false">IF(AP250&lt;&gt;"",MAX(AI$3:AI249)+1,"")</f>
        <v/>
      </c>
      <c r="AK250" s="568" t="str">
        <f aca="false">IF(B250="","",IF(COUNTIF($AK$3:AL249,B250)=0,B250,""))</f>
        <v/>
      </c>
      <c r="AL250" s="568" t="str">
        <f aca="false">IF(C250="","",IF($B250='Descrizione Intervento'!$E$25,IF(COUNTIF($AL$3:AL249,$C250)=0,$C250,""),""))</f>
        <v/>
      </c>
      <c r="AM250" s="568" t="str">
        <f aca="false">IF(D250="","",IF(AND($B250='Descrizione Intervento'!$E$25,$C250='Descrizione Intervento'!$E$27),IF(COUNTIF(AM$3:AM249,$D250)=0,$D250,""),""))</f>
        <v/>
      </c>
      <c r="AN250" s="568" t="str">
        <f aca="false">IF(E250="","",IF(AND($B250='Descrizione Intervento'!$E$25,$C250='Descrizione Intervento'!$E$27,$D250='Descrizione Intervento'!$E$30),IF(COUNTIF(AN$3:AN249,$E250)=0,$E250,""),""))</f>
        <v/>
      </c>
      <c r="AO250" s="568" t="str">
        <f aca="false">IF(F250="","",IF(AND($B250='Descrizione Intervento'!$E$25,$C250='Descrizione Intervento'!$E$27,$D250='Descrizione Intervento'!$E$30,$E250='Descrizione Intervento'!$E$32),IF(COUNTIF(AO$3:AO249,$F250)=0,$F250,""),""))</f>
        <v/>
      </c>
      <c r="AP250" s="568" t="str">
        <f aca="false">IF(G250="","",IF(AND($B250='Descrizione Intervento'!$E$25,$C250='Descrizione Intervento'!$E$27,$D250='Descrizione Intervento'!$E$30,$E250='Descrizione Intervento'!$E$32,$F250='Descrizione Intervento'!$E$34),IF(COUNTIF(AP$3:AP249,$G250)=0,$G250,""),""))</f>
        <v/>
      </c>
    </row>
    <row r="251" customFormat="false" ht="12.75" hidden="false" customHeight="false" outlineLevel="0" collapsed="false">
      <c r="A251" s="568" t="str">
        <f aca="false">IF(B251&lt;&gt;"",CONCATENATE(B251,C251,D251,E251,F315,F251,G251),"")</f>
        <v/>
      </c>
      <c r="B251" s="590"/>
      <c r="C251" s="590"/>
      <c r="D251" s="590"/>
      <c r="E251" s="591"/>
      <c r="F251" s="590"/>
      <c r="G251" s="590"/>
      <c r="H251" s="593"/>
      <c r="I251" s="593"/>
      <c r="J251" s="595"/>
      <c r="K251" s="595"/>
      <c r="L251" s="590"/>
      <c r="M251" s="590"/>
      <c r="N251" s="590"/>
      <c r="V251" s="568" t="n">
        <f aca="false">+V250+1</f>
        <v>189</v>
      </c>
      <c r="W251" s="573" t="str">
        <f aca="false">IFERROR(VLOOKUP($V250,AD:AK,8,FALSE()),"")</f>
        <v/>
      </c>
      <c r="X251" s="573" t="str">
        <f aca="false">IFERROR(VLOOKUP($V251,AE:AL,8,FALSE()),"")</f>
        <v/>
      </c>
      <c r="Y251" s="573" t="str">
        <f aca="false">IFERROR(VLOOKUP($V251,AF:AM,8,FALSE()),"")</f>
        <v/>
      </c>
      <c r="Z251" s="573" t="str">
        <f aca="false">IFERROR(VLOOKUP($V251,AG:AN,8,FALSE()),"")</f>
        <v/>
      </c>
      <c r="AA251" s="573" t="str">
        <f aca="false">IFERROR(VLOOKUP($V251,AH:AO,8,FALSE()),"")</f>
        <v/>
      </c>
      <c r="AB251" s="573" t="str">
        <f aca="false">IFERROR(VLOOKUP($V251,AI:AP,8,FALSE()),"")</f>
        <v/>
      </c>
      <c r="AD251" s="568" t="str">
        <f aca="false">IF(AK251&lt;&gt;"",MAX(AD$3:AD250)+1,"")</f>
        <v/>
      </c>
      <c r="AE251" s="568" t="str">
        <f aca="false">IF(AL251&lt;&gt;"",MAX(AE$3:AE250)+1,"")</f>
        <v/>
      </c>
      <c r="AF251" s="568" t="str">
        <f aca="false">IF(AM251&lt;&gt;"",MAX(AF$3:AF250)+1,"")</f>
        <v/>
      </c>
      <c r="AG251" s="568" t="str">
        <f aca="false">IF(AN251&lt;&gt;"",MAX(AG$3:AG250)+1,"")</f>
        <v/>
      </c>
      <c r="AH251" s="568" t="str">
        <f aca="false">IF(AO251&lt;&gt;"",MAX(AH$3:AH250)+1,"")</f>
        <v/>
      </c>
      <c r="AI251" s="568" t="str">
        <f aca="false">IF(AP251&lt;&gt;"",MAX(AI$3:AI250)+1,"")</f>
        <v/>
      </c>
      <c r="AK251" s="568" t="str">
        <f aca="false">IF(B251="","",IF(COUNTIF($AK$3:AL250,B251)=0,B251,""))</f>
        <v/>
      </c>
      <c r="AL251" s="568" t="str">
        <f aca="false">IF(C251="","",IF($B251='Descrizione Intervento'!$E$25,IF(COUNTIF($AL$3:AL250,$C251)=0,$C251,""),""))</f>
        <v/>
      </c>
      <c r="AM251" s="568" t="str">
        <f aca="false">IF(D251="","",IF(AND($B251='Descrizione Intervento'!$E$25,$C251='Descrizione Intervento'!$E$27),IF(COUNTIF(AM$3:AM250,$D251)=0,$D251,""),""))</f>
        <v/>
      </c>
      <c r="AN251" s="568" t="str">
        <f aca="false">IF(E251="","",IF(AND($B251='Descrizione Intervento'!$E$25,$C251='Descrizione Intervento'!$E$27,$D251='Descrizione Intervento'!$E$30),IF(COUNTIF(AN$3:AN250,$E251)=0,$E251,""),""))</f>
        <v/>
      </c>
      <c r="AO251" s="568" t="str">
        <f aca="false">IF(F251="","",IF(AND($B251='Descrizione Intervento'!$E$25,$C251='Descrizione Intervento'!$E$27,$D251='Descrizione Intervento'!$E$30,$E251='Descrizione Intervento'!$E$32),IF(COUNTIF(AO$3:AO250,$F251)=0,$F251,""),""))</f>
        <v/>
      </c>
      <c r="AP251" s="568" t="str">
        <f aca="false">IF(G251="","",IF(AND($B251='Descrizione Intervento'!$E$25,$C251='Descrizione Intervento'!$E$27,$D251='Descrizione Intervento'!$E$30,$E251='Descrizione Intervento'!$E$32,$F251='Descrizione Intervento'!$E$34),IF(COUNTIF(AP$3:AP250,$G251)=0,$G251,""),""))</f>
        <v/>
      </c>
    </row>
    <row r="252" customFormat="false" ht="12.75" hidden="false" customHeight="false" outlineLevel="0" collapsed="false">
      <c r="A252" s="568" t="str">
        <f aca="false">IF(B252&lt;&gt;"",CONCATENATE(B252,C252,D252,E252,F316,F252,G252),"")</f>
        <v/>
      </c>
      <c r="B252" s="590"/>
      <c r="C252" s="590"/>
      <c r="D252" s="590"/>
      <c r="E252" s="591"/>
      <c r="F252" s="590"/>
      <c r="G252" s="590"/>
      <c r="H252" s="593"/>
      <c r="I252" s="593"/>
      <c r="J252" s="595"/>
      <c r="K252" s="595"/>
      <c r="L252" s="590"/>
      <c r="M252" s="590"/>
      <c r="N252" s="590"/>
      <c r="V252" s="568" t="n">
        <f aca="false">+V251+1</f>
        <v>190</v>
      </c>
      <c r="W252" s="573" t="str">
        <f aca="false">IFERROR(VLOOKUP($V251,AD:AK,8,FALSE()),"")</f>
        <v/>
      </c>
      <c r="X252" s="573" t="str">
        <f aca="false">IFERROR(VLOOKUP($V252,AE:AL,8,FALSE()),"")</f>
        <v/>
      </c>
      <c r="Y252" s="573" t="str">
        <f aca="false">IFERROR(VLOOKUP($V252,AF:AM,8,FALSE()),"")</f>
        <v/>
      </c>
      <c r="Z252" s="573" t="str">
        <f aca="false">IFERROR(VLOOKUP($V252,AG:AN,8,FALSE()),"")</f>
        <v/>
      </c>
      <c r="AA252" s="573" t="str">
        <f aca="false">IFERROR(VLOOKUP($V252,AH:AO,8,FALSE()),"")</f>
        <v/>
      </c>
      <c r="AB252" s="573" t="str">
        <f aca="false">IFERROR(VLOOKUP($V252,AI:AP,8,FALSE()),"")</f>
        <v/>
      </c>
      <c r="AD252" s="568" t="str">
        <f aca="false">IF(AK252&lt;&gt;"",MAX(AD$3:AD251)+1,"")</f>
        <v/>
      </c>
      <c r="AE252" s="568" t="str">
        <f aca="false">IF(AL252&lt;&gt;"",MAX(AE$3:AE251)+1,"")</f>
        <v/>
      </c>
      <c r="AF252" s="568" t="str">
        <f aca="false">IF(AM252&lt;&gt;"",MAX(AF$3:AF251)+1,"")</f>
        <v/>
      </c>
      <c r="AG252" s="568" t="str">
        <f aca="false">IF(AN252&lt;&gt;"",MAX(AG$3:AG251)+1,"")</f>
        <v/>
      </c>
      <c r="AH252" s="568" t="str">
        <f aca="false">IF(AO252&lt;&gt;"",MAX(AH$3:AH251)+1,"")</f>
        <v/>
      </c>
      <c r="AI252" s="568" t="str">
        <f aca="false">IF(AP252&lt;&gt;"",MAX(AI$3:AI251)+1,"")</f>
        <v/>
      </c>
      <c r="AK252" s="568" t="str">
        <f aca="false">IF(B252="","",IF(COUNTIF($AK$3:AL251,B252)=0,B252,""))</f>
        <v/>
      </c>
      <c r="AL252" s="568" t="str">
        <f aca="false">IF(C252="","",IF($B252='Descrizione Intervento'!$E$25,IF(COUNTIF($AL$3:AL251,$C252)=0,$C252,""),""))</f>
        <v/>
      </c>
      <c r="AM252" s="568" t="str">
        <f aca="false">IF(D252="","",IF(AND($B252='Descrizione Intervento'!$E$25,$C252='Descrizione Intervento'!$E$27),IF(COUNTIF(AM$3:AM251,$D252)=0,$D252,""),""))</f>
        <v/>
      </c>
      <c r="AN252" s="568" t="str">
        <f aca="false">IF(E252="","",IF(AND($B252='Descrizione Intervento'!$E$25,$C252='Descrizione Intervento'!$E$27,$D252='Descrizione Intervento'!$E$30),IF(COUNTIF(AN$3:AN251,$E252)=0,$E252,""),""))</f>
        <v/>
      </c>
      <c r="AO252" s="568" t="str">
        <f aca="false">IF(F252="","",IF(AND($B252='Descrizione Intervento'!$E$25,$C252='Descrizione Intervento'!$E$27,$D252='Descrizione Intervento'!$E$30,$E252='Descrizione Intervento'!$E$32),IF(COUNTIF(AO$3:AO251,$F252)=0,$F252,""),""))</f>
        <v/>
      </c>
      <c r="AP252" s="568" t="str">
        <f aca="false">IF(G252="","",IF(AND($B252='Descrizione Intervento'!$E$25,$C252='Descrizione Intervento'!$E$27,$D252='Descrizione Intervento'!$E$30,$E252='Descrizione Intervento'!$E$32,$F252='Descrizione Intervento'!$E$34),IF(COUNTIF(AP$3:AP251,$G252)=0,$G252,""),""))</f>
        <v/>
      </c>
    </row>
    <row r="253" customFormat="false" ht="12.75" hidden="false" customHeight="false" outlineLevel="0" collapsed="false">
      <c r="A253" s="568" t="str">
        <f aca="false">IF(B253&lt;&gt;"",CONCATENATE(B253,C253,D253,E253,F317,F253,G253),"")</f>
        <v/>
      </c>
      <c r="B253" s="590"/>
      <c r="C253" s="590"/>
      <c r="D253" s="590"/>
      <c r="E253" s="591"/>
      <c r="F253" s="590"/>
      <c r="G253" s="590"/>
      <c r="H253" s="593"/>
      <c r="I253" s="593"/>
      <c r="J253" s="595"/>
      <c r="K253" s="595"/>
      <c r="L253" s="590"/>
      <c r="M253" s="590"/>
      <c r="N253" s="590"/>
      <c r="V253" s="568" t="n">
        <f aca="false">+V252+1</f>
        <v>191</v>
      </c>
      <c r="W253" s="573" t="str">
        <f aca="false">IFERROR(VLOOKUP($V252,AD:AK,8,FALSE()),"")</f>
        <v/>
      </c>
      <c r="X253" s="573" t="str">
        <f aca="false">IFERROR(VLOOKUP($V253,AE:AL,8,FALSE()),"")</f>
        <v/>
      </c>
      <c r="Y253" s="573" t="str">
        <f aca="false">IFERROR(VLOOKUP($V253,AF:AM,8,FALSE()),"")</f>
        <v/>
      </c>
      <c r="Z253" s="573" t="str">
        <f aca="false">IFERROR(VLOOKUP($V253,AG:AN,8,FALSE()),"")</f>
        <v/>
      </c>
      <c r="AA253" s="573" t="str">
        <f aca="false">IFERROR(VLOOKUP($V253,AH:AO,8,FALSE()),"")</f>
        <v/>
      </c>
      <c r="AB253" s="573" t="str">
        <f aca="false">IFERROR(VLOOKUP($V253,AI:AP,8,FALSE()),"")</f>
        <v/>
      </c>
      <c r="AD253" s="568" t="str">
        <f aca="false">IF(AK253&lt;&gt;"",MAX(AD$3:AD252)+1,"")</f>
        <v/>
      </c>
      <c r="AE253" s="568" t="str">
        <f aca="false">IF(AL253&lt;&gt;"",MAX(AE$3:AE252)+1,"")</f>
        <v/>
      </c>
      <c r="AF253" s="568" t="str">
        <f aca="false">IF(AM253&lt;&gt;"",MAX(AF$3:AF252)+1,"")</f>
        <v/>
      </c>
      <c r="AG253" s="568" t="str">
        <f aca="false">IF(AN253&lt;&gt;"",MAX(AG$3:AG252)+1,"")</f>
        <v/>
      </c>
      <c r="AH253" s="568" t="str">
        <f aca="false">IF(AO253&lt;&gt;"",MAX(AH$3:AH252)+1,"")</f>
        <v/>
      </c>
      <c r="AI253" s="568" t="str">
        <f aca="false">IF(AP253&lt;&gt;"",MAX(AI$3:AI252)+1,"")</f>
        <v/>
      </c>
      <c r="AK253" s="568" t="str">
        <f aca="false">IF(B253="","",IF(COUNTIF($AK$3:AL252,B253)=0,B253,""))</f>
        <v/>
      </c>
      <c r="AL253" s="568" t="str">
        <f aca="false">IF(C253="","",IF($B253='Descrizione Intervento'!$E$25,IF(COUNTIF($AL$3:AL252,$C253)=0,$C253,""),""))</f>
        <v/>
      </c>
      <c r="AM253" s="568" t="str">
        <f aca="false">IF(D253="","",IF(AND($B253='Descrizione Intervento'!$E$25,$C253='Descrizione Intervento'!$E$27),IF(COUNTIF(AM$3:AM252,$D253)=0,$D253,""),""))</f>
        <v/>
      </c>
      <c r="AN253" s="568" t="str">
        <f aca="false">IF(E253="","",IF(AND($B253='Descrizione Intervento'!$E$25,$C253='Descrizione Intervento'!$E$27,$D253='Descrizione Intervento'!$E$30),IF(COUNTIF(AN$3:AN252,$E253)=0,$E253,""),""))</f>
        <v/>
      </c>
      <c r="AO253" s="568" t="str">
        <f aca="false">IF(F253="","",IF(AND($B253='Descrizione Intervento'!$E$25,$C253='Descrizione Intervento'!$E$27,$D253='Descrizione Intervento'!$E$30,$E253='Descrizione Intervento'!$E$32),IF(COUNTIF(AO$3:AO252,$F253)=0,$F253,""),""))</f>
        <v/>
      </c>
      <c r="AP253" s="568" t="str">
        <f aca="false">IF(G253="","",IF(AND($B253='Descrizione Intervento'!$E$25,$C253='Descrizione Intervento'!$E$27,$D253='Descrizione Intervento'!$E$30,$E253='Descrizione Intervento'!$E$32,$F253='Descrizione Intervento'!$E$34),IF(COUNTIF(AP$3:AP252,$G253)=0,$G253,""),""))</f>
        <v/>
      </c>
    </row>
    <row r="254" customFormat="false" ht="12.75" hidden="false" customHeight="false" outlineLevel="0" collapsed="false">
      <c r="A254" s="568" t="str">
        <f aca="false">IF(B254&lt;&gt;"",CONCATENATE(B254,C254,D254,E254,F318,F254,G254),"")</f>
        <v/>
      </c>
      <c r="B254" s="590"/>
      <c r="C254" s="590"/>
      <c r="D254" s="590"/>
      <c r="E254" s="591"/>
      <c r="F254" s="590"/>
      <c r="G254" s="590"/>
      <c r="H254" s="593"/>
      <c r="I254" s="593"/>
      <c r="J254" s="595"/>
      <c r="K254" s="595"/>
      <c r="L254" s="590"/>
      <c r="M254" s="590"/>
      <c r="N254" s="590"/>
      <c r="V254" s="568" t="n">
        <f aca="false">+V253+1</f>
        <v>192</v>
      </c>
      <c r="W254" s="573" t="str">
        <f aca="false">IFERROR(VLOOKUP($V253,AD:AK,8,FALSE()),"")</f>
        <v/>
      </c>
      <c r="X254" s="573" t="str">
        <f aca="false">IFERROR(VLOOKUP($V254,AE:AL,8,FALSE()),"")</f>
        <v/>
      </c>
      <c r="Y254" s="573" t="str">
        <f aca="false">IFERROR(VLOOKUP($V254,AF:AM,8,FALSE()),"")</f>
        <v/>
      </c>
      <c r="Z254" s="573" t="str">
        <f aca="false">IFERROR(VLOOKUP($V254,AG:AN,8,FALSE()),"")</f>
        <v/>
      </c>
      <c r="AA254" s="573" t="str">
        <f aca="false">IFERROR(VLOOKUP($V254,AH:AO,8,FALSE()),"")</f>
        <v/>
      </c>
      <c r="AB254" s="573" t="str">
        <f aca="false">IFERROR(VLOOKUP($V254,AI:AP,8,FALSE()),"")</f>
        <v/>
      </c>
      <c r="AD254" s="568" t="str">
        <f aca="false">IF(AK254&lt;&gt;"",MAX(AD$3:AD253)+1,"")</f>
        <v/>
      </c>
      <c r="AE254" s="568" t="str">
        <f aca="false">IF(AL254&lt;&gt;"",MAX(AE$3:AE253)+1,"")</f>
        <v/>
      </c>
      <c r="AF254" s="568" t="str">
        <f aca="false">IF(AM254&lt;&gt;"",MAX(AF$3:AF253)+1,"")</f>
        <v/>
      </c>
      <c r="AG254" s="568" t="str">
        <f aca="false">IF(AN254&lt;&gt;"",MAX(AG$3:AG253)+1,"")</f>
        <v/>
      </c>
      <c r="AH254" s="568" t="str">
        <f aca="false">IF(AO254&lt;&gt;"",MAX(AH$3:AH253)+1,"")</f>
        <v/>
      </c>
      <c r="AI254" s="568" t="str">
        <f aca="false">IF(AP254&lt;&gt;"",MAX(AI$3:AI253)+1,"")</f>
        <v/>
      </c>
      <c r="AK254" s="568" t="str">
        <f aca="false">IF(B254="","",IF(COUNTIF($AK$3:AL253,B254)=0,B254,""))</f>
        <v/>
      </c>
      <c r="AL254" s="568" t="str">
        <f aca="false">IF(C254="","",IF($B254='Descrizione Intervento'!$E$25,IF(COUNTIF($AL$3:AL253,$C254)=0,$C254,""),""))</f>
        <v/>
      </c>
      <c r="AM254" s="568" t="str">
        <f aca="false">IF(D254="","",IF(AND($B254='Descrizione Intervento'!$E$25,$C254='Descrizione Intervento'!$E$27),IF(COUNTIF(AM$3:AM253,$D254)=0,$D254,""),""))</f>
        <v/>
      </c>
      <c r="AN254" s="568" t="str">
        <f aca="false">IF(E254="","",IF(AND($B254='Descrizione Intervento'!$E$25,$C254='Descrizione Intervento'!$E$27,$D254='Descrizione Intervento'!$E$30),IF(COUNTIF(AN$3:AN253,$E254)=0,$E254,""),""))</f>
        <v/>
      </c>
      <c r="AO254" s="568" t="str">
        <f aca="false">IF(F254="","",IF(AND($B254='Descrizione Intervento'!$E$25,$C254='Descrizione Intervento'!$E$27,$D254='Descrizione Intervento'!$E$30,$E254='Descrizione Intervento'!$E$32),IF(COUNTIF(AO$3:AO253,$F254)=0,$F254,""),""))</f>
        <v/>
      </c>
      <c r="AP254" s="568" t="str">
        <f aca="false">IF(G254="","",IF(AND($B254='Descrizione Intervento'!$E$25,$C254='Descrizione Intervento'!$E$27,$D254='Descrizione Intervento'!$E$30,$E254='Descrizione Intervento'!$E$32,$F254='Descrizione Intervento'!$E$34),IF(COUNTIF(AP$3:AP253,$G254)=0,$G254,""),""))</f>
        <v/>
      </c>
    </row>
    <row r="255" customFormat="false" ht="12.75" hidden="false" customHeight="false" outlineLevel="0" collapsed="false">
      <c r="A255" s="568" t="str">
        <f aca="false">IF(B255&lt;&gt;"",CONCATENATE(B255,C255,D255,E255,F319,F255,G255),"")</f>
        <v/>
      </c>
      <c r="B255" s="590"/>
      <c r="C255" s="590"/>
      <c r="D255" s="590"/>
      <c r="E255" s="591"/>
      <c r="F255" s="590"/>
      <c r="G255" s="590"/>
      <c r="H255" s="593"/>
      <c r="I255" s="593"/>
      <c r="J255" s="595"/>
      <c r="K255" s="595"/>
      <c r="L255" s="590"/>
      <c r="M255" s="590"/>
      <c r="N255" s="590"/>
      <c r="V255" s="568" t="n">
        <f aca="false">+V254+1</f>
        <v>193</v>
      </c>
      <c r="W255" s="573" t="str">
        <f aca="false">IFERROR(VLOOKUP($V254,AD:AK,8,FALSE()),"")</f>
        <v/>
      </c>
      <c r="X255" s="573" t="str">
        <f aca="false">IFERROR(VLOOKUP($V255,AE:AL,8,FALSE()),"")</f>
        <v/>
      </c>
      <c r="Y255" s="573" t="str">
        <f aca="false">IFERROR(VLOOKUP($V255,AF:AM,8,FALSE()),"")</f>
        <v/>
      </c>
      <c r="Z255" s="573" t="str">
        <f aca="false">IFERROR(VLOOKUP($V255,AG:AN,8,FALSE()),"")</f>
        <v/>
      </c>
      <c r="AA255" s="573" t="str">
        <f aca="false">IFERROR(VLOOKUP($V255,AH:AO,8,FALSE()),"")</f>
        <v/>
      </c>
      <c r="AB255" s="573" t="str">
        <f aca="false">IFERROR(VLOOKUP($V255,AI:AP,8,FALSE()),"")</f>
        <v/>
      </c>
      <c r="AD255" s="568" t="str">
        <f aca="false">IF(AK255&lt;&gt;"",MAX(AD$3:AD254)+1,"")</f>
        <v/>
      </c>
      <c r="AE255" s="568" t="str">
        <f aca="false">IF(AL255&lt;&gt;"",MAX(AE$3:AE254)+1,"")</f>
        <v/>
      </c>
      <c r="AF255" s="568" t="str">
        <f aca="false">IF(AM255&lt;&gt;"",MAX(AF$3:AF254)+1,"")</f>
        <v/>
      </c>
      <c r="AG255" s="568" t="str">
        <f aca="false">IF(AN255&lt;&gt;"",MAX(AG$3:AG254)+1,"")</f>
        <v/>
      </c>
      <c r="AH255" s="568" t="str">
        <f aca="false">IF(AO255&lt;&gt;"",MAX(AH$3:AH254)+1,"")</f>
        <v/>
      </c>
      <c r="AI255" s="568" t="str">
        <f aca="false">IF(AP255&lt;&gt;"",MAX(AI$3:AI254)+1,"")</f>
        <v/>
      </c>
      <c r="AK255" s="568" t="str">
        <f aca="false">IF(B255="","",IF(COUNTIF($AK$3:AL254,B255)=0,B255,""))</f>
        <v/>
      </c>
      <c r="AL255" s="568" t="str">
        <f aca="false">IF(C255="","",IF($B255='Descrizione Intervento'!$E$25,IF(COUNTIF($AL$3:AL254,$C255)=0,$C255,""),""))</f>
        <v/>
      </c>
      <c r="AM255" s="568" t="str">
        <f aca="false">IF(D255="","",IF(AND($B255='Descrizione Intervento'!$E$25,$C255='Descrizione Intervento'!$E$27),IF(COUNTIF(AM$3:AM254,$D255)=0,$D255,""),""))</f>
        <v/>
      </c>
      <c r="AN255" s="568" t="str">
        <f aca="false">IF(E255="","",IF(AND($B255='Descrizione Intervento'!$E$25,$C255='Descrizione Intervento'!$E$27,$D255='Descrizione Intervento'!$E$30),IF(COUNTIF(AN$3:AN254,$E255)=0,$E255,""),""))</f>
        <v/>
      </c>
      <c r="AO255" s="568" t="str">
        <f aca="false">IF(F255="","",IF(AND($B255='Descrizione Intervento'!$E$25,$C255='Descrizione Intervento'!$E$27,$D255='Descrizione Intervento'!$E$30,$E255='Descrizione Intervento'!$E$32),IF(COUNTIF(AO$3:AO254,$F255)=0,$F255,""),""))</f>
        <v/>
      </c>
      <c r="AP255" s="568" t="str">
        <f aca="false">IF(G255="","",IF(AND($B255='Descrizione Intervento'!$E$25,$C255='Descrizione Intervento'!$E$27,$D255='Descrizione Intervento'!$E$30,$E255='Descrizione Intervento'!$E$32,$F255='Descrizione Intervento'!$E$34),IF(COUNTIF(AP$3:AP254,$G255)=0,$G255,""),""))</f>
        <v/>
      </c>
    </row>
    <row r="256" customFormat="false" ht="12.75" hidden="false" customHeight="false" outlineLevel="0" collapsed="false">
      <c r="A256" s="568" t="str">
        <f aca="false">IF(B256&lt;&gt;"",CONCATENATE(B256,C256,D256,E256,F320,F256,G256),"")</f>
        <v/>
      </c>
      <c r="B256" s="590"/>
      <c r="C256" s="590"/>
      <c r="D256" s="590"/>
      <c r="E256" s="591"/>
      <c r="F256" s="590"/>
      <c r="G256" s="590"/>
      <c r="H256" s="593"/>
      <c r="I256" s="593"/>
      <c r="J256" s="595"/>
      <c r="K256" s="595"/>
      <c r="L256" s="590"/>
      <c r="M256" s="590"/>
      <c r="N256" s="590"/>
      <c r="V256" s="568" t="n">
        <f aca="false">+V255+1</f>
        <v>194</v>
      </c>
      <c r="W256" s="573" t="str">
        <f aca="false">IFERROR(VLOOKUP($V255,AD:AK,8,FALSE()),"")</f>
        <v/>
      </c>
      <c r="X256" s="573" t="str">
        <f aca="false">IFERROR(VLOOKUP($V256,AE:AL,8,FALSE()),"")</f>
        <v/>
      </c>
      <c r="Y256" s="573" t="str">
        <f aca="false">IFERROR(VLOOKUP($V256,AF:AM,8,FALSE()),"")</f>
        <v/>
      </c>
      <c r="Z256" s="573" t="str">
        <f aca="false">IFERROR(VLOOKUP($V256,AG:AN,8,FALSE()),"")</f>
        <v/>
      </c>
      <c r="AA256" s="573" t="str">
        <f aca="false">IFERROR(VLOOKUP($V256,AH:AO,8,FALSE()),"")</f>
        <v/>
      </c>
      <c r="AB256" s="573" t="str">
        <f aca="false">IFERROR(VLOOKUP($V256,AI:AP,8,FALSE()),"")</f>
        <v/>
      </c>
      <c r="AD256" s="568" t="str">
        <f aca="false">IF(AK256&lt;&gt;"",MAX(AD$3:AD255)+1,"")</f>
        <v/>
      </c>
      <c r="AE256" s="568" t="str">
        <f aca="false">IF(AL256&lt;&gt;"",MAX(AE$3:AE255)+1,"")</f>
        <v/>
      </c>
      <c r="AF256" s="568" t="str">
        <f aca="false">IF(AM256&lt;&gt;"",MAX(AF$3:AF255)+1,"")</f>
        <v/>
      </c>
      <c r="AG256" s="568" t="str">
        <f aca="false">IF(AN256&lt;&gt;"",MAX(AG$3:AG255)+1,"")</f>
        <v/>
      </c>
      <c r="AH256" s="568" t="str">
        <f aca="false">IF(AO256&lt;&gt;"",MAX(AH$3:AH255)+1,"")</f>
        <v/>
      </c>
      <c r="AI256" s="568" t="str">
        <f aca="false">IF(AP256&lt;&gt;"",MAX(AI$3:AI255)+1,"")</f>
        <v/>
      </c>
      <c r="AK256" s="568" t="str">
        <f aca="false">IF(B256="","",IF(COUNTIF($AK$3:AL255,B256)=0,B256,""))</f>
        <v/>
      </c>
      <c r="AL256" s="568" t="str">
        <f aca="false">IF(C256="","",IF($B256='Descrizione Intervento'!$E$25,IF(COUNTIF($AL$3:AL255,$C256)=0,$C256,""),""))</f>
        <v/>
      </c>
      <c r="AM256" s="568" t="str">
        <f aca="false">IF(D256="","",IF(AND($B256='Descrizione Intervento'!$E$25,$C256='Descrizione Intervento'!$E$27),IF(COUNTIF(AM$3:AM255,$D256)=0,$D256,""),""))</f>
        <v/>
      </c>
      <c r="AN256" s="568" t="str">
        <f aca="false">IF(E256="","",IF(AND($B256='Descrizione Intervento'!$E$25,$C256='Descrizione Intervento'!$E$27,$D256='Descrizione Intervento'!$E$30),IF(COUNTIF(AN$3:AN255,$E256)=0,$E256,""),""))</f>
        <v/>
      </c>
      <c r="AO256" s="568" t="str">
        <f aca="false">IF(F256="","",IF(AND($B256='Descrizione Intervento'!$E$25,$C256='Descrizione Intervento'!$E$27,$D256='Descrizione Intervento'!$E$30,$E256='Descrizione Intervento'!$E$32),IF(COUNTIF(AO$3:AO255,$F256)=0,$F256,""),""))</f>
        <v/>
      </c>
      <c r="AP256" s="568" t="str">
        <f aca="false">IF(G256="","",IF(AND($B256='Descrizione Intervento'!$E$25,$C256='Descrizione Intervento'!$E$27,$D256='Descrizione Intervento'!$E$30,$E256='Descrizione Intervento'!$E$32,$F256='Descrizione Intervento'!$E$34),IF(COUNTIF(AP$3:AP255,$G256)=0,$G256,""),""))</f>
        <v/>
      </c>
    </row>
    <row r="257" customFormat="false" ht="12.75" hidden="false" customHeight="false" outlineLevel="0" collapsed="false">
      <c r="A257" s="568" t="str">
        <f aca="false">IF(B257&lt;&gt;"",CONCATENATE(B257,C257,D257,E257,F321,F257,G257),"")</f>
        <v/>
      </c>
      <c r="B257" s="590"/>
      <c r="C257" s="590"/>
      <c r="D257" s="590"/>
      <c r="E257" s="591"/>
      <c r="F257" s="590"/>
      <c r="G257" s="590"/>
      <c r="H257" s="593"/>
      <c r="I257" s="593"/>
      <c r="J257" s="595"/>
      <c r="K257" s="595"/>
      <c r="L257" s="590"/>
      <c r="M257" s="590"/>
      <c r="N257" s="590"/>
      <c r="V257" s="568" t="n">
        <f aca="false">+V256+1</f>
        <v>195</v>
      </c>
      <c r="W257" s="573" t="str">
        <f aca="false">IFERROR(VLOOKUP($V256,AD:AK,8,FALSE()),"")</f>
        <v/>
      </c>
      <c r="X257" s="573" t="str">
        <f aca="false">IFERROR(VLOOKUP($V257,AE:AL,8,FALSE()),"")</f>
        <v/>
      </c>
      <c r="Y257" s="573" t="str">
        <f aca="false">IFERROR(VLOOKUP($V257,AF:AM,8,FALSE()),"")</f>
        <v/>
      </c>
      <c r="Z257" s="573" t="str">
        <f aca="false">IFERROR(VLOOKUP($V257,AG:AN,8,FALSE()),"")</f>
        <v/>
      </c>
      <c r="AA257" s="573" t="str">
        <f aca="false">IFERROR(VLOOKUP($V257,AH:AO,8,FALSE()),"")</f>
        <v/>
      </c>
      <c r="AB257" s="573" t="str">
        <f aca="false">IFERROR(VLOOKUP($V257,AI:AP,8,FALSE()),"")</f>
        <v/>
      </c>
      <c r="AD257" s="568" t="str">
        <f aca="false">IF(AK257&lt;&gt;"",MAX(AD$3:AD256)+1,"")</f>
        <v/>
      </c>
      <c r="AE257" s="568" t="str">
        <f aca="false">IF(AL257&lt;&gt;"",MAX(AE$3:AE256)+1,"")</f>
        <v/>
      </c>
      <c r="AF257" s="568" t="str">
        <f aca="false">IF(AM257&lt;&gt;"",MAX(AF$3:AF256)+1,"")</f>
        <v/>
      </c>
      <c r="AG257" s="568" t="str">
        <f aca="false">IF(AN257&lt;&gt;"",MAX(AG$3:AG256)+1,"")</f>
        <v/>
      </c>
      <c r="AH257" s="568" t="str">
        <f aca="false">IF(AO257&lt;&gt;"",MAX(AH$3:AH256)+1,"")</f>
        <v/>
      </c>
      <c r="AI257" s="568" t="str">
        <f aca="false">IF(AP257&lt;&gt;"",MAX(AI$3:AI256)+1,"")</f>
        <v/>
      </c>
      <c r="AK257" s="568" t="str">
        <f aca="false">IF(B257="","",IF(COUNTIF($AK$3:AL256,B257)=0,B257,""))</f>
        <v/>
      </c>
      <c r="AL257" s="568" t="str">
        <f aca="false">IF(C257="","",IF($B257='Descrizione Intervento'!$E$25,IF(COUNTIF($AL$3:AL256,$C257)=0,$C257,""),""))</f>
        <v/>
      </c>
      <c r="AM257" s="568" t="str">
        <f aca="false">IF(D257="","",IF(AND($B257='Descrizione Intervento'!$E$25,$C257='Descrizione Intervento'!$E$27),IF(COUNTIF(AM$3:AM256,$D257)=0,$D257,""),""))</f>
        <v/>
      </c>
      <c r="AN257" s="568" t="str">
        <f aca="false">IF(E257="","",IF(AND($B257='Descrizione Intervento'!$E$25,$C257='Descrizione Intervento'!$E$27,$D257='Descrizione Intervento'!$E$30),IF(COUNTIF(AN$3:AN256,$E257)=0,$E257,""),""))</f>
        <v/>
      </c>
      <c r="AO257" s="568" t="str">
        <f aca="false">IF(F257="","",IF(AND($B257='Descrizione Intervento'!$E$25,$C257='Descrizione Intervento'!$E$27,$D257='Descrizione Intervento'!$E$30,$E257='Descrizione Intervento'!$E$32),IF(COUNTIF(AO$3:AO256,$F257)=0,$F257,""),""))</f>
        <v/>
      </c>
      <c r="AP257" s="568" t="str">
        <f aca="false">IF(G257="","",IF(AND($B257='Descrizione Intervento'!$E$25,$C257='Descrizione Intervento'!$E$27,$D257='Descrizione Intervento'!$E$30,$E257='Descrizione Intervento'!$E$32,$F257='Descrizione Intervento'!$E$34),IF(COUNTIF(AP$3:AP256,$G257)=0,$G257,""),""))</f>
        <v/>
      </c>
    </row>
    <row r="258" customFormat="false" ht="12.75" hidden="false" customHeight="false" outlineLevel="0" collapsed="false">
      <c r="A258" s="568" t="str">
        <f aca="false">IF(B258&lt;&gt;"",CONCATENATE(B258,C258,D258,E258,F322,F258,G258),"")</f>
        <v/>
      </c>
      <c r="B258" s="590"/>
      <c r="C258" s="590"/>
      <c r="D258" s="590"/>
      <c r="E258" s="591"/>
      <c r="F258" s="590"/>
      <c r="G258" s="590"/>
      <c r="H258" s="593"/>
      <c r="I258" s="593"/>
      <c r="J258" s="595"/>
      <c r="K258" s="595"/>
      <c r="L258" s="590"/>
      <c r="M258" s="590"/>
      <c r="N258" s="590"/>
      <c r="V258" s="568" t="n">
        <f aca="false">+V257+1</f>
        <v>196</v>
      </c>
      <c r="W258" s="573" t="str">
        <f aca="false">IFERROR(VLOOKUP($V257,AD:AK,8,FALSE()),"")</f>
        <v/>
      </c>
      <c r="X258" s="573" t="str">
        <f aca="false">IFERROR(VLOOKUP($V258,AE:AL,8,FALSE()),"")</f>
        <v/>
      </c>
      <c r="Y258" s="573" t="str">
        <f aca="false">IFERROR(VLOOKUP($V258,AF:AM,8,FALSE()),"")</f>
        <v/>
      </c>
      <c r="Z258" s="573" t="str">
        <f aca="false">IFERROR(VLOOKUP($V258,AG:AN,8,FALSE()),"")</f>
        <v/>
      </c>
      <c r="AA258" s="573" t="str">
        <f aca="false">IFERROR(VLOOKUP($V258,AH:AO,8,FALSE()),"")</f>
        <v/>
      </c>
      <c r="AB258" s="573" t="str">
        <f aca="false">IFERROR(VLOOKUP($V258,AI:AP,8,FALSE()),"")</f>
        <v/>
      </c>
      <c r="AD258" s="568" t="str">
        <f aca="false">IF(AK258&lt;&gt;"",MAX(AD$3:AD257)+1,"")</f>
        <v/>
      </c>
      <c r="AE258" s="568" t="str">
        <f aca="false">IF(AL258&lt;&gt;"",MAX(AE$3:AE257)+1,"")</f>
        <v/>
      </c>
      <c r="AF258" s="568" t="str">
        <f aca="false">IF(AM258&lt;&gt;"",MAX(AF$3:AF257)+1,"")</f>
        <v/>
      </c>
      <c r="AG258" s="568" t="str">
        <f aca="false">IF(AN258&lt;&gt;"",MAX(AG$3:AG257)+1,"")</f>
        <v/>
      </c>
      <c r="AH258" s="568" t="str">
        <f aca="false">IF(AO258&lt;&gt;"",MAX(AH$3:AH257)+1,"")</f>
        <v/>
      </c>
      <c r="AI258" s="568" t="str">
        <f aca="false">IF(AP258&lt;&gt;"",MAX(AI$3:AI257)+1,"")</f>
        <v/>
      </c>
      <c r="AK258" s="568" t="str">
        <f aca="false">IF(B258="","",IF(COUNTIF($AK$3:AL257,B258)=0,B258,""))</f>
        <v/>
      </c>
      <c r="AL258" s="568" t="str">
        <f aca="false">IF(C258="","",IF($B258='Descrizione Intervento'!$E$25,IF(COUNTIF($AL$3:AL257,$C258)=0,$C258,""),""))</f>
        <v/>
      </c>
      <c r="AM258" s="568" t="str">
        <f aca="false">IF(D258="","",IF(AND($B258='Descrizione Intervento'!$E$25,$C258='Descrizione Intervento'!$E$27),IF(COUNTIF(AM$3:AM257,$D258)=0,$D258,""),""))</f>
        <v/>
      </c>
      <c r="AN258" s="568" t="str">
        <f aca="false">IF(E258="","",IF(AND($B258='Descrizione Intervento'!$E$25,$C258='Descrizione Intervento'!$E$27,$D258='Descrizione Intervento'!$E$30),IF(COUNTIF(AN$3:AN257,$E258)=0,$E258,""),""))</f>
        <v/>
      </c>
      <c r="AO258" s="568" t="str">
        <f aca="false">IF(F258="","",IF(AND($B258='Descrizione Intervento'!$E$25,$C258='Descrizione Intervento'!$E$27,$D258='Descrizione Intervento'!$E$30,$E258='Descrizione Intervento'!$E$32),IF(COUNTIF(AO$3:AO257,$F258)=0,$F258,""),""))</f>
        <v/>
      </c>
      <c r="AP258" s="568" t="str">
        <f aca="false">IF(G258="","",IF(AND($B258='Descrizione Intervento'!$E$25,$C258='Descrizione Intervento'!$E$27,$D258='Descrizione Intervento'!$E$30,$E258='Descrizione Intervento'!$E$32,$F258='Descrizione Intervento'!$E$34),IF(COUNTIF(AP$3:AP257,$G258)=0,$G258,""),""))</f>
        <v/>
      </c>
    </row>
    <row r="259" customFormat="false" ht="12.75" hidden="false" customHeight="false" outlineLevel="0" collapsed="false">
      <c r="A259" s="568" t="str">
        <f aca="false">IF(B259&lt;&gt;"",CONCATENATE(B259,C259,D259,E259,F323,F259,G259),"")</f>
        <v/>
      </c>
      <c r="B259" s="590"/>
      <c r="C259" s="590"/>
      <c r="D259" s="590"/>
      <c r="E259" s="591"/>
      <c r="F259" s="590"/>
      <c r="G259" s="590"/>
      <c r="H259" s="593"/>
      <c r="I259" s="593"/>
      <c r="J259" s="595"/>
      <c r="K259" s="595"/>
      <c r="L259" s="590"/>
      <c r="M259" s="590"/>
      <c r="N259" s="590"/>
      <c r="V259" s="568" t="n">
        <f aca="false">+V258+1</f>
        <v>197</v>
      </c>
      <c r="W259" s="573" t="str">
        <f aca="false">IFERROR(VLOOKUP($V258,AD:AK,8,FALSE()),"")</f>
        <v/>
      </c>
      <c r="X259" s="573" t="str">
        <f aca="false">IFERROR(VLOOKUP($V259,AE:AL,8,FALSE()),"")</f>
        <v/>
      </c>
      <c r="Y259" s="573" t="str">
        <f aca="false">IFERROR(VLOOKUP($V259,AF:AM,8,FALSE()),"")</f>
        <v/>
      </c>
      <c r="Z259" s="573" t="str">
        <f aca="false">IFERROR(VLOOKUP($V259,AG:AN,8,FALSE()),"")</f>
        <v/>
      </c>
      <c r="AA259" s="573" t="str">
        <f aca="false">IFERROR(VLOOKUP($V259,AH:AO,8,FALSE()),"")</f>
        <v/>
      </c>
      <c r="AB259" s="573" t="str">
        <f aca="false">IFERROR(VLOOKUP($V259,AI:AP,8,FALSE()),"")</f>
        <v/>
      </c>
      <c r="AD259" s="568" t="str">
        <f aca="false">IF(AK259&lt;&gt;"",MAX(AD$3:AD258)+1,"")</f>
        <v/>
      </c>
      <c r="AE259" s="568" t="str">
        <f aca="false">IF(AL259&lt;&gt;"",MAX(AE$3:AE258)+1,"")</f>
        <v/>
      </c>
      <c r="AF259" s="568" t="str">
        <f aca="false">IF(AM259&lt;&gt;"",MAX(AF$3:AF258)+1,"")</f>
        <v/>
      </c>
      <c r="AG259" s="568" t="str">
        <f aca="false">IF(AN259&lt;&gt;"",MAX(AG$3:AG258)+1,"")</f>
        <v/>
      </c>
      <c r="AH259" s="568" t="str">
        <f aca="false">IF(AO259&lt;&gt;"",MAX(AH$3:AH258)+1,"")</f>
        <v/>
      </c>
      <c r="AI259" s="568" t="str">
        <f aca="false">IF(AP259&lt;&gt;"",MAX(AI$3:AI258)+1,"")</f>
        <v/>
      </c>
      <c r="AK259" s="568" t="str">
        <f aca="false">IF(B259="","",IF(COUNTIF($AK$3:AL258,B259)=0,B259,""))</f>
        <v/>
      </c>
      <c r="AL259" s="568" t="str">
        <f aca="false">IF(C259="","",IF($B259='Descrizione Intervento'!$E$25,IF(COUNTIF($AL$3:AL258,$C259)=0,$C259,""),""))</f>
        <v/>
      </c>
      <c r="AM259" s="568" t="str">
        <f aca="false">IF(D259="","",IF(AND($B259='Descrizione Intervento'!$E$25,$C259='Descrizione Intervento'!$E$27),IF(COUNTIF(AM$3:AM258,$D259)=0,$D259,""),""))</f>
        <v/>
      </c>
      <c r="AN259" s="568" t="str">
        <f aca="false">IF(E259="","",IF(AND($B259='Descrizione Intervento'!$E$25,$C259='Descrizione Intervento'!$E$27,$D259='Descrizione Intervento'!$E$30),IF(COUNTIF(AN$3:AN258,$E259)=0,$E259,""),""))</f>
        <v/>
      </c>
      <c r="AO259" s="568" t="str">
        <f aca="false">IF(F259="","",IF(AND($B259='Descrizione Intervento'!$E$25,$C259='Descrizione Intervento'!$E$27,$D259='Descrizione Intervento'!$E$30,$E259='Descrizione Intervento'!$E$32),IF(COUNTIF(AO$3:AO258,$F259)=0,$F259,""),""))</f>
        <v/>
      </c>
      <c r="AP259" s="568" t="str">
        <f aca="false">IF(G259="","",IF(AND($B259='Descrizione Intervento'!$E$25,$C259='Descrizione Intervento'!$E$27,$D259='Descrizione Intervento'!$E$30,$E259='Descrizione Intervento'!$E$32,$F259='Descrizione Intervento'!$E$34),IF(COUNTIF(AP$3:AP258,$G259)=0,$G259,""),""))</f>
        <v/>
      </c>
    </row>
    <row r="260" customFormat="false" ht="12.75" hidden="false" customHeight="false" outlineLevel="0" collapsed="false">
      <c r="A260" s="568" t="str">
        <f aca="false">IF(B260&lt;&gt;"",CONCATENATE(B260,C260,D260,E260,F324,F260,G260),"")</f>
        <v/>
      </c>
      <c r="B260" s="590"/>
      <c r="C260" s="590"/>
      <c r="D260" s="590"/>
      <c r="E260" s="591"/>
      <c r="F260" s="590"/>
      <c r="G260" s="590"/>
      <c r="H260" s="593"/>
      <c r="I260" s="593"/>
      <c r="J260" s="595"/>
      <c r="K260" s="595"/>
      <c r="L260" s="590"/>
      <c r="M260" s="590"/>
      <c r="N260" s="590"/>
      <c r="V260" s="568" t="n">
        <f aca="false">+V259+1</f>
        <v>198</v>
      </c>
      <c r="W260" s="573" t="str">
        <f aca="false">IFERROR(VLOOKUP($V259,AD:AK,8,FALSE()),"")</f>
        <v/>
      </c>
      <c r="X260" s="573" t="str">
        <f aca="false">IFERROR(VLOOKUP($V260,AE:AL,8,FALSE()),"")</f>
        <v/>
      </c>
      <c r="Y260" s="573" t="str">
        <f aca="false">IFERROR(VLOOKUP($V260,AF:AM,8,FALSE()),"")</f>
        <v/>
      </c>
      <c r="Z260" s="573" t="str">
        <f aca="false">IFERROR(VLOOKUP($V260,AG:AN,8,FALSE()),"")</f>
        <v/>
      </c>
      <c r="AA260" s="573" t="str">
        <f aca="false">IFERROR(VLOOKUP($V260,AH:AO,8,FALSE()),"")</f>
        <v/>
      </c>
      <c r="AB260" s="573" t="str">
        <f aca="false">IFERROR(VLOOKUP($V260,AI:AP,8,FALSE()),"")</f>
        <v/>
      </c>
      <c r="AD260" s="568" t="str">
        <f aca="false">IF(AK260&lt;&gt;"",MAX(AD$3:AD259)+1,"")</f>
        <v/>
      </c>
      <c r="AE260" s="568" t="str">
        <f aca="false">IF(AL260&lt;&gt;"",MAX(AE$3:AE259)+1,"")</f>
        <v/>
      </c>
      <c r="AF260" s="568" t="str">
        <f aca="false">IF(AM260&lt;&gt;"",MAX(AF$3:AF259)+1,"")</f>
        <v/>
      </c>
      <c r="AG260" s="568" t="str">
        <f aca="false">IF(AN260&lt;&gt;"",MAX(AG$3:AG259)+1,"")</f>
        <v/>
      </c>
      <c r="AH260" s="568" t="str">
        <f aca="false">IF(AO260&lt;&gt;"",MAX(AH$3:AH259)+1,"")</f>
        <v/>
      </c>
      <c r="AI260" s="568" t="str">
        <f aca="false">IF(AP260&lt;&gt;"",MAX(AI$3:AI259)+1,"")</f>
        <v/>
      </c>
      <c r="AK260" s="568" t="str">
        <f aca="false">IF(B260="","",IF(COUNTIF($AK$3:AL259,B260)=0,B260,""))</f>
        <v/>
      </c>
      <c r="AL260" s="568" t="str">
        <f aca="false">IF(C260="","",IF($B260='Descrizione Intervento'!$E$25,IF(COUNTIF($AL$3:AL259,$C260)=0,$C260,""),""))</f>
        <v/>
      </c>
      <c r="AM260" s="568" t="str">
        <f aca="false">IF(D260="","",IF(AND($B260='Descrizione Intervento'!$E$25,$C260='Descrizione Intervento'!$E$27),IF(COUNTIF(AM$3:AM259,$D260)=0,$D260,""),""))</f>
        <v/>
      </c>
      <c r="AN260" s="568" t="str">
        <f aca="false">IF(E260="","",IF(AND($B260='Descrizione Intervento'!$E$25,$C260='Descrizione Intervento'!$E$27,$D260='Descrizione Intervento'!$E$30),IF(COUNTIF(AN$3:AN259,$E260)=0,$E260,""),""))</f>
        <v/>
      </c>
      <c r="AO260" s="568" t="str">
        <f aca="false">IF(F260="","",IF(AND($B260='Descrizione Intervento'!$E$25,$C260='Descrizione Intervento'!$E$27,$D260='Descrizione Intervento'!$E$30,$E260='Descrizione Intervento'!$E$32),IF(COUNTIF(AO$3:AO259,$F260)=0,$F260,""),""))</f>
        <v/>
      </c>
      <c r="AP260" s="568" t="str">
        <f aca="false">IF(G260="","",IF(AND($B260='Descrizione Intervento'!$E$25,$C260='Descrizione Intervento'!$E$27,$D260='Descrizione Intervento'!$E$30,$E260='Descrizione Intervento'!$E$32,$F260='Descrizione Intervento'!$E$34),IF(COUNTIF(AP$3:AP259,$G260)=0,$G260,""),""))</f>
        <v/>
      </c>
    </row>
    <row r="261" customFormat="false" ht="12.75" hidden="false" customHeight="false" outlineLevel="0" collapsed="false">
      <c r="A261" s="568" t="str">
        <f aca="false">IF(B261&lt;&gt;"",CONCATENATE(B261,C261,D261,E261,F325,F261,G261),"")</f>
        <v/>
      </c>
      <c r="B261" s="590"/>
      <c r="C261" s="590"/>
      <c r="D261" s="590"/>
      <c r="E261" s="591"/>
      <c r="F261" s="590"/>
      <c r="G261" s="590"/>
      <c r="H261" s="593"/>
      <c r="I261" s="593"/>
      <c r="J261" s="595"/>
      <c r="K261" s="595"/>
      <c r="L261" s="590"/>
      <c r="M261" s="590"/>
      <c r="N261" s="590"/>
      <c r="V261" s="568" t="n">
        <f aca="false">+V260+1</f>
        <v>199</v>
      </c>
      <c r="W261" s="573" t="str">
        <f aca="false">IFERROR(VLOOKUP($V260,AD:AK,8,FALSE()),"")</f>
        <v/>
      </c>
      <c r="X261" s="573" t="str">
        <f aca="false">IFERROR(VLOOKUP($V261,AE:AL,8,FALSE()),"")</f>
        <v/>
      </c>
      <c r="Y261" s="573" t="str">
        <f aca="false">IFERROR(VLOOKUP($V261,AF:AM,8,FALSE()),"")</f>
        <v/>
      </c>
      <c r="Z261" s="573" t="str">
        <f aca="false">IFERROR(VLOOKUP($V261,AG:AN,8,FALSE()),"")</f>
        <v/>
      </c>
      <c r="AA261" s="573" t="str">
        <f aca="false">IFERROR(VLOOKUP($V261,AH:AO,8,FALSE()),"")</f>
        <v/>
      </c>
      <c r="AB261" s="573" t="str">
        <f aca="false">IFERROR(VLOOKUP($V261,AI:AP,8,FALSE()),"")</f>
        <v/>
      </c>
      <c r="AD261" s="568" t="str">
        <f aca="false">IF(AK261&lt;&gt;"",MAX(AD$3:AD260)+1,"")</f>
        <v/>
      </c>
      <c r="AE261" s="568" t="str">
        <f aca="false">IF(AL261&lt;&gt;"",MAX(AE$3:AE260)+1,"")</f>
        <v/>
      </c>
      <c r="AF261" s="568" t="str">
        <f aca="false">IF(AM261&lt;&gt;"",MAX(AF$3:AF260)+1,"")</f>
        <v/>
      </c>
      <c r="AG261" s="568" t="str">
        <f aca="false">IF(AN261&lt;&gt;"",MAX(AG$3:AG260)+1,"")</f>
        <v/>
      </c>
      <c r="AH261" s="568" t="str">
        <f aca="false">IF(AO261&lt;&gt;"",MAX(AH$3:AH260)+1,"")</f>
        <v/>
      </c>
      <c r="AI261" s="568" t="str">
        <f aca="false">IF(AP261&lt;&gt;"",MAX(AI$3:AI260)+1,"")</f>
        <v/>
      </c>
      <c r="AK261" s="568" t="str">
        <f aca="false">IF(B261="","",IF(COUNTIF($AK$3:AL260,B261)=0,B261,""))</f>
        <v/>
      </c>
      <c r="AL261" s="568" t="str">
        <f aca="false">IF(C261="","",IF($B261='Descrizione Intervento'!$E$25,IF(COUNTIF($AL$3:AL260,$C261)=0,$C261,""),""))</f>
        <v/>
      </c>
      <c r="AM261" s="568" t="str">
        <f aca="false">IF(D261="","",IF(AND($B261='Descrizione Intervento'!$E$25,$C261='Descrizione Intervento'!$E$27),IF(COUNTIF(AM$3:AM260,$D261)=0,$D261,""),""))</f>
        <v/>
      </c>
      <c r="AN261" s="568" t="str">
        <f aca="false">IF(E261="","",IF(AND($B261='Descrizione Intervento'!$E$25,$C261='Descrizione Intervento'!$E$27,$D261='Descrizione Intervento'!$E$30),IF(COUNTIF(AN$3:AN260,$E261)=0,$E261,""),""))</f>
        <v/>
      </c>
      <c r="AO261" s="568" t="str">
        <f aca="false">IF(F261="","",IF(AND($B261='Descrizione Intervento'!$E$25,$C261='Descrizione Intervento'!$E$27,$D261='Descrizione Intervento'!$E$30,$E261='Descrizione Intervento'!$E$32),IF(COUNTIF(AO$3:AO260,$F261)=0,$F261,""),""))</f>
        <v/>
      </c>
      <c r="AP261" s="568" t="str">
        <f aca="false">IF(G261="","",IF(AND($B261='Descrizione Intervento'!$E$25,$C261='Descrizione Intervento'!$E$27,$D261='Descrizione Intervento'!$E$30,$E261='Descrizione Intervento'!$E$32,$F261='Descrizione Intervento'!$E$34),IF(COUNTIF(AP$3:AP260,$G261)=0,$G261,""),""))</f>
        <v/>
      </c>
    </row>
    <row r="262" customFormat="false" ht="12.75" hidden="false" customHeight="false" outlineLevel="0" collapsed="false">
      <c r="A262" s="568" t="str">
        <f aca="false">IF(B262&lt;&gt;"",CONCATENATE(B262,C262,D262,E262,F326,F262,G262),"")</f>
        <v/>
      </c>
      <c r="B262" s="590"/>
      <c r="C262" s="590"/>
      <c r="D262" s="590"/>
      <c r="E262" s="591"/>
      <c r="F262" s="590"/>
      <c r="G262" s="590"/>
      <c r="H262" s="593"/>
      <c r="I262" s="593"/>
      <c r="J262" s="595"/>
      <c r="K262" s="595"/>
      <c r="L262" s="590"/>
      <c r="M262" s="590"/>
      <c r="N262" s="590"/>
      <c r="V262" s="568" t="n">
        <f aca="false">+V261+1</f>
        <v>200</v>
      </c>
      <c r="W262" s="573" t="str">
        <f aca="false">IFERROR(VLOOKUP($V261,AD:AK,8,FALSE()),"")</f>
        <v/>
      </c>
      <c r="X262" s="573" t="str">
        <f aca="false">IFERROR(VLOOKUP($V262,AE:AL,8,FALSE()),"")</f>
        <v/>
      </c>
      <c r="Y262" s="573" t="str">
        <f aca="false">IFERROR(VLOOKUP($V262,AF:AM,8,FALSE()),"")</f>
        <v/>
      </c>
      <c r="Z262" s="573" t="str">
        <f aca="false">IFERROR(VLOOKUP($V262,AG:AN,8,FALSE()),"")</f>
        <v/>
      </c>
      <c r="AA262" s="573" t="str">
        <f aca="false">IFERROR(VLOOKUP($V262,AH:AO,8,FALSE()),"")</f>
        <v/>
      </c>
      <c r="AB262" s="573" t="str">
        <f aca="false">IFERROR(VLOOKUP($V262,AI:AP,8,FALSE()),"")</f>
        <v/>
      </c>
      <c r="AD262" s="568" t="str">
        <f aca="false">IF(AK262&lt;&gt;"",MAX(AD$3:AD261)+1,"")</f>
        <v/>
      </c>
      <c r="AE262" s="568" t="str">
        <f aca="false">IF(AL262&lt;&gt;"",MAX(AE$3:AE261)+1,"")</f>
        <v/>
      </c>
      <c r="AF262" s="568" t="str">
        <f aca="false">IF(AM262&lt;&gt;"",MAX(AF$3:AF261)+1,"")</f>
        <v/>
      </c>
      <c r="AG262" s="568" t="str">
        <f aca="false">IF(AN262&lt;&gt;"",MAX(AG$3:AG261)+1,"")</f>
        <v/>
      </c>
      <c r="AH262" s="568" t="str">
        <f aca="false">IF(AO262&lt;&gt;"",MAX(AH$3:AH261)+1,"")</f>
        <v/>
      </c>
      <c r="AI262" s="568" t="str">
        <f aca="false">IF(AP262&lt;&gt;"",MAX(AI$3:AI261)+1,"")</f>
        <v/>
      </c>
      <c r="AK262" s="568" t="str">
        <f aca="false">IF(B262="","",IF(COUNTIF($AK$3:AL261,B262)=0,B262,""))</f>
        <v/>
      </c>
      <c r="AL262" s="568" t="str">
        <f aca="false">IF(C262="","",IF($B262='Descrizione Intervento'!$E$25,IF(COUNTIF($AL$3:AL261,$C262)=0,$C262,""),""))</f>
        <v/>
      </c>
      <c r="AM262" s="568" t="str">
        <f aca="false">IF(D262="","",IF(AND($B262='Descrizione Intervento'!$E$25,$C262='Descrizione Intervento'!$E$27),IF(COUNTIF(AM$3:AM261,$D262)=0,$D262,""),""))</f>
        <v/>
      </c>
      <c r="AN262" s="568" t="str">
        <f aca="false">IF(E262="","",IF(AND($B262='Descrizione Intervento'!$E$25,$C262='Descrizione Intervento'!$E$27,$D262='Descrizione Intervento'!$E$30),IF(COUNTIF(AN$3:AN261,$E262)=0,$E262,""),""))</f>
        <v/>
      </c>
      <c r="AO262" s="568" t="str">
        <f aca="false">IF(F262="","",IF(AND($B262='Descrizione Intervento'!$E$25,$C262='Descrizione Intervento'!$E$27,$D262='Descrizione Intervento'!$E$30,$E262='Descrizione Intervento'!$E$32),IF(COUNTIF(AO$3:AO261,$F262)=0,$F262,""),""))</f>
        <v/>
      </c>
      <c r="AP262" s="568" t="str">
        <f aca="false">IF(G262="","",IF(AND($B262='Descrizione Intervento'!$E$25,$C262='Descrizione Intervento'!$E$27,$D262='Descrizione Intervento'!$E$30,$E262='Descrizione Intervento'!$E$32,$F262='Descrizione Intervento'!$E$34),IF(COUNTIF(AP$3:AP261,$G262)=0,$G262,""),""))</f>
        <v/>
      </c>
    </row>
    <row r="263" customFormat="false" ht="12.75" hidden="false" customHeight="false" outlineLevel="0" collapsed="false">
      <c r="A263" s="568" t="str">
        <f aca="false">IF(B263&lt;&gt;"",CONCATENATE(B263,C263,D263,E263,F327,F263,G263),"")</f>
        <v/>
      </c>
      <c r="B263" s="590"/>
      <c r="C263" s="590"/>
      <c r="D263" s="590"/>
      <c r="E263" s="591"/>
      <c r="F263" s="590"/>
      <c r="G263" s="590"/>
      <c r="H263" s="593"/>
      <c r="I263" s="593"/>
      <c r="J263" s="595"/>
      <c r="K263" s="595"/>
      <c r="L263" s="590"/>
      <c r="M263" s="590"/>
      <c r="N263" s="590"/>
      <c r="V263" s="568" t="n">
        <f aca="false">+V262+1</f>
        <v>201</v>
      </c>
      <c r="W263" s="573" t="str">
        <f aca="false">IFERROR(VLOOKUP($V262,AD:AK,8,FALSE()),"")</f>
        <v/>
      </c>
      <c r="X263" s="573" t="str">
        <f aca="false">IFERROR(VLOOKUP($V263,AE:AL,8,FALSE()),"")</f>
        <v/>
      </c>
      <c r="Y263" s="573" t="str">
        <f aca="false">IFERROR(VLOOKUP($V263,AF:AM,8,FALSE()),"")</f>
        <v/>
      </c>
      <c r="Z263" s="573" t="str">
        <f aca="false">IFERROR(VLOOKUP($V263,AG:AN,8,FALSE()),"")</f>
        <v/>
      </c>
      <c r="AA263" s="573" t="str">
        <f aca="false">IFERROR(VLOOKUP($V263,AH:AO,8,FALSE()),"")</f>
        <v/>
      </c>
      <c r="AB263" s="573" t="str">
        <f aca="false">IFERROR(VLOOKUP($V263,AI:AP,8,FALSE()),"")</f>
        <v/>
      </c>
      <c r="AD263" s="568" t="str">
        <f aca="false">IF(AK263&lt;&gt;"",MAX(AD$3:AD262)+1,"")</f>
        <v/>
      </c>
      <c r="AE263" s="568" t="str">
        <f aca="false">IF(AL263&lt;&gt;"",MAX(AE$3:AE262)+1,"")</f>
        <v/>
      </c>
      <c r="AF263" s="568" t="str">
        <f aca="false">IF(AM263&lt;&gt;"",MAX(AF$3:AF262)+1,"")</f>
        <v/>
      </c>
      <c r="AG263" s="568" t="str">
        <f aca="false">IF(AN263&lt;&gt;"",MAX(AG$3:AG262)+1,"")</f>
        <v/>
      </c>
      <c r="AH263" s="568" t="str">
        <f aca="false">IF(AO263&lt;&gt;"",MAX(AH$3:AH262)+1,"")</f>
        <v/>
      </c>
      <c r="AI263" s="568" t="str">
        <f aca="false">IF(AP263&lt;&gt;"",MAX(AI$3:AI262)+1,"")</f>
        <v/>
      </c>
      <c r="AK263" s="568" t="str">
        <f aca="false">IF(B263="","",IF(COUNTIF($AK$3:AL262,B263)=0,B263,""))</f>
        <v/>
      </c>
      <c r="AL263" s="568" t="str">
        <f aca="false">IF(C263="","",IF($B263='Descrizione Intervento'!$E$25,IF(COUNTIF($AL$3:AL262,$C263)=0,$C263,""),""))</f>
        <v/>
      </c>
      <c r="AM263" s="568" t="str">
        <f aca="false">IF(D263="","",IF(AND($B263='Descrizione Intervento'!$E$25,$C263='Descrizione Intervento'!$E$27),IF(COUNTIF(AM$3:AM262,$D263)=0,$D263,""),""))</f>
        <v/>
      </c>
      <c r="AN263" s="568" t="str">
        <f aca="false">IF(E263="","",IF(AND($B263='Descrizione Intervento'!$E$25,$C263='Descrizione Intervento'!$E$27,$D263='Descrizione Intervento'!$E$30),IF(COUNTIF(AN$3:AN262,$E263)=0,$E263,""),""))</f>
        <v/>
      </c>
      <c r="AO263" s="568" t="str">
        <f aca="false">IF(F263="","",IF(AND($B263='Descrizione Intervento'!$E$25,$C263='Descrizione Intervento'!$E$27,$D263='Descrizione Intervento'!$E$30,$E263='Descrizione Intervento'!$E$32),IF(COUNTIF(AO$3:AO262,$F263)=0,$F263,""),""))</f>
        <v/>
      </c>
      <c r="AP263" s="568" t="str">
        <f aca="false">IF(G263="","",IF(AND($B263='Descrizione Intervento'!$E$25,$C263='Descrizione Intervento'!$E$27,$D263='Descrizione Intervento'!$E$30,$E263='Descrizione Intervento'!$E$32,$F263='Descrizione Intervento'!$E$34),IF(COUNTIF(AP$3:AP262,$G263)=0,$G263,""),""))</f>
        <v/>
      </c>
    </row>
    <row r="264" customFormat="false" ht="12.75" hidden="false" customHeight="false" outlineLevel="0" collapsed="false">
      <c r="A264" s="568" t="str">
        <f aca="false">IF(B264&lt;&gt;"",CONCATENATE(B264,C264,D264,E264,F328,F264,G264),"")</f>
        <v/>
      </c>
      <c r="B264" s="590"/>
      <c r="C264" s="590"/>
      <c r="D264" s="590"/>
      <c r="E264" s="591"/>
      <c r="F264" s="590"/>
      <c r="G264" s="590"/>
      <c r="H264" s="593"/>
      <c r="I264" s="593"/>
      <c r="J264" s="595"/>
      <c r="K264" s="595"/>
      <c r="L264" s="590"/>
      <c r="M264" s="590"/>
      <c r="N264" s="590"/>
      <c r="V264" s="568" t="n">
        <f aca="false">+V263+1</f>
        <v>202</v>
      </c>
      <c r="W264" s="573" t="str">
        <f aca="false">IFERROR(VLOOKUP($V263,AD:AK,8,FALSE()),"")</f>
        <v/>
      </c>
      <c r="X264" s="573" t="str">
        <f aca="false">IFERROR(VLOOKUP($V264,AE:AL,8,FALSE()),"")</f>
        <v/>
      </c>
      <c r="Y264" s="573" t="str">
        <f aca="false">IFERROR(VLOOKUP($V264,AF:AM,8,FALSE()),"")</f>
        <v/>
      </c>
      <c r="Z264" s="573" t="str">
        <f aca="false">IFERROR(VLOOKUP($V264,AG:AN,8,FALSE()),"")</f>
        <v/>
      </c>
      <c r="AA264" s="573" t="str">
        <f aca="false">IFERROR(VLOOKUP($V264,AH:AO,8,FALSE()),"")</f>
        <v/>
      </c>
      <c r="AB264" s="573" t="str">
        <f aca="false">IFERROR(VLOOKUP($V264,AI:AP,8,FALSE()),"")</f>
        <v/>
      </c>
      <c r="AD264" s="568" t="str">
        <f aca="false">IF(AK264&lt;&gt;"",MAX(AD$3:AD263)+1,"")</f>
        <v/>
      </c>
      <c r="AE264" s="568" t="str">
        <f aca="false">IF(AL264&lt;&gt;"",MAX(AE$3:AE263)+1,"")</f>
        <v/>
      </c>
      <c r="AF264" s="568" t="str">
        <f aca="false">IF(AM264&lt;&gt;"",MAX(AF$3:AF263)+1,"")</f>
        <v/>
      </c>
      <c r="AG264" s="568" t="str">
        <f aca="false">IF(AN264&lt;&gt;"",MAX(AG$3:AG263)+1,"")</f>
        <v/>
      </c>
      <c r="AH264" s="568" t="str">
        <f aca="false">IF(AO264&lt;&gt;"",MAX(AH$3:AH263)+1,"")</f>
        <v/>
      </c>
      <c r="AI264" s="568" t="str">
        <f aca="false">IF(AP264&lt;&gt;"",MAX(AI$3:AI263)+1,"")</f>
        <v/>
      </c>
      <c r="AK264" s="568" t="str">
        <f aca="false">IF(B264="","",IF(COUNTIF($AK$3:AL263,B264)=0,B264,""))</f>
        <v/>
      </c>
      <c r="AL264" s="568" t="str">
        <f aca="false">IF(C264="","",IF($B264='Descrizione Intervento'!$E$25,IF(COUNTIF($AL$3:AL263,$C264)=0,$C264,""),""))</f>
        <v/>
      </c>
      <c r="AM264" s="568" t="str">
        <f aca="false">IF(D264="","",IF(AND($B264='Descrizione Intervento'!$E$25,$C264='Descrizione Intervento'!$E$27),IF(COUNTIF(AM$3:AM263,$D264)=0,$D264,""),""))</f>
        <v/>
      </c>
      <c r="AN264" s="568" t="str">
        <f aca="false">IF(E264="","",IF(AND($B264='Descrizione Intervento'!$E$25,$C264='Descrizione Intervento'!$E$27,$D264='Descrizione Intervento'!$E$30),IF(COUNTIF(AN$3:AN263,$E264)=0,$E264,""),""))</f>
        <v/>
      </c>
      <c r="AO264" s="568" t="str">
        <f aca="false">IF(F264="","",IF(AND($B264='Descrizione Intervento'!$E$25,$C264='Descrizione Intervento'!$E$27,$D264='Descrizione Intervento'!$E$30,$E264='Descrizione Intervento'!$E$32),IF(COUNTIF(AO$3:AO263,$F264)=0,$F264,""),""))</f>
        <v/>
      </c>
      <c r="AP264" s="568" t="str">
        <f aca="false">IF(G264="","",IF(AND($B264='Descrizione Intervento'!$E$25,$C264='Descrizione Intervento'!$E$27,$D264='Descrizione Intervento'!$E$30,$E264='Descrizione Intervento'!$E$32,$F264='Descrizione Intervento'!$E$34),IF(COUNTIF(AP$3:AP263,$G264)=0,$G264,""),""))</f>
        <v/>
      </c>
    </row>
    <row r="265" customFormat="false" ht="12.75" hidden="false" customHeight="false" outlineLevel="0" collapsed="false">
      <c r="A265" s="568" t="str">
        <f aca="false">IF(B265&lt;&gt;"",CONCATENATE(B265,C265,D265,E265,F329,F265,G265),"")</f>
        <v/>
      </c>
      <c r="B265" s="590"/>
      <c r="C265" s="590"/>
      <c r="D265" s="590"/>
      <c r="E265" s="591"/>
      <c r="F265" s="590"/>
      <c r="G265" s="590"/>
      <c r="H265" s="593"/>
      <c r="I265" s="593"/>
      <c r="J265" s="595"/>
      <c r="K265" s="595"/>
      <c r="L265" s="590"/>
      <c r="M265" s="590"/>
      <c r="N265" s="590"/>
      <c r="V265" s="568" t="n">
        <f aca="false">+V264+1</f>
        <v>203</v>
      </c>
      <c r="W265" s="573" t="str">
        <f aca="false">IFERROR(VLOOKUP($V264,AD:AK,8,FALSE()),"")</f>
        <v/>
      </c>
      <c r="X265" s="573" t="str">
        <f aca="false">IFERROR(VLOOKUP($V265,AE:AL,8,FALSE()),"")</f>
        <v/>
      </c>
      <c r="Y265" s="573" t="str">
        <f aca="false">IFERROR(VLOOKUP($V265,AF:AM,8,FALSE()),"")</f>
        <v/>
      </c>
      <c r="Z265" s="573" t="str">
        <f aca="false">IFERROR(VLOOKUP($V265,AG:AN,8,FALSE()),"")</f>
        <v/>
      </c>
      <c r="AA265" s="573" t="str">
        <f aca="false">IFERROR(VLOOKUP($V265,AH:AO,8,FALSE()),"")</f>
        <v/>
      </c>
      <c r="AB265" s="573" t="str">
        <f aca="false">IFERROR(VLOOKUP($V265,AI:AP,8,FALSE()),"")</f>
        <v/>
      </c>
      <c r="AD265" s="568" t="str">
        <f aca="false">IF(AK265&lt;&gt;"",MAX(AD$3:AD264)+1,"")</f>
        <v/>
      </c>
      <c r="AE265" s="568" t="str">
        <f aca="false">IF(AL265&lt;&gt;"",MAX(AE$3:AE264)+1,"")</f>
        <v/>
      </c>
      <c r="AF265" s="568" t="str">
        <f aca="false">IF(AM265&lt;&gt;"",MAX(AF$3:AF264)+1,"")</f>
        <v/>
      </c>
      <c r="AG265" s="568" t="str">
        <f aca="false">IF(AN265&lt;&gt;"",MAX(AG$3:AG264)+1,"")</f>
        <v/>
      </c>
      <c r="AH265" s="568" t="str">
        <f aca="false">IF(AO265&lt;&gt;"",MAX(AH$3:AH264)+1,"")</f>
        <v/>
      </c>
      <c r="AI265" s="568" t="str">
        <f aca="false">IF(AP265&lt;&gt;"",MAX(AI$3:AI264)+1,"")</f>
        <v/>
      </c>
      <c r="AK265" s="568" t="str">
        <f aca="false">IF(B265="","",IF(COUNTIF($AK$3:AL264,B265)=0,B265,""))</f>
        <v/>
      </c>
      <c r="AL265" s="568" t="str">
        <f aca="false">IF(C265="","",IF($B265='Descrizione Intervento'!$E$25,IF(COUNTIF($AL$3:AL264,$C265)=0,$C265,""),""))</f>
        <v/>
      </c>
      <c r="AM265" s="568" t="str">
        <f aca="false">IF(D265="","",IF(AND($B265='Descrizione Intervento'!$E$25,$C265='Descrizione Intervento'!$E$27),IF(COUNTIF(AM$3:AM264,$D265)=0,$D265,""),""))</f>
        <v/>
      </c>
      <c r="AN265" s="568" t="str">
        <f aca="false">IF(E265="","",IF(AND($B265='Descrizione Intervento'!$E$25,$C265='Descrizione Intervento'!$E$27,$D265='Descrizione Intervento'!$E$30),IF(COUNTIF(AN$3:AN264,$E265)=0,$E265,""),""))</f>
        <v/>
      </c>
      <c r="AO265" s="568" t="str">
        <f aca="false">IF(F265="","",IF(AND($B265='Descrizione Intervento'!$E$25,$C265='Descrizione Intervento'!$E$27,$D265='Descrizione Intervento'!$E$30,$E265='Descrizione Intervento'!$E$32),IF(COUNTIF(AO$3:AO264,$F265)=0,$F265,""),""))</f>
        <v/>
      </c>
      <c r="AP265" s="568" t="str">
        <f aca="false">IF(G265="","",IF(AND($B265='Descrizione Intervento'!$E$25,$C265='Descrizione Intervento'!$E$27,$D265='Descrizione Intervento'!$E$30,$E265='Descrizione Intervento'!$E$32,$F265='Descrizione Intervento'!$E$34),IF(COUNTIF(AP$3:AP264,$G265)=0,$G265,""),""))</f>
        <v/>
      </c>
    </row>
    <row r="266" customFormat="false" ht="12.75" hidden="false" customHeight="false" outlineLevel="0" collapsed="false">
      <c r="A266" s="568" t="str">
        <f aca="false">IF(B266&lt;&gt;"",CONCATENATE(B266,C266,D266,E266,F330,F266,G266),"")</f>
        <v/>
      </c>
      <c r="B266" s="590"/>
      <c r="C266" s="590"/>
      <c r="D266" s="590"/>
      <c r="E266" s="591"/>
      <c r="F266" s="590"/>
      <c r="G266" s="590"/>
      <c r="H266" s="593"/>
      <c r="I266" s="593"/>
      <c r="J266" s="595"/>
      <c r="K266" s="595"/>
      <c r="L266" s="590"/>
      <c r="M266" s="590"/>
      <c r="N266" s="590"/>
      <c r="V266" s="568" t="n">
        <f aca="false">+V265+1</f>
        <v>204</v>
      </c>
      <c r="W266" s="573" t="str">
        <f aca="false">IFERROR(VLOOKUP($V265,AD:AK,8,FALSE()),"")</f>
        <v/>
      </c>
      <c r="X266" s="573" t="str">
        <f aca="false">IFERROR(VLOOKUP($V266,AE:AL,8,FALSE()),"")</f>
        <v/>
      </c>
      <c r="Y266" s="573" t="str">
        <f aca="false">IFERROR(VLOOKUP($V266,AF:AM,8,FALSE()),"")</f>
        <v/>
      </c>
      <c r="Z266" s="573" t="str">
        <f aca="false">IFERROR(VLOOKUP($V266,AG:AN,8,FALSE()),"")</f>
        <v/>
      </c>
      <c r="AA266" s="573" t="str">
        <f aca="false">IFERROR(VLOOKUP($V266,AH:AO,8,FALSE()),"")</f>
        <v/>
      </c>
      <c r="AB266" s="573" t="str">
        <f aca="false">IFERROR(VLOOKUP($V266,AI:AP,8,FALSE()),"")</f>
        <v/>
      </c>
      <c r="AD266" s="568" t="str">
        <f aca="false">IF(AK266&lt;&gt;"",MAX(AD$3:AD265)+1,"")</f>
        <v/>
      </c>
      <c r="AE266" s="568" t="str">
        <f aca="false">IF(AL266&lt;&gt;"",MAX(AE$3:AE265)+1,"")</f>
        <v/>
      </c>
      <c r="AF266" s="568" t="str">
        <f aca="false">IF(AM266&lt;&gt;"",MAX(AF$3:AF265)+1,"")</f>
        <v/>
      </c>
      <c r="AG266" s="568" t="str">
        <f aca="false">IF(AN266&lt;&gt;"",MAX(AG$3:AG265)+1,"")</f>
        <v/>
      </c>
      <c r="AH266" s="568" t="str">
        <f aca="false">IF(AO266&lt;&gt;"",MAX(AH$3:AH265)+1,"")</f>
        <v/>
      </c>
      <c r="AI266" s="568" t="str">
        <f aca="false">IF(AP266&lt;&gt;"",MAX(AI$3:AI265)+1,"")</f>
        <v/>
      </c>
      <c r="AK266" s="568" t="str">
        <f aca="false">IF(B266="","",IF(COUNTIF($AK$3:AL265,B266)=0,B266,""))</f>
        <v/>
      </c>
      <c r="AL266" s="568" t="str">
        <f aca="false">IF(C266="","",IF($B266='Descrizione Intervento'!$E$25,IF(COUNTIF($AL$3:AL265,$C266)=0,$C266,""),""))</f>
        <v/>
      </c>
      <c r="AM266" s="568" t="str">
        <f aca="false">IF(D266="","",IF(AND($B266='Descrizione Intervento'!$E$25,$C266='Descrizione Intervento'!$E$27),IF(COUNTIF(AM$3:AM265,$D266)=0,$D266,""),""))</f>
        <v/>
      </c>
      <c r="AN266" s="568" t="str">
        <f aca="false">IF(E266="","",IF(AND($B266='Descrizione Intervento'!$E$25,$C266='Descrizione Intervento'!$E$27,$D266='Descrizione Intervento'!$E$30),IF(COUNTIF(AN$3:AN265,$E266)=0,$E266,""),""))</f>
        <v/>
      </c>
      <c r="AO266" s="568" t="str">
        <f aca="false">IF(F266="","",IF(AND($B266='Descrizione Intervento'!$E$25,$C266='Descrizione Intervento'!$E$27,$D266='Descrizione Intervento'!$E$30,$E266='Descrizione Intervento'!$E$32),IF(COUNTIF(AO$3:AO265,$F266)=0,$F266,""),""))</f>
        <v/>
      </c>
      <c r="AP266" s="568" t="str">
        <f aca="false">IF(G266="","",IF(AND($B266='Descrizione Intervento'!$E$25,$C266='Descrizione Intervento'!$E$27,$D266='Descrizione Intervento'!$E$30,$E266='Descrizione Intervento'!$E$32,$F266='Descrizione Intervento'!$E$34),IF(COUNTIF(AP$3:AP265,$G266)=0,$G266,""),""))</f>
        <v/>
      </c>
    </row>
    <row r="267" customFormat="false" ht="12.75" hidden="false" customHeight="false" outlineLevel="0" collapsed="false">
      <c r="A267" s="568" t="str">
        <f aca="false">IF(B267&lt;&gt;"",CONCATENATE(B267,C267,D267,E267,F331,F267,G267),"")</f>
        <v/>
      </c>
      <c r="B267" s="590"/>
      <c r="C267" s="590"/>
      <c r="D267" s="590"/>
      <c r="E267" s="591"/>
      <c r="F267" s="590"/>
      <c r="G267" s="590"/>
      <c r="H267" s="593"/>
      <c r="I267" s="593"/>
      <c r="J267" s="595"/>
      <c r="K267" s="595"/>
      <c r="L267" s="590"/>
      <c r="M267" s="590"/>
      <c r="N267" s="590"/>
      <c r="V267" s="568" t="n">
        <f aca="false">+V266+1</f>
        <v>205</v>
      </c>
      <c r="W267" s="573" t="str">
        <f aca="false">IFERROR(VLOOKUP($V266,AD:AK,8,FALSE()),"")</f>
        <v/>
      </c>
      <c r="X267" s="573" t="str">
        <f aca="false">IFERROR(VLOOKUP($V267,AE:AL,8,FALSE()),"")</f>
        <v/>
      </c>
      <c r="Y267" s="573" t="str">
        <f aca="false">IFERROR(VLOOKUP($V267,AF:AM,8,FALSE()),"")</f>
        <v/>
      </c>
      <c r="Z267" s="573" t="str">
        <f aca="false">IFERROR(VLOOKUP($V267,AG:AN,8,FALSE()),"")</f>
        <v/>
      </c>
      <c r="AA267" s="573" t="str">
        <f aca="false">IFERROR(VLOOKUP($V267,AH:AO,8,FALSE()),"")</f>
        <v/>
      </c>
      <c r="AB267" s="573" t="str">
        <f aca="false">IFERROR(VLOOKUP($V267,AI:AP,8,FALSE()),"")</f>
        <v/>
      </c>
      <c r="AD267" s="568" t="str">
        <f aca="false">IF(AK267&lt;&gt;"",MAX(AD$3:AD266)+1,"")</f>
        <v/>
      </c>
      <c r="AE267" s="568" t="str">
        <f aca="false">IF(AL267&lt;&gt;"",MAX(AE$3:AE266)+1,"")</f>
        <v/>
      </c>
      <c r="AF267" s="568" t="str">
        <f aca="false">IF(AM267&lt;&gt;"",MAX(AF$3:AF266)+1,"")</f>
        <v/>
      </c>
      <c r="AG267" s="568" t="str">
        <f aca="false">IF(AN267&lt;&gt;"",MAX(AG$3:AG266)+1,"")</f>
        <v/>
      </c>
      <c r="AH267" s="568" t="str">
        <f aca="false">IF(AO267&lt;&gt;"",MAX(AH$3:AH266)+1,"")</f>
        <v/>
      </c>
      <c r="AI267" s="568" t="str">
        <f aca="false">IF(AP267&lt;&gt;"",MAX(AI$3:AI266)+1,"")</f>
        <v/>
      </c>
      <c r="AK267" s="568" t="str">
        <f aca="false">IF(B267="","",IF(COUNTIF($AK$3:AL266,B267)=0,B267,""))</f>
        <v/>
      </c>
      <c r="AL267" s="568" t="str">
        <f aca="false">IF(C267="","",IF($B267='Descrizione Intervento'!$E$25,IF(COUNTIF($AL$3:AL266,$C267)=0,$C267,""),""))</f>
        <v/>
      </c>
      <c r="AM267" s="568" t="str">
        <f aca="false">IF(D267="","",IF(AND($B267='Descrizione Intervento'!$E$25,$C267='Descrizione Intervento'!$E$27),IF(COUNTIF(AM$3:AM266,$D267)=0,$D267,""),""))</f>
        <v/>
      </c>
      <c r="AN267" s="568" t="str">
        <f aca="false">IF(E267="","",IF(AND($B267='Descrizione Intervento'!$E$25,$C267='Descrizione Intervento'!$E$27,$D267='Descrizione Intervento'!$E$30),IF(COUNTIF(AN$3:AN266,$E267)=0,$E267,""),""))</f>
        <v/>
      </c>
      <c r="AO267" s="568" t="str">
        <f aca="false">IF(F267="","",IF(AND($B267='Descrizione Intervento'!$E$25,$C267='Descrizione Intervento'!$E$27,$D267='Descrizione Intervento'!$E$30,$E267='Descrizione Intervento'!$E$32),IF(COUNTIF(AO$3:AO266,$F267)=0,$F267,""),""))</f>
        <v/>
      </c>
      <c r="AP267" s="568" t="str">
        <f aca="false">IF(G267="","",IF(AND($B267='Descrizione Intervento'!$E$25,$C267='Descrizione Intervento'!$E$27,$D267='Descrizione Intervento'!$E$30,$E267='Descrizione Intervento'!$E$32,$F267='Descrizione Intervento'!$E$34),IF(COUNTIF(AP$3:AP266,$G267)=0,$G267,""),""))</f>
        <v/>
      </c>
    </row>
    <row r="268" customFormat="false" ht="12.75" hidden="false" customHeight="false" outlineLevel="0" collapsed="false">
      <c r="A268" s="568" t="str">
        <f aca="false">IF(B268&lt;&gt;"",CONCATENATE(B268,C268,D268,E268,F332,F268,G268),"")</f>
        <v/>
      </c>
      <c r="B268" s="590"/>
      <c r="C268" s="590"/>
      <c r="D268" s="590"/>
      <c r="E268" s="591"/>
      <c r="F268" s="590"/>
      <c r="G268" s="590"/>
      <c r="H268" s="593"/>
      <c r="I268" s="593"/>
      <c r="J268" s="595"/>
      <c r="K268" s="595"/>
      <c r="L268" s="590"/>
      <c r="M268" s="590"/>
      <c r="N268" s="590"/>
      <c r="V268" s="568" t="n">
        <f aca="false">+V267+1</f>
        <v>206</v>
      </c>
      <c r="W268" s="573" t="str">
        <f aca="false">IFERROR(VLOOKUP($V267,AD:AK,8,FALSE()),"")</f>
        <v/>
      </c>
      <c r="X268" s="573" t="str">
        <f aca="false">IFERROR(VLOOKUP($V268,AE:AL,8,FALSE()),"")</f>
        <v/>
      </c>
      <c r="Y268" s="573" t="str">
        <f aca="false">IFERROR(VLOOKUP($V268,AF:AM,8,FALSE()),"")</f>
        <v/>
      </c>
      <c r="Z268" s="573" t="str">
        <f aca="false">IFERROR(VLOOKUP($V268,AG:AN,8,FALSE()),"")</f>
        <v/>
      </c>
      <c r="AA268" s="573" t="str">
        <f aca="false">IFERROR(VLOOKUP($V268,AH:AO,8,FALSE()),"")</f>
        <v/>
      </c>
      <c r="AB268" s="573" t="str">
        <f aca="false">IFERROR(VLOOKUP($V268,AI:AP,8,FALSE()),"")</f>
        <v/>
      </c>
      <c r="AD268" s="568" t="str">
        <f aca="false">IF(AK268&lt;&gt;"",MAX(AD$3:AD267)+1,"")</f>
        <v/>
      </c>
      <c r="AE268" s="568" t="str">
        <f aca="false">IF(AL268&lt;&gt;"",MAX(AE$3:AE267)+1,"")</f>
        <v/>
      </c>
      <c r="AF268" s="568" t="str">
        <f aca="false">IF(AM268&lt;&gt;"",MAX(AF$3:AF267)+1,"")</f>
        <v/>
      </c>
      <c r="AG268" s="568" t="str">
        <f aca="false">IF(AN268&lt;&gt;"",MAX(AG$3:AG267)+1,"")</f>
        <v/>
      </c>
      <c r="AH268" s="568" t="str">
        <f aca="false">IF(AO268&lt;&gt;"",MAX(AH$3:AH267)+1,"")</f>
        <v/>
      </c>
      <c r="AI268" s="568" t="str">
        <f aca="false">IF(AP268&lt;&gt;"",MAX(AI$3:AI267)+1,"")</f>
        <v/>
      </c>
      <c r="AK268" s="568" t="str">
        <f aca="false">IF(B268="","",IF(COUNTIF($AK$3:AL267,B268)=0,B268,""))</f>
        <v/>
      </c>
      <c r="AL268" s="568" t="str">
        <f aca="false">IF(C268="","",IF($B268='Descrizione Intervento'!$E$25,IF(COUNTIF($AL$3:AL267,$C268)=0,$C268,""),""))</f>
        <v/>
      </c>
      <c r="AM268" s="568" t="str">
        <f aca="false">IF(D268="","",IF(AND($B268='Descrizione Intervento'!$E$25,$C268='Descrizione Intervento'!$E$27),IF(COUNTIF(AM$3:AM267,$D268)=0,$D268,""),""))</f>
        <v/>
      </c>
      <c r="AN268" s="568" t="str">
        <f aca="false">IF(E268="","",IF(AND($B268='Descrizione Intervento'!$E$25,$C268='Descrizione Intervento'!$E$27,$D268='Descrizione Intervento'!$E$30),IF(COUNTIF(AN$3:AN267,$E268)=0,$E268,""),""))</f>
        <v/>
      </c>
      <c r="AO268" s="568" t="str">
        <f aca="false">IF(F268="","",IF(AND($B268='Descrizione Intervento'!$E$25,$C268='Descrizione Intervento'!$E$27,$D268='Descrizione Intervento'!$E$30,$E268='Descrizione Intervento'!$E$32),IF(COUNTIF(AO$3:AO267,$F268)=0,$F268,""),""))</f>
        <v/>
      </c>
      <c r="AP268" s="568" t="str">
        <f aca="false">IF(G268="","",IF(AND($B268='Descrizione Intervento'!$E$25,$C268='Descrizione Intervento'!$E$27,$D268='Descrizione Intervento'!$E$30,$E268='Descrizione Intervento'!$E$32,$F268='Descrizione Intervento'!$E$34),IF(COUNTIF(AP$3:AP267,$G268)=0,$G268,""),""))</f>
        <v/>
      </c>
    </row>
    <row r="269" customFormat="false" ht="12.75" hidden="false" customHeight="false" outlineLevel="0" collapsed="false">
      <c r="A269" s="568" t="str">
        <f aca="false">IF(B269&lt;&gt;"",CONCATENATE(B269,C269,D269,E269,F333,F269,G269),"")</f>
        <v/>
      </c>
      <c r="B269" s="590"/>
      <c r="C269" s="590"/>
      <c r="D269" s="590"/>
      <c r="E269" s="591"/>
      <c r="F269" s="590"/>
      <c r="G269" s="590"/>
      <c r="H269" s="593"/>
      <c r="I269" s="593"/>
      <c r="J269" s="595"/>
      <c r="K269" s="595"/>
      <c r="L269" s="590"/>
      <c r="M269" s="590"/>
      <c r="N269" s="590"/>
      <c r="V269" s="568" t="n">
        <f aca="false">+V268+1</f>
        <v>207</v>
      </c>
      <c r="W269" s="573" t="str">
        <f aca="false">IFERROR(VLOOKUP($V268,AD:AK,8,FALSE()),"")</f>
        <v/>
      </c>
      <c r="X269" s="573" t="str">
        <f aca="false">IFERROR(VLOOKUP($V269,AE:AL,8,FALSE()),"")</f>
        <v/>
      </c>
      <c r="Y269" s="573" t="str">
        <f aca="false">IFERROR(VLOOKUP($V269,AF:AM,8,FALSE()),"")</f>
        <v/>
      </c>
      <c r="Z269" s="573" t="str">
        <f aca="false">IFERROR(VLOOKUP($V269,AG:AN,8,FALSE()),"")</f>
        <v/>
      </c>
      <c r="AA269" s="573" t="str">
        <f aca="false">IFERROR(VLOOKUP($V269,AH:AO,8,FALSE()),"")</f>
        <v/>
      </c>
      <c r="AB269" s="573" t="str">
        <f aca="false">IFERROR(VLOOKUP($V269,AI:AP,8,FALSE()),"")</f>
        <v/>
      </c>
      <c r="AD269" s="568" t="str">
        <f aca="false">IF(AK269&lt;&gt;"",MAX(AD$3:AD268)+1,"")</f>
        <v/>
      </c>
      <c r="AE269" s="568" t="str">
        <f aca="false">IF(AL269&lt;&gt;"",MAX(AE$3:AE268)+1,"")</f>
        <v/>
      </c>
      <c r="AF269" s="568" t="str">
        <f aca="false">IF(AM269&lt;&gt;"",MAX(AF$3:AF268)+1,"")</f>
        <v/>
      </c>
      <c r="AG269" s="568" t="str">
        <f aca="false">IF(AN269&lt;&gt;"",MAX(AG$3:AG268)+1,"")</f>
        <v/>
      </c>
      <c r="AH269" s="568" t="str">
        <f aca="false">IF(AO269&lt;&gt;"",MAX(AH$3:AH268)+1,"")</f>
        <v/>
      </c>
      <c r="AI269" s="568" t="str">
        <f aca="false">IF(AP269&lt;&gt;"",MAX(AI$3:AI268)+1,"")</f>
        <v/>
      </c>
      <c r="AK269" s="568" t="str">
        <f aca="false">IF(B269="","",IF(COUNTIF($AK$3:AL268,B269)=0,B269,""))</f>
        <v/>
      </c>
      <c r="AL269" s="568" t="str">
        <f aca="false">IF(C269="","",IF($B269='Descrizione Intervento'!$E$25,IF(COUNTIF($AL$3:AL268,$C269)=0,$C269,""),""))</f>
        <v/>
      </c>
      <c r="AM269" s="568" t="str">
        <f aca="false">IF(D269="","",IF(AND($B269='Descrizione Intervento'!$E$25,$C269='Descrizione Intervento'!$E$27),IF(COUNTIF(AM$3:AM268,$D269)=0,$D269,""),""))</f>
        <v/>
      </c>
      <c r="AN269" s="568" t="str">
        <f aca="false">IF(E269="","",IF(AND($B269='Descrizione Intervento'!$E$25,$C269='Descrizione Intervento'!$E$27,$D269='Descrizione Intervento'!$E$30),IF(COUNTIF(AN$3:AN268,$E269)=0,$E269,""),""))</f>
        <v/>
      </c>
      <c r="AO269" s="568" t="str">
        <f aca="false">IF(F269="","",IF(AND($B269='Descrizione Intervento'!$E$25,$C269='Descrizione Intervento'!$E$27,$D269='Descrizione Intervento'!$E$30,$E269='Descrizione Intervento'!$E$32),IF(COUNTIF(AO$3:AO268,$F269)=0,$F269,""),""))</f>
        <v/>
      </c>
      <c r="AP269" s="568" t="str">
        <f aca="false">IF(G269="","",IF(AND($B269='Descrizione Intervento'!$E$25,$C269='Descrizione Intervento'!$E$27,$D269='Descrizione Intervento'!$E$30,$E269='Descrizione Intervento'!$E$32,$F269='Descrizione Intervento'!$E$34),IF(COUNTIF(AP$3:AP268,$G269)=0,$G269,""),""))</f>
        <v/>
      </c>
    </row>
    <row r="270" customFormat="false" ht="12.75" hidden="false" customHeight="false" outlineLevel="0" collapsed="false">
      <c r="A270" s="568" t="str">
        <f aca="false">IF(B270&lt;&gt;"",CONCATENATE(B270,C270,D270,E270,F334,F270,G270),"")</f>
        <v/>
      </c>
      <c r="B270" s="590"/>
      <c r="C270" s="590"/>
      <c r="D270" s="590"/>
      <c r="E270" s="591"/>
      <c r="F270" s="590"/>
      <c r="G270" s="590"/>
      <c r="H270" s="593"/>
      <c r="I270" s="593"/>
      <c r="J270" s="595"/>
      <c r="K270" s="595"/>
      <c r="L270" s="590"/>
      <c r="M270" s="590"/>
      <c r="N270" s="590"/>
      <c r="V270" s="568" t="n">
        <f aca="false">+V269+1</f>
        <v>208</v>
      </c>
      <c r="W270" s="573" t="str">
        <f aca="false">IFERROR(VLOOKUP($V269,AD:AK,8,FALSE()),"")</f>
        <v/>
      </c>
      <c r="X270" s="573" t="str">
        <f aca="false">IFERROR(VLOOKUP($V270,AE:AL,8,FALSE()),"")</f>
        <v/>
      </c>
      <c r="Y270" s="573" t="str">
        <f aca="false">IFERROR(VLOOKUP($V270,AF:AM,8,FALSE()),"")</f>
        <v/>
      </c>
      <c r="Z270" s="573" t="str">
        <f aca="false">IFERROR(VLOOKUP($V270,AG:AN,8,FALSE()),"")</f>
        <v/>
      </c>
      <c r="AA270" s="573" t="str">
        <f aca="false">IFERROR(VLOOKUP($V270,AH:AO,8,FALSE()),"")</f>
        <v/>
      </c>
      <c r="AB270" s="573" t="str">
        <f aca="false">IFERROR(VLOOKUP($V270,AI:AP,8,FALSE()),"")</f>
        <v/>
      </c>
      <c r="AD270" s="568" t="str">
        <f aca="false">IF(AK270&lt;&gt;"",MAX(AD$3:AD269)+1,"")</f>
        <v/>
      </c>
      <c r="AE270" s="568" t="str">
        <f aca="false">IF(AL270&lt;&gt;"",MAX(AE$3:AE269)+1,"")</f>
        <v/>
      </c>
      <c r="AF270" s="568" t="str">
        <f aca="false">IF(AM270&lt;&gt;"",MAX(AF$3:AF269)+1,"")</f>
        <v/>
      </c>
      <c r="AG270" s="568" t="str">
        <f aca="false">IF(AN270&lt;&gt;"",MAX(AG$3:AG269)+1,"")</f>
        <v/>
      </c>
      <c r="AH270" s="568" t="str">
        <f aca="false">IF(AO270&lt;&gt;"",MAX(AH$3:AH269)+1,"")</f>
        <v/>
      </c>
      <c r="AI270" s="568" t="str">
        <f aca="false">IF(AP270&lt;&gt;"",MAX(AI$3:AI269)+1,"")</f>
        <v/>
      </c>
      <c r="AK270" s="568" t="str">
        <f aca="false">IF(B270="","",IF(COUNTIF($AK$3:AL269,B270)=0,B270,""))</f>
        <v/>
      </c>
      <c r="AL270" s="568" t="str">
        <f aca="false">IF(C270="","",IF($B270='Descrizione Intervento'!$E$25,IF(COUNTIF($AL$3:AL269,$C270)=0,$C270,""),""))</f>
        <v/>
      </c>
      <c r="AM270" s="568" t="str">
        <f aca="false">IF(D270="","",IF(AND($B270='Descrizione Intervento'!$E$25,$C270='Descrizione Intervento'!$E$27),IF(COUNTIF(AM$3:AM269,$D270)=0,$D270,""),""))</f>
        <v/>
      </c>
      <c r="AN270" s="568" t="str">
        <f aca="false">IF(E270="","",IF(AND($B270='Descrizione Intervento'!$E$25,$C270='Descrizione Intervento'!$E$27,$D270='Descrizione Intervento'!$E$30),IF(COUNTIF(AN$3:AN269,$E270)=0,$E270,""),""))</f>
        <v/>
      </c>
      <c r="AO270" s="568" t="str">
        <f aca="false">IF(F270="","",IF(AND($B270='Descrizione Intervento'!$E$25,$C270='Descrizione Intervento'!$E$27,$D270='Descrizione Intervento'!$E$30,$E270='Descrizione Intervento'!$E$32),IF(COUNTIF(AO$3:AO269,$F270)=0,$F270,""),""))</f>
        <v/>
      </c>
      <c r="AP270" s="568" t="str">
        <f aca="false">IF(G270="","",IF(AND($B270='Descrizione Intervento'!$E$25,$C270='Descrizione Intervento'!$E$27,$D270='Descrizione Intervento'!$E$30,$E270='Descrizione Intervento'!$E$32,$F270='Descrizione Intervento'!$E$34),IF(COUNTIF(AP$3:AP269,$G270)=0,$G270,""),""))</f>
        <v/>
      </c>
    </row>
    <row r="271" customFormat="false" ht="12.75" hidden="false" customHeight="false" outlineLevel="0" collapsed="false">
      <c r="A271" s="568" t="str">
        <f aca="false">IF(B271&lt;&gt;"",CONCATENATE(B271,C271,D271,E271,F335,F271,G271),"")</f>
        <v/>
      </c>
      <c r="B271" s="590"/>
      <c r="C271" s="590"/>
      <c r="D271" s="590"/>
      <c r="E271" s="591"/>
      <c r="F271" s="590"/>
      <c r="G271" s="590"/>
      <c r="H271" s="593"/>
      <c r="I271" s="593"/>
      <c r="J271" s="595"/>
      <c r="K271" s="595"/>
      <c r="L271" s="590"/>
      <c r="M271" s="590"/>
      <c r="N271" s="590"/>
      <c r="V271" s="568" t="n">
        <f aca="false">+V270+1</f>
        <v>209</v>
      </c>
      <c r="W271" s="573" t="str">
        <f aca="false">IFERROR(VLOOKUP($V270,AD:AK,8,FALSE()),"")</f>
        <v/>
      </c>
      <c r="X271" s="573" t="str">
        <f aca="false">IFERROR(VLOOKUP($V271,AE:AL,8,FALSE()),"")</f>
        <v/>
      </c>
      <c r="Y271" s="573" t="str">
        <f aca="false">IFERROR(VLOOKUP($V271,AF:AM,8,FALSE()),"")</f>
        <v/>
      </c>
      <c r="Z271" s="573" t="str">
        <f aca="false">IFERROR(VLOOKUP($V271,AG:AN,8,FALSE()),"")</f>
        <v/>
      </c>
      <c r="AA271" s="573" t="str">
        <f aca="false">IFERROR(VLOOKUP($V271,AH:AO,8,FALSE()),"")</f>
        <v/>
      </c>
      <c r="AB271" s="573" t="str">
        <f aca="false">IFERROR(VLOOKUP($V271,AI:AP,8,FALSE()),"")</f>
        <v/>
      </c>
      <c r="AD271" s="568" t="str">
        <f aca="false">IF(AK271&lt;&gt;"",MAX(AD$3:AD270)+1,"")</f>
        <v/>
      </c>
      <c r="AE271" s="568" t="str">
        <f aca="false">IF(AL271&lt;&gt;"",MAX(AE$3:AE270)+1,"")</f>
        <v/>
      </c>
      <c r="AF271" s="568" t="str">
        <f aca="false">IF(AM271&lt;&gt;"",MAX(AF$3:AF270)+1,"")</f>
        <v/>
      </c>
      <c r="AG271" s="568" t="str">
        <f aca="false">IF(AN271&lt;&gt;"",MAX(AG$3:AG270)+1,"")</f>
        <v/>
      </c>
      <c r="AH271" s="568" t="str">
        <f aca="false">IF(AO271&lt;&gt;"",MAX(AH$3:AH270)+1,"")</f>
        <v/>
      </c>
      <c r="AI271" s="568" t="str">
        <f aca="false">IF(AP271&lt;&gt;"",MAX(AI$3:AI270)+1,"")</f>
        <v/>
      </c>
      <c r="AK271" s="568" t="str">
        <f aca="false">IF(B271="","",IF(COUNTIF($AK$3:AL270,B271)=0,B271,""))</f>
        <v/>
      </c>
      <c r="AL271" s="568" t="str">
        <f aca="false">IF(C271="","",IF($B271='Descrizione Intervento'!$E$25,IF(COUNTIF($AL$3:AL270,$C271)=0,$C271,""),""))</f>
        <v/>
      </c>
      <c r="AM271" s="568" t="str">
        <f aca="false">IF(D271="","",IF(AND($B271='Descrizione Intervento'!$E$25,$C271='Descrizione Intervento'!$E$27),IF(COUNTIF(AM$3:AM270,$D271)=0,$D271,""),""))</f>
        <v/>
      </c>
      <c r="AN271" s="568" t="str">
        <f aca="false">IF(E271="","",IF(AND($B271='Descrizione Intervento'!$E$25,$C271='Descrizione Intervento'!$E$27,$D271='Descrizione Intervento'!$E$30),IF(COUNTIF(AN$3:AN270,$E271)=0,$E271,""),""))</f>
        <v/>
      </c>
      <c r="AO271" s="568" t="str">
        <f aca="false">IF(F271="","",IF(AND($B271='Descrizione Intervento'!$E$25,$C271='Descrizione Intervento'!$E$27,$D271='Descrizione Intervento'!$E$30,$E271='Descrizione Intervento'!$E$32),IF(COUNTIF(AO$3:AO270,$F271)=0,$F271,""),""))</f>
        <v/>
      </c>
      <c r="AP271" s="568" t="str">
        <f aca="false">IF(G271="","",IF(AND($B271='Descrizione Intervento'!$E$25,$C271='Descrizione Intervento'!$E$27,$D271='Descrizione Intervento'!$E$30,$E271='Descrizione Intervento'!$E$32,$F271='Descrizione Intervento'!$E$34),IF(COUNTIF(AP$3:AP270,$G271)=0,$G271,""),""))</f>
        <v/>
      </c>
    </row>
    <row r="272" customFormat="false" ht="12.75" hidden="false" customHeight="false" outlineLevel="0" collapsed="false">
      <c r="A272" s="568" t="str">
        <f aca="false">IF(B272&lt;&gt;"",CONCATENATE(B272,C272,D272,E272,F336,F272,G272),"")</f>
        <v/>
      </c>
      <c r="B272" s="590"/>
      <c r="C272" s="590"/>
      <c r="D272" s="590"/>
      <c r="E272" s="591"/>
      <c r="F272" s="590"/>
      <c r="G272" s="590"/>
      <c r="H272" s="593"/>
      <c r="I272" s="593"/>
      <c r="J272" s="595"/>
      <c r="K272" s="595"/>
      <c r="L272" s="590"/>
      <c r="M272" s="590"/>
      <c r="N272" s="590"/>
      <c r="V272" s="568" t="n">
        <f aca="false">+V271+1</f>
        <v>210</v>
      </c>
      <c r="W272" s="573" t="str">
        <f aca="false">IFERROR(VLOOKUP($V271,AD:AK,8,FALSE()),"")</f>
        <v/>
      </c>
      <c r="X272" s="573" t="str">
        <f aca="false">IFERROR(VLOOKUP($V272,AE:AL,8,FALSE()),"")</f>
        <v/>
      </c>
      <c r="Y272" s="573" t="str">
        <f aca="false">IFERROR(VLOOKUP($V272,AF:AM,8,FALSE()),"")</f>
        <v/>
      </c>
      <c r="Z272" s="573" t="str">
        <f aca="false">IFERROR(VLOOKUP($V272,AG:AN,8,FALSE()),"")</f>
        <v/>
      </c>
      <c r="AA272" s="573" t="str">
        <f aca="false">IFERROR(VLOOKUP($V272,AH:AO,8,FALSE()),"")</f>
        <v/>
      </c>
      <c r="AB272" s="573" t="str">
        <f aca="false">IFERROR(VLOOKUP($V272,AI:AP,8,FALSE()),"")</f>
        <v/>
      </c>
      <c r="AD272" s="568" t="str">
        <f aca="false">IF(AK272&lt;&gt;"",MAX(AD$3:AD271)+1,"")</f>
        <v/>
      </c>
      <c r="AE272" s="568" t="str">
        <f aca="false">IF(AL272&lt;&gt;"",MAX(AE$3:AE271)+1,"")</f>
        <v/>
      </c>
      <c r="AF272" s="568" t="str">
        <f aca="false">IF(AM272&lt;&gt;"",MAX(AF$3:AF271)+1,"")</f>
        <v/>
      </c>
      <c r="AG272" s="568" t="str">
        <f aca="false">IF(AN272&lt;&gt;"",MAX(AG$3:AG271)+1,"")</f>
        <v/>
      </c>
      <c r="AH272" s="568" t="str">
        <f aca="false">IF(AO272&lt;&gt;"",MAX(AH$3:AH271)+1,"")</f>
        <v/>
      </c>
      <c r="AI272" s="568" t="str">
        <f aca="false">IF(AP272&lt;&gt;"",MAX(AI$3:AI271)+1,"")</f>
        <v/>
      </c>
      <c r="AK272" s="568" t="str">
        <f aca="false">IF(B272="","",IF(COUNTIF($AK$3:AL271,B272)=0,B272,""))</f>
        <v/>
      </c>
      <c r="AL272" s="568" t="str">
        <f aca="false">IF(C272="","",IF($B272='Descrizione Intervento'!$E$25,IF(COUNTIF($AL$3:AL271,$C272)=0,$C272,""),""))</f>
        <v/>
      </c>
      <c r="AM272" s="568" t="str">
        <f aca="false">IF(D272="","",IF(AND($B272='Descrizione Intervento'!$E$25,$C272='Descrizione Intervento'!$E$27),IF(COUNTIF(AM$3:AM271,$D272)=0,$D272,""),""))</f>
        <v/>
      </c>
      <c r="AN272" s="568" t="str">
        <f aca="false">IF(E272="","",IF(AND($B272='Descrizione Intervento'!$E$25,$C272='Descrizione Intervento'!$E$27,$D272='Descrizione Intervento'!$E$30),IF(COUNTIF(AN$3:AN271,$E272)=0,$E272,""),""))</f>
        <v/>
      </c>
      <c r="AO272" s="568" t="str">
        <f aca="false">IF(F272="","",IF(AND($B272='Descrizione Intervento'!$E$25,$C272='Descrizione Intervento'!$E$27,$D272='Descrizione Intervento'!$E$30,$E272='Descrizione Intervento'!$E$32),IF(COUNTIF(AO$3:AO271,$F272)=0,$F272,""),""))</f>
        <v/>
      </c>
      <c r="AP272" s="568" t="str">
        <f aca="false">IF(G272="","",IF(AND($B272='Descrizione Intervento'!$E$25,$C272='Descrizione Intervento'!$E$27,$D272='Descrizione Intervento'!$E$30,$E272='Descrizione Intervento'!$E$32,$F272='Descrizione Intervento'!$E$34),IF(COUNTIF(AP$3:AP271,$G272)=0,$G272,""),""))</f>
        <v/>
      </c>
    </row>
    <row r="273" customFormat="false" ht="12.75" hidden="false" customHeight="false" outlineLevel="0" collapsed="false">
      <c r="A273" s="568" t="str">
        <f aca="false">IF(B273&lt;&gt;"",CONCATENATE(B273,C273,D273,E273,F337,F273,G273),"")</f>
        <v/>
      </c>
      <c r="B273" s="590"/>
      <c r="C273" s="590"/>
      <c r="D273" s="590"/>
      <c r="E273" s="591"/>
      <c r="F273" s="590"/>
      <c r="G273" s="590"/>
      <c r="H273" s="593"/>
      <c r="I273" s="593"/>
      <c r="J273" s="595"/>
      <c r="K273" s="595"/>
      <c r="L273" s="590"/>
      <c r="M273" s="590"/>
      <c r="N273" s="590"/>
      <c r="V273" s="568" t="n">
        <f aca="false">+V272+1</f>
        <v>211</v>
      </c>
      <c r="W273" s="573" t="str">
        <f aca="false">IFERROR(VLOOKUP($V272,AD:AK,8,FALSE()),"")</f>
        <v/>
      </c>
      <c r="X273" s="573" t="str">
        <f aca="false">IFERROR(VLOOKUP($V273,AE:AL,8,FALSE()),"")</f>
        <v/>
      </c>
      <c r="Y273" s="573" t="str">
        <f aca="false">IFERROR(VLOOKUP($V273,AF:AM,8,FALSE()),"")</f>
        <v/>
      </c>
      <c r="Z273" s="573" t="str">
        <f aca="false">IFERROR(VLOOKUP($V273,AG:AN,8,FALSE()),"")</f>
        <v/>
      </c>
      <c r="AA273" s="573" t="str">
        <f aca="false">IFERROR(VLOOKUP($V273,AH:AO,8,FALSE()),"")</f>
        <v/>
      </c>
      <c r="AB273" s="573" t="str">
        <f aca="false">IFERROR(VLOOKUP($V273,AI:AP,8,FALSE()),"")</f>
        <v/>
      </c>
      <c r="AD273" s="568" t="str">
        <f aca="false">IF(AK273&lt;&gt;"",MAX(AD$3:AD272)+1,"")</f>
        <v/>
      </c>
      <c r="AE273" s="568" t="str">
        <f aca="false">IF(AL273&lt;&gt;"",MAX(AE$3:AE272)+1,"")</f>
        <v/>
      </c>
      <c r="AF273" s="568" t="str">
        <f aca="false">IF(AM273&lt;&gt;"",MAX(AF$3:AF272)+1,"")</f>
        <v/>
      </c>
      <c r="AG273" s="568" t="str">
        <f aca="false">IF(AN273&lt;&gt;"",MAX(AG$3:AG272)+1,"")</f>
        <v/>
      </c>
      <c r="AH273" s="568" t="str">
        <f aca="false">IF(AO273&lt;&gt;"",MAX(AH$3:AH272)+1,"")</f>
        <v/>
      </c>
      <c r="AI273" s="568" t="str">
        <f aca="false">IF(AP273&lt;&gt;"",MAX(AI$3:AI272)+1,"")</f>
        <v/>
      </c>
      <c r="AK273" s="568" t="str">
        <f aca="false">IF(B273="","",IF(COUNTIF($AK$3:AL272,B273)=0,B273,""))</f>
        <v/>
      </c>
      <c r="AL273" s="568" t="str">
        <f aca="false">IF(C273="","",IF($B273='Descrizione Intervento'!$E$25,IF(COUNTIF($AL$3:AL272,$C273)=0,$C273,""),""))</f>
        <v/>
      </c>
      <c r="AM273" s="568" t="str">
        <f aca="false">IF(D273="","",IF(AND($B273='Descrizione Intervento'!$E$25,$C273='Descrizione Intervento'!$E$27),IF(COUNTIF(AM$3:AM272,$D273)=0,$D273,""),""))</f>
        <v/>
      </c>
      <c r="AN273" s="568" t="str">
        <f aca="false">IF(E273="","",IF(AND($B273='Descrizione Intervento'!$E$25,$C273='Descrizione Intervento'!$E$27,$D273='Descrizione Intervento'!$E$30),IF(COUNTIF(AN$3:AN272,$E273)=0,$E273,""),""))</f>
        <v/>
      </c>
      <c r="AO273" s="568" t="str">
        <f aca="false">IF(F273="","",IF(AND($B273='Descrizione Intervento'!$E$25,$C273='Descrizione Intervento'!$E$27,$D273='Descrizione Intervento'!$E$30,$E273='Descrizione Intervento'!$E$32),IF(COUNTIF(AO$3:AO272,$F273)=0,$F273,""),""))</f>
        <v/>
      </c>
      <c r="AP273" s="568" t="str">
        <f aca="false">IF(G273="","",IF(AND($B273='Descrizione Intervento'!$E$25,$C273='Descrizione Intervento'!$E$27,$D273='Descrizione Intervento'!$E$30,$E273='Descrizione Intervento'!$E$32,$F273='Descrizione Intervento'!$E$34),IF(COUNTIF(AP$3:AP272,$G273)=0,$G273,""),""))</f>
        <v/>
      </c>
    </row>
    <row r="274" customFormat="false" ht="12.75" hidden="false" customHeight="false" outlineLevel="0" collapsed="false">
      <c r="A274" s="568" t="str">
        <f aca="false">IF(B274&lt;&gt;"",CONCATENATE(B274,C274,D274,E274,F338,F274,G274),"")</f>
        <v/>
      </c>
      <c r="B274" s="590"/>
      <c r="C274" s="590"/>
      <c r="D274" s="590"/>
      <c r="E274" s="591"/>
      <c r="F274" s="590"/>
      <c r="G274" s="590"/>
      <c r="H274" s="593"/>
      <c r="I274" s="593"/>
      <c r="J274" s="595"/>
      <c r="K274" s="595"/>
      <c r="L274" s="590"/>
      <c r="M274" s="590"/>
      <c r="N274" s="590"/>
      <c r="V274" s="568" t="n">
        <f aca="false">+V273+1</f>
        <v>212</v>
      </c>
      <c r="W274" s="573" t="str">
        <f aca="false">IFERROR(VLOOKUP($V273,AD:AK,8,FALSE()),"")</f>
        <v/>
      </c>
      <c r="X274" s="573" t="str">
        <f aca="false">IFERROR(VLOOKUP($V274,AE:AL,8,FALSE()),"")</f>
        <v/>
      </c>
      <c r="Y274" s="573" t="str">
        <f aca="false">IFERROR(VLOOKUP($V274,AF:AM,8,FALSE()),"")</f>
        <v/>
      </c>
      <c r="Z274" s="573" t="str">
        <f aca="false">IFERROR(VLOOKUP($V274,AG:AN,8,FALSE()),"")</f>
        <v/>
      </c>
      <c r="AA274" s="573" t="str">
        <f aca="false">IFERROR(VLOOKUP($V274,AH:AO,8,FALSE()),"")</f>
        <v/>
      </c>
      <c r="AB274" s="573" t="str">
        <f aca="false">IFERROR(VLOOKUP($V274,AI:AP,8,FALSE()),"")</f>
        <v/>
      </c>
      <c r="AD274" s="568" t="str">
        <f aca="false">IF(AK274&lt;&gt;"",MAX(AD$3:AD273)+1,"")</f>
        <v/>
      </c>
      <c r="AE274" s="568" t="str">
        <f aca="false">IF(AL274&lt;&gt;"",MAX(AE$3:AE273)+1,"")</f>
        <v/>
      </c>
      <c r="AF274" s="568" t="str">
        <f aca="false">IF(AM274&lt;&gt;"",MAX(AF$3:AF273)+1,"")</f>
        <v/>
      </c>
      <c r="AG274" s="568" t="str">
        <f aca="false">IF(AN274&lt;&gt;"",MAX(AG$3:AG273)+1,"")</f>
        <v/>
      </c>
      <c r="AH274" s="568" t="str">
        <f aca="false">IF(AO274&lt;&gt;"",MAX(AH$3:AH273)+1,"")</f>
        <v/>
      </c>
      <c r="AI274" s="568" t="str">
        <f aca="false">IF(AP274&lt;&gt;"",MAX(AI$3:AI273)+1,"")</f>
        <v/>
      </c>
      <c r="AK274" s="568" t="str">
        <f aca="false">IF(B274="","",IF(COUNTIF($AK$3:AL273,B274)=0,B274,""))</f>
        <v/>
      </c>
      <c r="AL274" s="568" t="str">
        <f aca="false">IF(C274="","",IF($B274='Descrizione Intervento'!$E$25,IF(COUNTIF($AL$3:AL273,$C274)=0,$C274,""),""))</f>
        <v/>
      </c>
      <c r="AM274" s="568" t="str">
        <f aca="false">IF(D274="","",IF(AND($B274='Descrizione Intervento'!$E$25,$C274='Descrizione Intervento'!$E$27),IF(COUNTIF(AM$3:AM273,$D274)=0,$D274,""),""))</f>
        <v/>
      </c>
      <c r="AN274" s="568" t="str">
        <f aca="false">IF(E274="","",IF(AND($B274='Descrizione Intervento'!$E$25,$C274='Descrizione Intervento'!$E$27,$D274='Descrizione Intervento'!$E$30),IF(COUNTIF(AN$3:AN273,$E274)=0,$E274,""),""))</f>
        <v/>
      </c>
      <c r="AO274" s="568" t="str">
        <f aca="false">IF(F274="","",IF(AND($B274='Descrizione Intervento'!$E$25,$C274='Descrizione Intervento'!$E$27,$D274='Descrizione Intervento'!$E$30,$E274='Descrizione Intervento'!$E$32),IF(COUNTIF(AO$3:AO273,$F274)=0,$F274,""),""))</f>
        <v/>
      </c>
      <c r="AP274" s="568" t="str">
        <f aca="false">IF(G274="","",IF(AND($B274='Descrizione Intervento'!$E$25,$C274='Descrizione Intervento'!$E$27,$D274='Descrizione Intervento'!$E$30,$E274='Descrizione Intervento'!$E$32,$F274='Descrizione Intervento'!$E$34),IF(COUNTIF(AP$3:AP273,$G274)=0,$G274,""),""))</f>
        <v/>
      </c>
    </row>
    <row r="275" customFormat="false" ht="12.75" hidden="false" customHeight="false" outlineLevel="0" collapsed="false">
      <c r="A275" s="568" t="str">
        <f aca="false">IF(B275&lt;&gt;"",CONCATENATE(B275,C275,D275,E275,F339,F275,G275),"")</f>
        <v/>
      </c>
      <c r="B275" s="590"/>
      <c r="C275" s="590"/>
      <c r="D275" s="590"/>
      <c r="E275" s="591"/>
      <c r="F275" s="590"/>
      <c r="G275" s="590"/>
      <c r="H275" s="593"/>
      <c r="I275" s="593"/>
      <c r="J275" s="595"/>
      <c r="K275" s="595"/>
      <c r="L275" s="590"/>
      <c r="M275" s="590"/>
      <c r="N275" s="590"/>
      <c r="V275" s="568" t="n">
        <f aca="false">+V274+1</f>
        <v>213</v>
      </c>
      <c r="W275" s="573" t="str">
        <f aca="false">IFERROR(VLOOKUP($V274,AD:AK,8,FALSE()),"")</f>
        <v/>
      </c>
      <c r="X275" s="573" t="str">
        <f aca="false">IFERROR(VLOOKUP($V275,AE:AL,8,FALSE()),"")</f>
        <v/>
      </c>
      <c r="Y275" s="573" t="str">
        <f aca="false">IFERROR(VLOOKUP($V275,AF:AM,8,FALSE()),"")</f>
        <v/>
      </c>
      <c r="Z275" s="573" t="str">
        <f aca="false">IFERROR(VLOOKUP($V275,AG:AN,8,FALSE()),"")</f>
        <v/>
      </c>
      <c r="AA275" s="573" t="str">
        <f aca="false">IFERROR(VLOOKUP($V275,AH:AO,8,FALSE()),"")</f>
        <v/>
      </c>
      <c r="AB275" s="573" t="str">
        <f aca="false">IFERROR(VLOOKUP($V275,AI:AP,8,FALSE()),"")</f>
        <v/>
      </c>
      <c r="AD275" s="568" t="str">
        <f aca="false">IF(AK275&lt;&gt;"",MAX(AD$3:AD274)+1,"")</f>
        <v/>
      </c>
      <c r="AE275" s="568" t="str">
        <f aca="false">IF(AL275&lt;&gt;"",MAX(AE$3:AE274)+1,"")</f>
        <v/>
      </c>
      <c r="AF275" s="568" t="str">
        <f aca="false">IF(AM275&lt;&gt;"",MAX(AF$3:AF274)+1,"")</f>
        <v/>
      </c>
      <c r="AG275" s="568" t="str">
        <f aca="false">IF(AN275&lt;&gt;"",MAX(AG$3:AG274)+1,"")</f>
        <v/>
      </c>
      <c r="AH275" s="568" t="str">
        <f aca="false">IF(AO275&lt;&gt;"",MAX(AH$3:AH274)+1,"")</f>
        <v/>
      </c>
      <c r="AI275" s="568" t="str">
        <f aca="false">IF(AP275&lt;&gt;"",MAX(AI$3:AI274)+1,"")</f>
        <v/>
      </c>
      <c r="AK275" s="568" t="str">
        <f aca="false">IF(B275="","",IF(COUNTIF($AK$3:AL274,B275)=0,B275,""))</f>
        <v/>
      </c>
      <c r="AL275" s="568" t="str">
        <f aca="false">IF(C275="","",IF($B275='Descrizione Intervento'!$E$25,IF(COUNTIF($AL$3:AL274,$C275)=0,$C275,""),""))</f>
        <v/>
      </c>
      <c r="AM275" s="568" t="str">
        <f aca="false">IF(D275="","",IF(AND($B275='Descrizione Intervento'!$E$25,$C275='Descrizione Intervento'!$E$27),IF(COUNTIF(AM$3:AM274,$D275)=0,$D275,""),""))</f>
        <v/>
      </c>
      <c r="AN275" s="568" t="str">
        <f aca="false">IF(E275="","",IF(AND($B275='Descrizione Intervento'!$E$25,$C275='Descrizione Intervento'!$E$27,$D275='Descrizione Intervento'!$E$30),IF(COUNTIF(AN$3:AN274,$E275)=0,$E275,""),""))</f>
        <v/>
      </c>
      <c r="AO275" s="568" t="str">
        <f aca="false">IF(F275="","",IF(AND($B275='Descrizione Intervento'!$E$25,$C275='Descrizione Intervento'!$E$27,$D275='Descrizione Intervento'!$E$30,$E275='Descrizione Intervento'!$E$32),IF(COUNTIF(AO$3:AO274,$F275)=0,$F275,""),""))</f>
        <v/>
      </c>
      <c r="AP275" s="568" t="str">
        <f aca="false">IF(G275="","",IF(AND($B275='Descrizione Intervento'!$E$25,$C275='Descrizione Intervento'!$E$27,$D275='Descrizione Intervento'!$E$30,$E275='Descrizione Intervento'!$E$32,$F275='Descrizione Intervento'!$E$34),IF(COUNTIF(AP$3:AP274,$G275)=0,$G275,""),""))</f>
        <v/>
      </c>
    </row>
    <row r="276" customFormat="false" ht="12.75" hidden="false" customHeight="false" outlineLevel="0" collapsed="false">
      <c r="A276" s="568" t="str">
        <f aca="false">IF(B276&lt;&gt;"",CONCATENATE(B276,C276,D276,E276,F340,F276,G276),"")</f>
        <v/>
      </c>
      <c r="B276" s="590"/>
      <c r="C276" s="590"/>
      <c r="D276" s="590"/>
      <c r="E276" s="591"/>
      <c r="F276" s="590"/>
      <c r="G276" s="590"/>
      <c r="H276" s="593"/>
      <c r="I276" s="593"/>
      <c r="J276" s="595"/>
      <c r="K276" s="595"/>
      <c r="L276" s="590"/>
      <c r="M276" s="590"/>
      <c r="N276" s="590"/>
      <c r="V276" s="568" t="n">
        <f aca="false">+V275+1</f>
        <v>214</v>
      </c>
      <c r="W276" s="573" t="str">
        <f aca="false">IFERROR(VLOOKUP($V275,AD:AK,8,FALSE()),"")</f>
        <v/>
      </c>
      <c r="X276" s="573" t="str">
        <f aca="false">IFERROR(VLOOKUP($V276,AE:AL,8,FALSE()),"")</f>
        <v/>
      </c>
      <c r="Y276" s="573" t="str">
        <f aca="false">IFERROR(VLOOKUP($V276,AF:AM,8,FALSE()),"")</f>
        <v/>
      </c>
      <c r="Z276" s="573" t="str">
        <f aca="false">IFERROR(VLOOKUP($V276,AG:AN,8,FALSE()),"")</f>
        <v/>
      </c>
      <c r="AA276" s="573" t="str">
        <f aca="false">IFERROR(VLOOKUP($V276,AH:AO,8,FALSE()),"")</f>
        <v/>
      </c>
      <c r="AB276" s="573" t="str">
        <f aca="false">IFERROR(VLOOKUP($V276,AI:AP,8,FALSE()),"")</f>
        <v/>
      </c>
      <c r="AD276" s="568" t="str">
        <f aca="false">IF(AK276&lt;&gt;"",MAX(AD$3:AD275)+1,"")</f>
        <v/>
      </c>
      <c r="AE276" s="568" t="str">
        <f aca="false">IF(AL276&lt;&gt;"",MAX(AE$3:AE275)+1,"")</f>
        <v/>
      </c>
      <c r="AF276" s="568" t="str">
        <f aca="false">IF(AM276&lt;&gt;"",MAX(AF$3:AF275)+1,"")</f>
        <v/>
      </c>
      <c r="AG276" s="568" t="str">
        <f aca="false">IF(AN276&lt;&gt;"",MAX(AG$3:AG275)+1,"")</f>
        <v/>
      </c>
      <c r="AH276" s="568" t="str">
        <f aca="false">IF(AO276&lt;&gt;"",MAX(AH$3:AH275)+1,"")</f>
        <v/>
      </c>
      <c r="AI276" s="568" t="str">
        <f aca="false">IF(AP276&lt;&gt;"",MAX(AI$3:AI275)+1,"")</f>
        <v/>
      </c>
      <c r="AK276" s="568" t="str">
        <f aca="false">IF(B276="","",IF(COUNTIF($AK$3:AL275,B276)=0,B276,""))</f>
        <v/>
      </c>
      <c r="AL276" s="568" t="str">
        <f aca="false">IF(C276="","",IF($B276='Descrizione Intervento'!$E$25,IF(COUNTIF($AL$3:AL275,$C276)=0,$C276,""),""))</f>
        <v/>
      </c>
      <c r="AM276" s="568" t="str">
        <f aca="false">IF(D276="","",IF(AND($B276='Descrizione Intervento'!$E$25,$C276='Descrizione Intervento'!$E$27),IF(COUNTIF(AM$3:AM275,$D276)=0,$D276,""),""))</f>
        <v/>
      </c>
      <c r="AN276" s="568" t="str">
        <f aca="false">IF(E276="","",IF(AND($B276='Descrizione Intervento'!$E$25,$C276='Descrizione Intervento'!$E$27,$D276='Descrizione Intervento'!$E$30),IF(COUNTIF(AN$3:AN275,$E276)=0,$E276,""),""))</f>
        <v/>
      </c>
      <c r="AO276" s="568" t="str">
        <f aca="false">IF(F276="","",IF(AND($B276='Descrizione Intervento'!$E$25,$C276='Descrizione Intervento'!$E$27,$D276='Descrizione Intervento'!$E$30,$E276='Descrizione Intervento'!$E$32),IF(COUNTIF(AO$3:AO275,$F276)=0,$F276,""),""))</f>
        <v/>
      </c>
      <c r="AP276" s="568" t="str">
        <f aca="false">IF(G276="","",IF(AND($B276='Descrizione Intervento'!$E$25,$C276='Descrizione Intervento'!$E$27,$D276='Descrizione Intervento'!$E$30,$E276='Descrizione Intervento'!$E$32,$F276='Descrizione Intervento'!$E$34),IF(COUNTIF(AP$3:AP275,$G276)=0,$G276,""),""))</f>
        <v/>
      </c>
    </row>
    <row r="277" customFormat="false" ht="12.75" hidden="false" customHeight="false" outlineLevel="0" collapsed="false">
      <c r="A277" s="568" t="str">
        <f aca="false">IF(B277&lt;&gt;"",CONCATENATE(B277,C277,D277,E277,F341,F277,G277),"")</f>
        <v/>
      </c>
      <c r="B277" s="590"/>
      <c r="C277" s="590"/>
      <c r="D277" s="590"/>
      <c r="E277" s="591"/>
      <c r="F277" s="590"/>
      <c r="G277" s="590"/>
      <c r="H277" s="593"/>
      <c r="I277" s="593"/>
      <c r="J277" s="595"/>
      <c r="K277" s="595"/>
      <c r="L277" s="590"/>
      <c r="M277" s="590"/>
      <c r="N277" s="590"/>
      <c r="V277" s="568" t="n">
        <f aca="false">+V276+1</f>
        <v>215</v>
      </c>
      <c r="W277" s="573" t="str">
        <f aca="false">IFERROR(VLOOKUP($V276,AD:AK,8,FALSE()),"")</f>
        <v/>
      </c>
      <c r="X277" s="573" t="str">
        <f aca="false">IFERROR(VLOOKUP($V277,AE:AL,8,FALSE()),"")</f>
        <v/>
      </c>
      <c r="Y277" s="573" t="str">
        <f aca="false">IFERROR(VLOOKUP($V277,AF:AM,8,FALSE()),"")</f>
        <v/>
      </c>
      <c r="Z277" s="573" t="str">
        <f aca="false">IFERROR(VLOOKUP($V277,AG:AN,8,FALSE()),"")</f>
        <v/>
      </c>
      <c r="AA277" s="573" t="str">
        <f aca="false">IFERROR(VLOOKUP($V277,AH:AO,8,FALSE()),"")</f>
        <v/>
      </c>
      <c r="AB277" s="573" t="str">
        <f aca="false">IFERROR(VLOOKUP($V277,AI:AP,8,FALSE()),"")</f>
        <v/>
      </c>
      <c r="AD277" s="568" t="str">
        <f aca="false">IF(AK277&lt;&gt;"",MAX(AD$3:AD276)+1,"")</f>
        <v/>
      </c>
      <c r="AE277" s="568" t="str">
        <f aca="false">IF(AL277&lt;&gt;"",MAX(AE$3:AE276)+1,"")</f>
        <v/>
      </c>
      <c r="AF277" s="568" t="str">
        <f aca="false">IF(AM277&lt;&gt;"",MAX(AF$3:AF276)+1,"")</f>
        <v/>
      </c>
      <c r="AG277" s="568" t="str">
        <f aca="false">IF(AN277&lt;&gt;"",MAX(AG$3:AG276)+1,"")</f>
        <v/>
      </c>
      <c r="AH277" s="568" t="str">
        <f aca="false">IF(AO277&lt;&gt;"",MAX(AH$3:AH276)+1,"")</f>
        <v/>
      </c>
      <c r="AI277" s="568" t="str">
        <f aca="false">IF(AP277&lt;&gt;"",MAX(AI$3:AI276)+1,"")</f>
        <v/>
      </c>
      <c r="AK277" s="568" t="str">
        <f aca="false">IF(B277="","",IF(COUNTIF($AK$3:AL276,B277)=0,B277,""))</f>
        <v/>
      </c>
      <c r="AL277" s="568" t="str">
        <f aca="false">IF(C277="","",IF($B277='Descrizione Intervento'!$E$25,IF(COUNTIF($AL$3:AL276,$C277)=0,$C277,""),""))</f>
        <v/>
      </c>
      <c r="AM277" s="568" t="str">
        <f aca="false">IF(D277="","",IF(AND($B277='Descrizione Intervento'!$E$25,$C277='Descrizione Intervento'!$E$27),IF(COUNTIF(AM$3:AM276,$D277)=0,$D277,""),""))</f>
        <v/>
      </c>
      <c r="AN277" s="568" t="str">
        <f aca="false">IF(E277="","",IF(AND($B277='Descrizione Intervento'!$E$25,$C277='Descrizione Intervento'!$E$27,$D277='Descrizione Intervento'!$E$30),IF(COUNTIF(AN$3:AN276,$E277)=0,$E277,""),""))</f>
        <v/>
      </c>
      <c r="AO277" s="568" t="str">
        <f aca="false">IF(F277="","",IF(AND($B277='Descrizione Intervento'!$E$25,$C277='Descrizione Intervento'!$E$27,$D277='Descrizione Intervento'!$E$30,$E277='Descrizione Intervento'!$E$32),IF(COUNTIF(AO$3:AO276,$F277)=0,$F277,""),""))</f>
        <v/>
      </c>
      <c r="AP277" s="568" t="str">
        <f aca="false">IF(G277="","",IF(AND($B277='Descrizione Intervento'!$E$25,$C277='Descrizione Intervento'!$E$27,$D277='Descrizione Intervento'!$E$30,$E277='Descrizione Intervento'!$E$32,$F277='Descrizione Intervento'!$E$34),IF(COUNTIF(AP$3:AP276,$G277)=0,$G277,""),""))</f>
        <v/>
      </c>
    </row>
    <row r="278" customFormat="false" ht="12.75" hidden="false" customHeight="false" outlineLevel="0" collapsed="false">
      <c r="A278" s="568" t="str">
        <f aca="false">IF(B278&lt;&gt;"",CONCATENATE(B278,C278,D278,E278,F342,F278,G278),"")</f>
        <v/>
      </c>
      <c r="B278" s="590"/>
      <c r="C278" s="590"/>
      <c r="D278" s="590"/>
      <c r="E278" s="591"/>
      <c r="F278" s="590"/>
      <c r="G278" s="590"/>
      <c r="H278" s="593"/>
      <c r="I278" s="593"/>
      <c r="J278" s="595"/>
      <c r="K278" s="595"/>
      <c r="L278" s="590"/>
      <c r="M278" s="590"/>
      <c r="N278" s="590"/>
      <c r="V278" s="568" t="n">
        <f aca="false">+V277+1</f>
        <v>216</v>
      </c>
      <c r="W278" s="573" t="str">
        <f aca="false">IFERROR(VLOOKUP($V277,AD:AK,8,FALSE()),"")</f>
        <v/>
      </c>
      <c r="X278" s="573" t="str">
        <f aca="false">IFERROR(VLOOKUP($V278,AE:AL,8,FALSE()),"")</f>
        <v/>
      </c>
      <c r="Y278" s="573" t="str">
        <f aca="false">IFERROR(VLOOKUP($V278,AF:AM,8,FALSE()),"")</f>
        <v/>
      </c>
      <c r="Z278" s="573" t="str">
        <f aca="false">IFERROR(VLOOKUP($V278,AG:AN,8,FALSE()),"")</f>
        <v/>
      </c>
      <c r="AA278" s="573" t="str">
        <f aca="false">IFERROR(VLOOKUP($V278,AH:AO,8,FALSE()),"")</f>
        <v/>
      </c>
      <c r="AB278" s="573" t="str">
        <f aca="false">IFERROR(VLOOKUP($V278,AI:AP,8,FALSE()),"")</f>
        <v/>
      </c>
      <c r="AD278" s="568" t="str">
        <f aca="false">IF(AK278&lt;&gt;"",MAX(AD$3:AD277)+1,"")</f>
        <v/>
      </c>
      <c r="AE278" s="568" t="str">
        <f aca="false">IF(AL278&lt;&gt;"",MAX(AE$3:AE277)+1,"")</f>
        <v/>
      </c>
      <c r="AF278" s="568" t="str">
        <f aca="false">IF(AM278&lt;&gt;"",MAX(AF$3:AF277)+1,"")</f>
        <v/>
      </c>
      <c r="AG278" s="568" t="str">
        <f aca="false">IF(AN278&lt;&gt;"",MAX(AG$3:AG277)+1,"")</f>
        <v/>
      </c>
      <c r="AH278" s="568" t="str">
        <f aca="false">IF(AO278&lt;&gt;"",MAX(AH$3:AH277)+1,"")</f>
        <v/>
      </c>
      <c r="AI278" s="568" t="str">
        <f aca="false">IF(AP278&lt;&gt;"",MAX(AI$3:AI277)+1,"")</f>
        <v/>
      </c>
      <c r="AK278" s="568" t="str">
        <f aca="false">IF(B278="","",IF(COUNTIF($AK$3:AL277,B278)=0,B278,""))</f>
        <v/>
      </c>
      <c r="AL278" s="568" t="str">
        <f aca="false">IF(C278="","",IF($B278='Descrizione Intervento'!$E$25,IF(COUNTIF($AL$3:AL277,$C278)=0,$C278,""),""))</f>
        <v/>
      </c>
      <c r="AM278" s="568" t="str">
        <f aca="false">IF(D278="","",IF(AND($B278='Descrizione Intervento'!$E$25,$C278='Descrizione Intervento'!$E$27),IF(COUNTIF(AM$3:AM277,$D278)=0,$D278,""),""))</f>
        <v/>
      </c>
      <c r="AN278" s="568" t="str">
        <f aca="false">IF(E278="","",IF(AND($B278='Descrizione Intervento'!$E$25,$C278='Descrizione Intervento'!$E$27,$D278='Descrizione Intervento'!$E$30),IF(COUNTIF(AN$3:AN277,$E278)=0,$E278,""),""))</f>
        <v/>
      </c>
      <c r="AO278" s="568" t="str">
        <f aca="false">IF(F278="","",IF(AND($B278='Descrizione Intervento'!$E$25,$C278='Descrizione Intervento'!$E$27,$D278='Descrizione Intervento'!$E$30,$E278='Descrizione Intervento'!$E$32),IF(COUNTIF(AO$3:AO277,$F278)=0,$F278,""),""))</f>
        <v/>
      </c>
      <c r="AP278" s="568" t="str">
        <f aca="false">IF(G278="","",IF(AND($B278='Descrizione Intervento'!$E$25,$C278='Descrizione Intervento'!$E$27,$D278='Descrizione Intervento'!$E$30,$E278='Descrizione Intervento'!$E$32,$F278='Descrizione Intervento'!$E$34),IF(COUNTIF(AP$3:AP277,$G278)=0,$G278,""),""))</f>
        <v/>
      </c>
    </row>
    <row r="279" customFormat="false" ht="12.75" hidden="false" customHeight="false" outlineLevel="0" collapsed="false">
      <c r="A279" s="568" t="str">
        <f aca="false">IF(B279&lt;&gt;"",CONCATENATE(B279,C279,D279,E279,F343,F279,G279),"")</f>
        <v/>
      </c>
      <c r="B279" s="590"/>
      <c r="C279" s="590"/>
      <c r="D279" s="590"/>
      <c r="E279" s="591"/>
      <c r="F279" s="590"/>
      <c r="G279" s="590"/>
      <c r="H279" s="593"/>
      <c r="I279" s="593"/>
      <c r="J279" s="595"/>
      <c r="K279" s="595"/>
      <c r="L279" s="590"/>
      <c r="M279" s="590"/>
      <c r="N279" s="590"/>
      <c r="V279" s="568" t="n">
        <f aca="false">+V278+1</f>
        <v>217</v>
      </c>
      <c r="W279" s="573" t="str">
        <f aca="false">IFERROR(VLOOKUP($V278,AD:AK,8,FALSE()),"")</f>
        <v/>
      </c>
      <c r="X279" s="573" t="str">
        <f aca="false">IFERROR(VLOOKUP($V279,AE:AL,8,FALSE()),"")</f>
        <v/>
      </c>
      <c r="Y279" s="573" t="str">
        <f aca="false">IFERROR(VLOOKUP($V279,AF:AM,8,FALSE()),"")</f>
        <v/>
      </c>
      <c r="Z279" s="573" t="str">
        <f aca="false">IFERROR(VLOOKUP($V279,AG:AN,8,FALSE()),"")</f>
        <v/>
      </c>
      <c r="AA279" s="573" t="str">
        <f aca="false">IFERROR(VLOOKUP($V279,AH:AO,8,FALSE()),"")</f>
        <v/>
      </c>
      <c r="AB279" s="573" t="str">
        <f aca="false">IFERROR(VLOOKUP($V279,AI:AP,8,FALSE()),"")</f>
        <v/>
      </c>
      <c r="AD279" s="568" t="str">
        <f aca="false">IF(AK279&lt;&gt;"",MAX(AD$3:AD278)+1,"")</f>
        <v/>
      </c>
      <c r="AE279" s="568" t="str">
        <f aca="false">IF(AL279&lt;&gt;"",MAX(AE$3:AE278)+1,"")</f>
        <v/>
      </c>
      <c r="AF279" s="568" t="str">
        <f aca="false">IF(AM279&lt;&gt;"",MAX(AF$3:AF278)+1,"")</f>
        <v/>
      </c>
      <c r="AG279" s="568" t="str">
        <f aca="false">IF(AN279&lt;&gt;"",MAX(AG$3:AG278)+1,"")</f>
        <v/>
      </c>
      <c r="AH279" s="568" t="str">
        <f aca="false">IF(AO279&lt;&gt;"",MAX(AH$3:AH278)+1,"")</f>
        <v/>
      </c>
      <c r="AI279" s="568" t="str">
        <f aca="false">IF(AP279&lt;&gt;"",MAX(AI$3:AI278)+1,"")</f>
        <v/>
      </c>
      <c r="AK279" s="568" t="str">
        <f aca="false">IF(B279="","",IF(COUNTIF($AK$3:AL278,B279)=0,B279,""))</f>
        <v/>
      </c>
      <c r="AL279" s="568" t="str">
        <f aca="false">IF(C279="","",IF($B279='Descrizione Intervento'!$E$25,IF(COUNTIF($AL$3:AL278,$C279)=0,$C279,""),""))</f>
        <v/>
      </c>
      <c r="AM279" s="568" t="str">
        <f aca="false">IF(D279="","",IF(AND($B279='Descrizione Intervento'!$E$25,$C279='Descrizione Intervento'!$E$27),IF(COUNTIF(AM$3:AM278,$D279)=0,$D279,""),""))</f>
        <v/>
      </c>
      <c r="AN279" s="568" t="str">
        <f aca="false">IF(E279="","",IF(AND($B279='Descrizione Intervento'!$E$25,$C279='Descrizione Intervento'!$E$27,$D279='Descrizione Intervento'!$E$30),IF(COUNTIF(AN$3:AN278,$E279)=0,$E279,""),""))</f>
        <v/>
      </c>
      <c r="AO279" s="568" t="str">
        <f aca="false">IF(F279="","",IF(AND($B279='Descrizione Intervento'!$E$25,$C279='Descrizione Intervento'!$E$27,$D279='Descrizione Intervento'!$E$30,$E279='Descrizione Intervento'!$E$32),IF(COUNTIF(AO$3:AO278,$F279)=0,$F279,""),""))</f>
        <v/>
      </c>
      <c r="AP279" s="568" t="str">
        <f aca="false">IF(G279="","",IF(AND($B279='Descrizione Intervento'!$E$25,$C279='Descrizione Intervento'!$E$27,$D279='Descrizione Intervento'!$E$30,$E279='Descrizione Intervento'!$E$32,$F279='Descrizione Intervento'!$E$34),IF(COUNTIF(AP$3:AP278,$G279)=0,$G279,""),""))</f>
        <v/>
      </c>
    </row>
    <row r="280" customFormat="false" ht="12.75" hidden="false" customHeight="false" outlineLevel="0" collapsed="false">
      <c r="A280" s="568" t="str">
        <f aca="false">IF(B280&lt;&gt;"",CONCATENATE(B280,C280,D280,E280,F344,F280,G280),"")</f>
        <v/>
      </c>
      <c r="B280" s="590"/>
      <c r="C280" s="590"/>
      <c r="D280" s="590"/>
      <c r="E280" s="591"/>
      <c r="F280" s="590"/>
      <c r="G280" s="590"/>
      <c r="H280" s="593"/>
      <c r="I280" s="593"/>
      <c r="J280" s="595"/>
      <c r="K280" s="595"/>
      <c r="L280" s="590"/>
      <c r="M280" s="590"/>
      <c r="N280" s="590"/>
      <c r="V280" s="568" t="n">
        <f aca="false">+V279+1</f>
        <v>218</v>
      </c>
      <c r="W280" s="573" t="str">
        <f aca="false">IFERROR(VLOOKUP($V279,AD:AK,8,FALSE()),"")</f>
        <v/>
      </c>
      <c r="X280" s="573" t="str">
        <f aca="false">IFERROR(VLOOKUP($V280,AE:AL,8,FALSE()),"")</f>
        <v/>
      </c>
      <c r="Y280" s="573" t="str">
        <f aca="false">IFERROR(VLOOKUP($V280,AF:AM,8,FALSE()),"")</f>
        <v/>
      </c>
      <c r="Z280" s="573" t="str">
        <f aca="false">IFERROR(VLOOKUP($V280,AG:AN,8,FALSE()),"")</f>
        <v/>
      </c>
      <c r="AA280" s="573" t="str">
        <f aca="false">IFERROR(VLOOKUP($V280,AH:AO,8,FALSE()),"")</f>
        <v/>
      </c>
      <c r="AB280" s="573" t="str">
        <f aca="false">IFERROR(VLOOKUP($V280,AI:AP,8,FALSE()),"")</f>
        <v/>
      </c>
      <c r="AD280" s="568" t="str">
        <f aca="false">IF(AK280&lt;&gt;"",MAX(AD$3:AD279)+1,"")</f>
        <v/>
      </c>
      <c r="AE280" s="568" t="str">
        <f aca="false">IF(AL280&lt;&gt;"",MAX(AE$3:AE279)+1,"")</f>
        <v/>
      </c>
      <c r="AF280" s="568" t="str">
        <f aca="false">IF(AM280&lt;&gt;"",MAX(AF$3:AF279)+1,"")</f>
        <v/>
      </c>
      <c r="AG280" s="568" t="str">
        <f aca="false">IF(AN280&lt;&gt;"",MAX(AG$3:AG279)+1,"")</f>
        <v/>
      </c>
      <c r="AH280" s="568" t="str">
        <f aca="false">IF(AO280&lt;&gt;"",MAX(AH$3:AH279)+1,"")</f>
        <v/>
      </c>
      <c r="AI280" s="568" t="str">
        <f aca="false">IF(AP280&lt;&gt;"",MAX(AI$3:AI279)+1,"")</f>
        <v/>
      </c>
      <c r="AK280" s="568" t="str">
        <f aca="false">IF(B280="","",IF(COUNTIF($AK$3:AL279,B280)=0,B280,""))</f>
        <v/>
      </c>
      <c r="AL280" s="568" t="str">
        <f aca="false">IF(C280="","",IF($B280='Descrizione Intervento'!$E$25,IF(COUNTIF($AL$3:AL279,$C280)=0,$C280,""),""))</f>
        <v/>
      </c>
      <c r="AM280" s="568" t="str">
        <f aca="false">IF(D280="","",IF(AND($B280='Descrizione Intervento'!$E$25,$C280='Descrizione Intervento'!$E$27),IF(COUNTIF(AM$3:AM279,$D280)=0,$D280,""),""))</f>
        <v/>
      </c>
      <c r="AN280" s="568" t="str">
        <f aca="false">IF(E280="","",IF(AND($B280='Descrizione Intervento'!$E$25,$C280='Descrizione Intervento'!$E$27,$D280='Descrizione Intervento'!$E$30),IF(COUNTIF(AN$3:AN279,$E280)=0,$E280,""),""))</f>
        <v/>
      </c>
      <c r="AO280" s="568" t="str">
        <f aca="false">IF(F280="","",IF(AND($B280='Descrizione Intervento'!$E$25,$C280='Descrizione Intervento'!$E$27,$D280='Descrizione Intervento'!$E$30,$E280='Descrizione Intervento'!$E$32),IF(COUNTIF(AO$3:AO279,$F280)=0,$F280,""),""))</f>
        <v/>
      </c>
      <c r="AP280" s="568" t="str">
        <f aca="false">IF(G280="","",IF(AND($B280='Descrizione Intervento'!$E$25,$C280='Descrizione Intervento'!$E$27,$D280='Descrizione Intervento'!$E$30,$E280='Descrizione Intervento'!$E$32,$F280='Descrizione Intervento'!$E$34),IF(COUNTIF(AP$3:AP279,$G280)=0,$G280,""),""))</f>
        <v/>
      </c>
    </row>
    <row r="281" customFormat="false" ht="12.75" hidden="false" customHeight="false" outlineLevel="0" collapsed="false">
      <c r="A281" s="568" t="str">
        <f aca="false">IF(B281&lt;&gt;"",CONCATENATE(B281,C281,D281,E281,F345,F281,G281),"")</f>
        <v/>
      </c>
      <c r="B281" s="590"/>
      <c r="C281" s="590"/>
      <c r="D281" s="590"/>
      <c r="E281" s="591"/>
      <c r="F281" s="590"/>
      <c r="G281" s="590"/>
      <c r="H281" s="593"/>
      <c r="I281" s="593"/>
      <c r="J281" s="595"/>
      <c r="K281" s="595"/>
      <c r="L281" s="590"/>
      <c r="M281" s="590"/>
      <c r="N281" s="590"/>
      <c r="V281" s="568" t="n">
        <f aca="false">+V280+1</f>
        <v>219</v>
      </c>
      <c r="W281" s="573" t="str">
        <f aca="false">IFERROR(VLOOKUP($V280,AD:AK,8,FALSE()),"")</f>
        <v/>
      </c>
      <c r="X281" s="573" t="str">
        <f aca="false">IFERROR(VLOOKUP($V281,AE:AL,8,FALSE()),"")</f>
        <v/>
      </c>
      <c r="Y281" s="573" t="str">
        <f aca="false">IFERROR(VLOOKUP($V281,AF:AM,8,FALSE()),"")</f>
        <v/>
      </c>
      <c r="Z281" s="573" t="str">
        <f aca="false">IFERROR(VLOOKUP($V281,AG:AN,8,FALSE()),"")</f>
        <v/>
      </c>
      <c r="AA281" s="573" t="str">
        <f aca="false">IFERROR(VLOOKUP($V281,AH:AO,8,FALSE()),"")</f>
        <v/>
      </c>
      <c r="AB281" s="573" t="str">
        <f aca="false">IFERROR(VLOOKUP($V281,AI:AP,8,FALSE()),"")</f>
        <v/>
      </c>
      <c r="AD281" s="568" t="str">
        <f aca="false">IF(AK281&lt;&gt;"",MAX(AD$3:AD280)+1,"")</f>
        <v/>
      </c>
      <c r="AE281" s="568" t="str">
        <f aca="false">IF(AL281&lt;&gt;"",MAX(AE$3:AE280)+1,"")</f>
        <v/>
      </c>
      <c r="AF281" s="568" t="str">
        <f aca="false">IF(AM281&lt;&gt;"",MAX(AF$3:AF280)+1,"")</f>
        <v/>
      </c>
      <c r="AG281" s="568" t="str">
        <f aca="false">IF(AN281&lt;&gt;"",MAX(AG$3:AG280)+1,"")</f>
        <v/>
      </c>
      <c r="AH281" s="568" t="str">
        <f aca="false">IF(AO281&lt;&gt;"",MAX(AH$3:AH280)+1,"")</f>
        <v/>
      </c>
      <c r="AI281" s="568" t="str">
        <f aca="false">IF(AP281&lt;&gt;"",MAX(AI$3:AI280)+1,"")</f>
        <v/>
      </c>
      <c r="AK281" s="568" t="str">
        <f aca="false">IF(B281="","",IF(COUNTIF($AK$3:AL280,B281)=0,B281,""))</f>
        <v/>
      </c>
      <c r="AL281" s="568" t="str">
        <f aca="false">IF(C281="","",IF($B281='Descrizione Intervento'!$E$25,IF(COUNTIF($AL$3:AL280,$C281)=0,$C281,""),""))</f>
        <v/>
      </c>
      <c r="AM281" s="568" t="str">
        <f aca="false">IF(D281="","",IF(AND($B281='Descrizione Intervento'!$E$25,$C281='Descrizione Intervento'!$E$27),IF(COUNTIF(AM$3:AM280,$D281)=0,$D281,""),""))</f>
        <v/>
      </c>
      <c r="AN281" s="568" t="str">
        <f aca="false">IF(E281="","",IF(AND($B281='Descrizione Intervento'!$E$25,$C281='Descrizione Intervento'!$E$27,$D281='Descrizione Intervento'!$E$30),IF(COUNTIF(AN$3:AN280,$E281)=0,$E281,""),""))</f>
        <v/>
      </c>
      <c r="AO281" s="568" t="str">
        <f aca="false">IF(F281="","",IF(AND($B281='Descrizione Intervento'!$E$25,$C281='Descrizione Intervento'!$E$27,$D281='Descrizione Intervento'!$E$30,$E281='Descrizione Intervento'!$E$32),IF(COUNTIF(AO$3:AO280,$F281)=0,$F281,""),""))</f>
        <v/>
      </c>
      <c r="AP281" s="568" t="str">
        <f aca="false">IF(G281="","",IF(AND($B281='Descrizione Intervento'!$E$25,$C281='Descrizione Intervento'!$E$27,$D281='Descrizione Intervento'!$E$30,$E281='Descrizione Intervento'!$E$32,$F281='Descrizione Intervento'!$E$34),IF(COUNTIF(AP$3:AP280,$G281)=0,$G281,""),""))</f>
        <v/>
      </c>
    </row>
    <row r="282" customFormat="false" ht="12.75" hidden="false" customHeight="false" outlineLevel="0" collapsed="false">
      <c r="A282" s="568" t="str">
        <f aca="false">IF(B282&lt;&gt;"",CONCATENATE(B282,C282,D282,E282,F346,F282,G282),"")</f>
        <v/>
      </c>
      <c r="B282" s="590"/>
      <c r="C282" s="590"/>
      <c r="D282" s="590"/>
      <c r="E282" s="591"/>
      <c r="F282" s="590"/>
      <c r="G282" s="590"/>
      <c r="H282" s="593"/>
      <c r="I282" s="593"/>
      <c r="J282" s="595"/>
      <c r="K282" s="595"/>
      <c r="L282" s="590"/>
      <c r="M282" s="590"/>
      <c r="N282" s="590"/>
      <c r="V282" s="568" t="n">
        <f aca="false">+V281+1</f>
        <v>220</v>
      </c>
      <c r="W282" s="573" t="str">
        <f aca="false">IFERROR(VLOOKUP($V281,AD:AK,8,FALSE()),"")</f>
        <v/>
      </c>
      <c r="X282" s="573" t="str">
        <f aca="false">IFERROR(VLOOKUP($V282,AE:AL,8,FALSE()),"")</f>
        <v/>
      </c>
      <c r="Y282" s="573" t="str">
        <f aca="false">IFERROR(VLOOKUP($V282,AF:AM,8,FALSE()),"")</f>
        <v/>
      </c>
      <c r="Z282" s="573" t="str">
        <f aca="false">IFERROR(VLOOKUP($V282,AG:AN,8,FALSE()),"")</f>
        <v/>
      </c>
      <c r="AA282" s="573" t="str">
        <f aca="false">IFERROR(VLOOKUP($V282,AH:AO,8,FALSE()),"")</f>
        <v/>
      </c>
      <c r="AB282" s="573" t="str">
        <f aca="false">IFERROR(VLOOKUP($V282,AI:AP,8,FALSE()),"")</f>
        <v/>
      </c>
      <c r="AD282" s="568" t="str">
        <f aca="false">IF(AK282&lt;&gt;"",MAX(AD$3:AD281)+1,"")</f>
        <v/>
      </c>
      <c r="AE282" s="568" t="str">
        <f aca="false">IF(AL282&lt;&gt;"",MAX(AE$3:AE281)+1,"")</f>
        <v/>
      </c>
      <c r="AF282" s="568" t="str">
        <f aca="false">IF(AM282&lt;&gt;"",MAX(AF$3:AF281)+1,"")</f>
        <v/>
      </c>
      <c r="AG282" s="568" t="str">
        <f aca="false">IF(AN282&lt;&gt;"",MAX(AG$3:AG281)+1,"")</f>
        <v/>
      </c>
      <c r="AH282" s="568" t="str">
        <f aca="false">IF(AO282&lt;&gt;"",MAX(AH$3:AH281)+1,"")</f>
        <v/>
      </c>
      <c r="AI282" s="568" t="str">
        <f aca="false">IF(AP282&lt;&gt;"",MAX(AI$3:AI281)+1,"")</f>
        <v/>
      </c>
      <c r="AK282" s="568" t="str">
        <f aca="false">IF(B282="","",IF(COUNTIF($AK$3:AL281,B282)=0,B282,""))</f>
        <v/>
      </c>
      <c r="AL282" s="568" t="str">
        <f aca="false">IF(C282="","",IF($B282='Descrizione Intervento'!$E$25,IF(COUNTIF($AL$3:AL281,$C282)=0,$C282,""),""))</f>
        <v/>
      </c>
      <c r="AM282" s="568" t="str">
        <f aca="false">IF(D282="","",IF(AND($B282='Descrizione Intervento'!$E$25,$C282='Descrizione Intervento'!$E$27),IF(COUNTIF(AM$3:AM281,$D282)=0,$D282,""),""))</f>
        <v/>
      </c>
      <c r="AN282" s="568" t="str">
        <f aca="false">IF(E282="","",IF(AND($B282='Descrizione Intervento'!$E$25,$C282='Descrizione Intervento'!$E$27,$D282='Descrizione Intervento'!$E$30),IF(COUNTIF(AN$3:AN281,$E282)=0,$E282,""),""))</f>
        <v/>
      </c>
      <c r="AO282" s="568" t="str">
        <f aca="false">IF(F282="","",IF(AND($B282='Descrizione Intervento'!$E$25,$C282='Descrizione Intervento'!$E$27,$D282='Descrizione Intervento'!$E$30,$E282='Descrizione Intervento'!$E$32),IF(COUNTIF(AO$3:AO281,$F282)=0,$F282,""),""))</f>
        <v/>
      </c>
      <c r="AP282" s="568" t="str">
        <f aca="false">IF(G282="","",IF(AND($B282='Descrizione Intervento'!$E$25,$C282='Descrizione Intervento'!$E$27,$D282='Descrizione Intervento'!$E$30,$E282='Descrizione Intervento'!$E$32,$F282='Descrizione Intervento'!$E$34),IF(COUNTIF(AP$3:AP281,$G282)=0,$G282,""),""))</f>
        <v/>
      </c>
    </row>
    <row r="283" customFormat="false" ht="12.75" hidden="false" customHeight="false" outlineLevel="0" collapsed="false">
      <c r="A283" s="568" t="str">
        <f aca="false">IF(B283&lt;&gt;"",CONCATENATE(B283,C283,D283,E283,F347,F283,G283),"")</f>
        <v/>
      </c>
      <c r="B283" s="590"/>
      <c r="C283" s="590"/>
      <c r="D283" s="590"/>
      <c r="E283" s="591"/>
      <c r="F283" s="590"/>
      <c r="G283" s="590"/>
      <c r="H283" s="593"/>
      <c r="I283" s="593"/>
      <c r="J283" s="595"/>
      <c r="K283" s="595"/>
      <c r="L283" s="590"/>
      <c r="M283" s="590"/>
      <c r="N283" s="590"/>
      <c r="V283" s="568" t="n">
        <f aca="false">+V282+1</f>
        <v>221</v>
      </c>
      <c r="W283" s="573" t="str">
        <f aca="false">IFERROR(VLOOKUP($V282,AD:AK,8,FALSE()),"")</f>
        <v/>
      </c>
      <c r="X283" s="573" t="str">
        <f aca="false">IFERROR(VLOOKUP($V283,AE:AL,8,FALSE()),"")</f>
        <v/>
      </c>
      <c r="Y283" s="573" t="str">
        <f aca="false">IFERROR(VLOOKUP($V283,AF:AM,8,FALSE()),"")</f>
        <v/>
      </c>
      <c r="Z283" s="573" t="str">
        <f aca="false">IFERROR(VLOOKUP($V283,AG:AN,8,FALSE()),"")</f>
        <v/>
      </c>
      <c r="AA283" s="573" t="str">
        <f aca="false">IFERROR(VLOOKUP($V283,AH:AO,8,FALSE()),"")</f>
        <v/>
      </c>
      <c r="AB283" s="573" t="str">
        <f aca="false">IFERROR(VLOOKUP($V283,AI:AP,8,FALSE()),"")</f>
        <v/>
      </c>
      <c r="AD283" s="568" t="str">
        <f aca="false">IF(AK283&lt;&gt;"",MAX(AD$3:AD282)+1,"")</f>
        <v/>
      </c>
      <c r="AE283" s="568" t="str">
        <f aca="false">IF(AL283&lt;&gt;"",MAX(AE$3:AE282)+1,"")</f>
        <v/>
      </c>
      <c r="AF283" s="568" t="str">
        <f aca="false">IF(AM283&lt;&gt;"",MAX(AF$3:AF282)+1,"")</f>
        <v/>
      </c>
      <c r="AG283" s="568" t="str">
        <f aca="false">IF(AN283&lt;&gt;"",MAX(AG$3:AG282)+1,"")</f>
        <v/>
      </c>
      <c r="AH283" s="568" t="str">
        <f aca="false">IF(AO283&lt;&gt;"",MAX(AH$3:AH282)+1,"")</f>
        <v/>
      </c>
      <c r="AI283" s="568" t="str">
        <f aca="false">IF(AP283&lt;&gt;"",MAX(AI$3:AI282)+1,"")</f>
        <v/>
      </c>
      <c r="AK283" s="568" t="str">
        <f aca="false">IF(B283="","",IF(COUNTIF($AK$3:AL282,B283)=0,B283,""))</f>
        <v/>
      </c>
      <c r="AL283" s="568" t="str">
        <f aca="false">IF(C283="","",IF($B283='Descrizione Intervento'!$E$25,IF(COUNTIF($AL$3:AL282,$C283)=0,$C283,""),""))</f>
        <v/>
      </c>
      <c r="AM283" s="568" t="str">
        <f aca="false">IF(D283="","",IF(AND($B283='Descrizione Intervento'!$E$25,$C283='Descrizione Intervento'!$E$27),IF(COUNTIF(AM$3:AM282,$D283)=0,$D283,""),""))</f>
        <v/>
      </c>
      <c r="AN283" s="568" t="str">
        <f aca="false">IF(E283="","",IF(AND($B283='Descrizione Intervento'!$E$25,$C283='Descrizione Intervento'!$E$27,$D283='Descrizione Intervento'!$E$30),IF(COUNTIF(AN$3:AN282,$E283)=0,$E283,""),""))</f>
        <v/>
      </c>
      <c r="AO283" s="568" t="str">
        <f aca="false">IF(F283="","",IF(AND($B283='Descrizione Intervento'!$E$25,$C283='Descrizione Intervento'!$E$27,$D283='Descrizione Intervento'!$E$30,$E283='Descrizione Intervento'!$E$32),IF(COUNTIF(AO$3:AO282,$F283)=0,$F283,""),""))</f>
        <v/>
      </c>
      <c r="AP283" s="568" t="str">
        <f aca="false">IF(G283="","",IF(AND($B283='Descrizione Intervento'!$E$25,$C283='Descrizione Intervento'!$E$27,$D283='Descrizione Intervento'!$E$30,$E283='Descrizione Intervento'!$E$32,$F283='Descrizione Intervento'!$E$34),IF(COUNTIF(AP$3:AP282,$G283)=0,$G283,""),""))</f>
        <v/>
      </c>
    </row>
    <row r="284" customFormat="false" ht="12.75" hidden="false" customHeight="false" outlineLevel="0" collapsed="false">
      <c r="A284" s="568" t="str">
        <f aca="false">IF(B284&lt;&gt;"",CONCATENATE(B284,C284,D284,E284,F348,F284,G284),"")</f>
        <v/>
      </c>
      <c r="B284" s="590"/>
      <c r="C284" s="590"/>
      <c r="D284" s="590"/>
      <c r="E284" s="591"/>
      <c r="F284" s="590"/>
      <c r="G284" s="590"/>
      <c r="H284" s="593"/>
      <c r="I284" s="593"/>
      <c r="J284" s="595"/>
      <c r="K284" s="595"/>
      <c r="L284" s="590"/>
      <c r="M284" s="590"/>
      <c r="N284" s="590"/>
      <c r="V284" s="568" t="n">
        <f aca="false">+V283+1</f>
        <v>222</v>
      </c>
      <c r="W284" s="573" t="str">
        <f aca="false">IFERROR(VLOOKUP($V283,AD:AK,8,FALSE()),"")</f>
        <v/>
      </c>
      <c r="X284" s="573" t="str">
        <f aca="false">IFERROR(VLOOKUP($V284,AE:AL,8,FALSE()),"")</f>
        <v/>
      </c>
      <c r="Y284" s="573" t="str">
        <f aca="false">IFERROR(VLOOKUP($V284,AF:AM,8,FALSE()),"")</f>
        <v/>
      </c>
      <c r="Z284" s="573" t="str">
        <f aca="false">IFERROR(VLOOKUP($V284,AG:AN,8,FALSE()),"")</f>
        <v/>
      </c>
      <c r="AA284" s="573" t="str">
        <f aca="false">IFERROR(VLOOKUP($V284,AH:AO,8,FALSE()),"")</f>
        <v/>
      </c>
      <c r="AB284" s="573" t="str">
        <f aca="false">IFERROR(VLOOKUP($V284,AI:AP,8,FALSE()),"")</f>
        <v/>
      </c>
      <c r="AD284" s="568" t="str">
        <f aca="false">IF(AK284&lt;&gt;"",MAX(AD$3:AD283)+1,"")</f>
        <v/>
      </c>
      <c r="AE284" s="568" t="str">
        <f aca="false">IF(AL284&lt;&gt;"",MAX(AE$3:AE283)+1,"")</f>
        <v/>
      </c>
      <c r="AF284" s="568" t="str">
        <f aca="false">IF(AM284&lt;&gt;"",MAX(AF$3:AF283)+1,"")</f>
        <v/>
      </c>
      <c r="AG284" s="568" t="str">
        <f aca="false">IF(AN284&lt;&gt;"",MAX(AG$3:AG283)+1,"")</f>
        <v/>
      </c>
      <c r="AH284" s="568" t="str">
        <f aca="false">IF(AO284&lt;&gt;"",MAX(AH$3:AH283)+1,"")</f>
        <v/>
      </c>
      <c r="AI284" s="568" t="str">
        <f aca="false">IF(AP284&lt;&gt;"",MAX(AI$3:AI283)+1,"")</f>
        <v/>
      </c>
      <c r="AK284" s="568" t="str">
        <f aca="false">IF(B284="","",IF(COUNTIF($AK$3:AL283,B284)=0,B284,""))</f>
        <v/>
      </c>
      <c r="AL284" s="568" t="str">
        <f aca="false">IF(C284="","",IF($B284='Descrizione Intervento'!$E$25,IF(COUNTIF($AL$3:AL283,$C284)=0,$C284,""),""))</f>
        <v/>
      </c>
      <c r="AM284" s="568" t="str">
        <f aca="false">IF(D284="","",IF(AND($B284='Descrizione Intervento'!$E$25,$C284='Descrizione Intervento'!$E$27),IF(COUNTIF(AM$3:AM283,$D284)=0,$D284,""),""))</f>
        <v/>
      </c>
      <c r="AN284" s="568" t="str">
        <f aca="false">IF(E284="","",IF(AND($B284='Descrizione Intervento'!$E$25,$C284='Descrizione Intervento'!$E$27,$D284='Descrizione Intervento'!$E$30),IF(COUNTIF(AN$3:AN283,$E284)=0,$E284,""),""))</f>
        <v/>
      </c>
      <c r="AO284" s="568" t="str">
        <f aca="false">IF(F284="","",IF(AND($B284='Descrizione Intervento'!$E$25,$C284='Descrizione Intervento'!$E$27,$D284='Descrizione Intervento'!$E$30,$E284='Descrizione Intervento'!$E$32),IF(COUNTIF(AO$3:AO283,$F284)=0,$F284,""),""))</f>
        <v/>
      </c>
      <c r="AP284" s="568" t="str">
        <f aca="false">IF(G284="","",IF(AND($B284='Descrizione Intervento'!$E$25,$C284='Descrizione Intervento'!$E$27,$D284='Descrizione Intervento'!$E$30,$E284='Descrizione Intervento'!$E$32,$F284='Descrizione Intervento'!$E$34),IF(COUNTIF(AP$3:AP283,$G284)=0,$G284,""),""))</f>
        <v/>
      </c>
    </row>
    <row r="285" customFormat="false" ht="12.75" hidden="false" customHeight="false" outlineLevel="0" collapsed="false">
      <c r="A285" s="568" t="str">
        <f aca="false">IF(B285&lt;&gt;"",CONCATENATE(B285,C285,D285,E285,F349,F285,G285),"")</f>
        <v/>
      </c>
      <c r="B285" s="590"/>
      <c r="C285" s="590"/>
      <c r="D285" s="590"/>
      <c r="E285" s="591"/>
      <c r="F285" s="590"/>
      <c r="G285" s="590"/>
      <c r="H285" s="593"/>
      <c r="I285" s="593"/>
      <c r="J285" s="595"/>
      <c r="K285" s="595"/>
      <c r="L285" s="590"/>
      <c r="M285" s="590"/>
      <c r="N285" s="590"/>
      <c r="V285" s="568" t="n">
        <f aca="false">+V284+1</f>
        <v>223</v>
      </c>
      <c r="W285" s="573" t="str">
        <f aca="false">IFERROR(VLOOKUP($V284,AD:AK,8,FALSE()),"")</f>
        <v/>
      </c>
      <c r="X285" s="573" t="str">
        <f aca="false">IFERROR(VLOOKUP($V285,AE:AL,8,FALSE()),"")</f>
        <v/>
      </c>
      <c r="Y285" s="573" t="str">
        <f aca="false">IFERROR(VLOOKUP($V285,AF:AM,8,FALSE()),"")</f>
        <v/>
      </c>
      <c r="Z285" s="573" t="str">
        <f aca="false">IFERROR(VLOOKUP($V285,AG:AN,8,FALSE()),"")</f>
        <v/>
      </c>
      <c r="AA285" s="573" t="str">
        <f aca="false">IFERROR(VLOOKUP($V285,AH:AO,8,FALSE()),"")</f>
        <v/>
      </c>
      <c r="AB285" s="573" t="str">
        <f aca="false">IFERROR(VLOOKUP($V285,AI:AP,8,FALSE()),"")</f>
        <v/>
      </c>
      <c r="AD285" s="568" t="str">
        <f aca="false">IF(AK285&lt;&gt;"",MAX(AD$3:AD284)+1,"")</f>
        <v/>
      </c>
      <c r="AE285" s="568" t="str">
        <f aca="false">IF(AL285&lt;&gt;"",MAX(AE$3:AE284)+1,"")</f>
        <v/>
      </c>
      <c r="AF285" s="568" t="str">
        <f aca="false">IF(AM285&lt;&gt;"",MAX(AF$3:AF284)+1,"")</f>
        <v/>
      </c>
      <c r="AG285" s="568" t="str">
        <f aca="false">IF(AN285&lt;&gt;"",MAX(AG$3:AG284)+1,"")</f>
        <v/>
      </c>
      <c r="AH285" s="568" t="str">
        <f aca="false">IF(AO285&lt;&gt;"",MAX(AH$3:AH284)+1,"")</f>
        <v/>
      </c>
      <c r="AI285" s="568" t="str">
        <f aca="false">IF(AP285&lt;&gt;"",MAX(AI$3:AI284)+1,"")</f>
        <v/>
      </c>
      <c r="AK285" s="568" t="str">
        <f aca="false">IF(B285="","",IF(COUNTIF($AK$3:AL284,B285)=0,B285,""))</f>
        <v/>
      </c>
      <c r="AL285" s="568" t="str">
        <f aca="false">IF(C285="","",IF($B285='Descrizione Intervento'!$E$25,IF(COUNTIF($AL$3:AL284,$C285)=0,$C285,""),""))</f>
        <v/>
      </c>
      <c r="AM285" s="568" t="str">
        <f aca="false">IF(D285="","",IF(AND($B285='Descrizione Intervento'!$E$25,$C285='Descrizione Intervento'!$E$27),IF(COUNTIF(AM$3:AM284,$D285)=0,$D285,""),""))</f>
        <v/>
      </c>
      <c r="AN285" s="568" t="str">
        <f aca="false">IF(E285="","",IF(AND($B285='Descrizione Intervento'!$E$25,$C285='Descrizione Intervento'!$E$27,$D285='Descrizione Intervento'!$E$30),IF(COUNTIF(AN$3:AN284,$E285)=0,$E285,""),""))</f>
        <v/>
      </c>
      <c r="AO285" s="568" t="str">
        <f aca="false">IF(F285="","",IF(AND($B285='Descrizione Intervento'!$E$25,$C285='Descrizione Intervento'!$E$27,$D285='Descrizione Intervento'!$E$30,$E285='Descrizione Intervento'!$E$32),IF(COUNTIF(AO$3:AO284,$F285)=0,$F285,""),""))</f>
        <v/>
      </c>
      <c r="AP285" s="568" t="str">
        <f aca="false">IF(G285="","",IF(AND($B285='Descrizione Intervento'!$E$25,$C285='Descrizione Intervento'!$E$27,$D285='Descrizione Intervento'!$E$30,$E285='Descrizione Intervento'!$E$32,$F285='Descrizione Intervento'!$E$34),IF(COUNTIF(AP$3:AP284,$G285)=0,$G285,""),""))</f>
        <v/>
      </c>
    </row>
    <row r="286" customFormat="false" ht="12.75" hidden="false" customHeight="false" outlineLevel="0" collapsed="false">
      <c r="A286" s="568" t="str">
        <f aca="false">IF(B286&lt;&gt;"",CONCATENATE(B286,C286,D286,E286,F350,F286,G286),"")</f>
        <v/>
      </c>
      <c r="B286" s="590"/>
      <c r="C286" s="590"/>
      <c r="D286" s="590"/>
      <c r="E286" s="591"/>
      <c r="F286" s="590"/>
      <c r="G286" s="590"/>
      <c r="H286" s="593"/>
      <c r="I286" s="593"/>
      <c r="J286" s="595"/>
      <c r="K286" s="595"/>
      <c r="L286" s="590"/>
      <c r="M286" s="590"/>
      <c r="N286" s="590"/>
      <c r="V286" s="568" t="n">
        <f aca="false">+V285+1</f>
        <v>224</v>
      </c>
      <c r="W286" s="573" t="str">
        <f aca="false">IFERROR(VLOOKUP($V285,AD:AK,8,FALSE()),"")</f>
        <v/>
      </c>
      <c r="X286" s="573" t="str">
        <f aca="false">IFERROR(VLOOKUP($V286,AE:AL,8,FALSE()),"")</f>
        <v/>
      </c>
      <c r="Y286" s="573" t="str">
        <f aca="false">IFERROR(VLOOKUP($V286,AF:AM,8,FALSE()),"")</f>
        <v/>
      </c>
      <c r="Z286" s="573" t="str">
        <f aca="false">IFERROR(VLOOKUP($V286,AG:AN,8,FALSE()),"")</f>
        <v/>
      </c>
      <c r="AA286" s="573" t="str">
        <f aca="false">IFERROR(VLOOKUP($V286,AH:AO,8,FALSE()),"")</f>
        <v/>
      </c>
      <c r="AB286" s="573" t="str">
        <f aca="false">IFERROR(VLOOKUP($V286,AI:AP,8,FALSE()),"")</f>
        <v/>
      </c>
      <c r="AD286" s="568" t="str">
        <f aca="false">IF(AK286&lt;&gt;"",MAX(AD$3:AD285)+1,"")</f>
        <v/>
      </c>
      <c r="AE286" s="568" t="str">
        <f aca="false">IF(AL286&lt;&gt;"",MAX(AE$3:AE285)+1,"")</f>
        <v/>
      </c>
      <c r="AF286" s="568" t="str">
        <f aca="false">IF(AM286&lt;&gt;"",MAX(AF$3:AF285)+1,"")</f>
        <v/>
      </c>
      <c r="AG286" s="568" t="str">
        <f aca="false">IF(AN286&lt;&gt;"",MAX(AG$3:AG285)+1,"")</f>
        <v/>
      </c>
      <c r="AH286" s="568" t="str">
        <f aca="false">IF(AO286&lt;&gt;"",MAX(AH$3:AH285)+1,"")</f>
        <v/>
      </c>
      <c r="AI286" s="568" t="str">
        <f aca="false">IF(AP286&lt;&gt;"",MAX(AI$3:AI285)+1,"")</f>
        <v/>
      </c>
      <c r="AK286" s="568" t="str">
        <f aca="false">IF(B286="","",IF(COUNTIF($AK$3:AL285,B286)=0,B286,""))</f>
        <v/>
      </c>
      <c r="AL286" s="568" t="str">
        <f aca="false">IF(C286="","",IF($B286='Descrizione Intervento'!$E$25,IF(COUNTIF($AL$3:AL285,$C286)=0,$C286,""),""))</f>
        <v/>
      </c>
      <c r="AM286" s="568" t="str">
        <f aca="false">IF(D286="","",IF(AND($B286='Descrizione Intervento'!$E$25,$C286='Descrizione Intervento'!$E$27),IF(COUNTIF(AM$3:AM285,$D286)=0,$D286,""),""))</f>
        <v/>
      </c>
      <c r="AN286" s="568" t="str">
        <f aca="false">IF(E286="","",IF(AND($B286='Descrizione Intervento'!$E$25,$C286='Descrizione Intervento'!$E$27,$D286='Descrizione Intervento'!$E$30),IF(COUNTIF(AN$3:AN285,$E286)=0,$E286,""),""))</f>
        <v/>
      </c>
      <c r="AO286" s="568" t="str">
        <f aca="false">IF(F286="","",IF(AND($B286='Descrizione Intervento'!$E$25,$C286='Descrizione Intervento'!$E$27,$D286='Descrizione Intervento'!$E$30,$E286='Descrizione Intervento'!$E$32),IF(COUNTIF(AO$3:AO285,$F286)=0,$F286,""),""))</f>
        <v/>
      </c>
      <c r="AP286" s="568" t="str">
        <f aca="false">IF(G286="","",IF(AND($B286='Descrizione Intervento'!$E$25,$C286='Descrizione Intervento'!$E$27,$D286='Descrizione Intervento'!$E$30,$E286='Descrizione Intervento'!$E$32,$F286='Descrizione Intervento'!$E$34),IF(COUNTIF(AP$3:AP285,$G286)=0,$G286,""),""))</f>
        <v/>
      </c>
    </row>
    <row r="287" customFormat="false" ht="12.75" hidden="false" customHeight="false" outlineLevel="0" collapsed="false">
      <c r="A287" s="568" t="str">
        <f aca="false">IF(B287&lt;&gt;"",CONCATENATE(B287,C287,D287,E287,F351,F287,G287),"")</f>
        <v/>
      </c>
      <c r="B287" s="590"/>
      <c r="C287" s="590"/>
      <c r="D287" s="590"/>
      <c r="E287" s="591"/>
      <c r="F287" s="590"/>
      <c r="G287" s="590"/>
      <c r="H287" s="593"/>
      <c r="I287" s="593"/>
      <c r="J287" s="595"/>
      <c r="K287" s="595"/>
      <c r="L287" s="590"/>
      <c r="M287" s="590"/>
      <c r="N287" s="590"/>
      <c r="V287" s="568" t="n">
        <f aca="false">+V286+1</f>
        <v>225</v>
      </c>
      <c r="W287" s="573" t="str">
        <f aca="false">IFERROR(VLOOKUP($V286,AD:AK,8,FALSE()),"")</f>
        <v/>
      </c>
      <c r="X287" s="573" t="str">
        <f aca="false">IFERROR(VLOOKUP($V287,AE:AL,8,FALSE()),"")</f>
        <v/>
      </c>
      <c r="Y287" s="573" t="str">
        <f aca="false">IFERROR(VLOOKUP($V287,AF:AM,8,FALSE()),"")</f>
        <v/>
      </c>
      <c r="Z287" s="573" t="str">
        <f aca="false">IFERROR(VLOOKUP($V287,AG:AN,8,FALSE()),"")</f>
        <v/>
      </c>
      <c r="AA287" s="573" t="str">
        <f aca="false">IFERROR(VLOOKUP($V287,AH:AO,8,FALSE()),"")</f>
        <v/>
      </c>
      <c r="AB287" s="573" t="str">
        <f aca="false">IFERROR(VLOOKUP($V287,AI:AP,8,FALSE()),"")</f>
        <v/>
      </c>
      <c r="AD287" s="568" t="str">
        <f aca="false">IF(AK287&lt;&gt;"",MAX(AD$3:AD286)+1,"")</f>
        <v/>
      </c>
      <c r="AE287" s="568" t="str">
        <f aca="false">IF(AL287&lt;&gt;"",MAX(AE$3:AE286)+1,"")</f>
        <v/>
      </c>
      <c r="AF287" s="568" t="str">
        <f aca="false">IF(AM287&lt;&gt;"",MAX(AF$3:AF286)+1,"")</f>
        <v/>
      </c>
      <c r="AG287" s="568" t="str">
        <f aca="false">IF(AN287&lt;&gt;"",MAX(AG$3:AG286)+1,"")</f>
        <v/>
      </c>
      <c r="AH287" s="568" t="str">
        <f aca="false">IF(AO287&lt;&gt;"",MAX(AH$3:AH286)+1,"")</f>
        <v/>
      </c>
      <c r="AI287" s="568" t="str">
        <f aca="false">IF(AP287&lt;&gt;"",MAX(AI$3:AI286)+1,"")</f>
        <v/>
      </c>
      <c r="AK287" s="568" t="str">
        <f aca="false">IF(B287="","",IF(COUNTIF($AK$3:AL286,B287)=0,B287,""))</f>
        <v/>
      </c>
      <c r="AL287" s="568" t="str">
        <f aca="false">IF(C287="","",IF($B287='Descrizione Intervento'!$E$25,IF(COUNTIF($AL$3:AL286,$C287)=0,$C287,""),""))</f>
        <v/>
      </c>
      <c r="AM287" s="568" t="str">
        <f aca="false">IF(D287="","",IF(AND($B287='Descrizione Intervento'!$E$25,$C287='Descrizione Intervento'!$E$27),IF(COUNTIF(AM$3:AM286,$D287)=0,$D287,""),""))</f>
        <v/>
      </c>
      <c r="AN287" s="568" t="str">
        <f aca="false">IF(E287="","",IF(AND($B287='Descrizione Intervento'!$E$25,$C287='Descrizione Intervento'!$E$27,$D287='Descrizione Intervento'!$E$30),IF(COUNTIF(AN$3:AN286,$E287)=0,$E287,""),""))</f>
        <v/>
      </c>
      <c r="AO287" s="568" t="str">
        <f aca="false">IF(F287="","",IF(AND($B287='Descrizione Intervento'!$E$25,$C287='Descrizione Intervento'!$E$27,$D287='Descrizione Intervento'!$E$30,$E287='Descrizione Intervento'!$E$32),IF(COUNTIF(AO$3:AO286,$F287)=0,$F287,""),""))</f>
        <v/>
      </c>
      <c r="AP287" s="568" t="str">
        <f aca="false">IF(G287="","",IF(AND($B287='Descrizione Intervento'!$E$25,$C287='Descrizione Intervento'!$E$27,$D287='Descrizione Intervento'!$E$30,$E287='Descrizione Intervento'!$E$32,$F287='Descrizione Intervento'!$E$34),IF(COUNTIF(AP$3:AP286,$G287)=0,$G287,""),""))</f>
        <v/>
      </c>
    </row>
    <row r="288" customFormat="false" ht="12.75" hidden="false" customHeight="false" outlineLevel="0" collapsed="false">
      <c r="A288" s="568" t="str">
        <f aca="false">IF(B288&lt;&gt;"",CONCATENATE(B288,C288,D288,E288,F352,F288,G288),"")</f>
        <v/>
      </c>
      <c r="B288" s="590"/>
      <c r="C288" s="590"/>
      <c r="D288" s="590"/>
      <c r="E288" s="591"/>
      <c r="F288" s="590"/>
      <c r="G288" s="590"/>
      <c r="H288" s="593"/>
      <c r="I288" s="593"/>
      <c r="J288" s="595"/>
      <c r="K288" s="595"/>
      <c r="L288" s="590"/>
      <c r="M288" s="590"/>
      <c r="N288" s="590"/>
      <c r="V288" s="568" t="n">
        <f aca="false">+V287+1</f>
        <v>226</v>
      </c>
      <c r="W288" s="573" t="str">
        <f aca="false">IFERROR(VLOOKUP($V287,AD:AK,8,FALSE()),"")</f>
        <v/>
      </c>
      <c r="X288" s="573" t="str">
        <f aca="false">IFERROR(VLOOKUP($V288,AE:AL,8,FALSE()),"")</f>
        <v/>
      </c>
      <c r="Y288" s="573" t="str">
        <f aca="false">IFERROR(VLOOKUP($V288,AF:AM,8,FALSE()),"")</f>
        <v/>
      </c>
      <c r="Z288" s="573" t="str">
        <f aca="false">IFERROR(VLOOKUP($V288,AG:AN,8,FALSE()),"")</f>
        <v/>
      </c>
      <c r="AA288" s="573" t="str">
        <f aca="false">IFERROR(VLOOKUP($V288,AH:AO,8,FALSE()),"")</f>
        <v/>
      </c>
      <c r="AB288" s="573" t="str">
        <f aca="false">IFERROR(VLOOKUP($V288,AI:AP,8,FALSE()),"")</f>
        <v/>
      </c>
      <c r="AD288" s="568" t="str">
        <f aca="false">IF(AK288&lt;&gt;"",MAX(AD$3:AD287)+1,"")</f>
        <v/>
      </c>
      <c r="AE288" s="568" t="str">
        <f aca="false">IF(AL288&lt;&gt;"",MAX(AE$3:AE287)+1,"")</f>
        <v/>
      </c>
      <c r="AF288" s="568" t="str">
        <f aca="false">IF(AM288&lt;&gt;"",MAX(AF$3:AF287)+1,"")</f>
        <v/>
      </c>
      <c r="AG288" s="568" t="str">
        <f aca="false">IF(AN288&lt;&gt;"",MAX(AG$3:AG287)+1,"")</f>
        <v/>
      </c>
      <c r="AH288" s="568" t="str">
        <f aca="false">IF(AO288&lt;&gt;"",MAX(AH$3:AH287)+1,"")</f>
        <v/>
      </c>
      <c r="AI288" s="568" t="str">
        <f aca="false">IF(AP288&lt;&gt;"",MAX(AI$3:AI287)+1,"")</f>
        <v/>
      </c>
      <c r="AK288" s="568" t="str">
        <f aca="false">IF(B288="","",IF(COUNTIF($AK$3:AL287,B288)=0,B288,""))</f>
        <v/>
      </c>
      <c r="AL288" s="568" t="str">
        <f aca="false">IF(C288="","",IF($B288='Descrizione Intervento'!$E$25,IF(COUNTIF($AL$3:AL287,$C288)=0,$C288,""),""))</f>
        <v/>
      </c>
      <c r="AM288" s="568" t="str">
        <f aca="false">IF(D288="","",IF(AND($B288='Descrizione Intervento'!$E$25,$C288='Descrizione Intervento'!$E$27),IF(COUNTIF(AM$3:AM287,$D288)=0,$D288,""),""))</f>
        <v/>
      </c>
      <c r="AN288" s="568" t="str">
        <f aca="false">IF(E288="","",IF(AND($B288='Descrizione Intervento'!$E$25,$C288='Descrizione Intervento'!$E$27,$D288='Descrizione Intervento'!$E$30),IF(COUNTIF(AN$3:AN287,$E288)=0,$E288,""),""))</f>
        <v/>
      </c>
      <c r="AO288" s="568" t="str">
        <f aca="false">IF(F288="","",IF(AND($B288='Descrizione Intervento'!$E$25,$C288='Descrizione Intervento'!$E$27,$D288='Descrizione Intervento'!$E$30,$E288='Descrizione Intervento'!$E$32),IF(COUNTIF(AO$3:AO287,$F288)=0,$F288,""),""))</f>
        <v/>
      </c>
      <c r="AP288" s="568" t="str">
        <f aca="false">IF(G288="","",IF(AND($B288='Descrizione Intervento'!$E$25,$C288='Descrizione Intervento'!$E$27,$D288='Descrizione Intervento'!$E$30,$E288='Descrizione Intervento'!$E$32,$F288='Descrizione Intervento'!$E$34),IF(COUNTIF(AP$3:AP287,$G288)=0,$G288,""),""))</f>
        <v/>
      </c>
    </row>
    <row r="289" customFormat="false" ht="12.75" hidden="false" customHeight="false" outlineLevel="0" collapsed="false">
      <c r="A289" s="568" t="str">
        <f aca="false">IF(B289&lt;&gt;"",CONCATENATE(B289,C289,D289,E289,F353,F289,G289),"")</f>
        <v/>
      </c>
      <c r="B289" s="590"/>
      <c r="C289" s="590"/>
      <c r="D289" s="590"/>
      <c r="E289" s="591"/>
      <c r="F289" s="590"/>
      <c r="G289" s="590"/>
      <c r="H289" s="593"/>
      <c r="I289" s="593"/>
      <c r="J289" s="595"/>
      <c r="K289" s="595"/>
      <c r="L289" s="590"/>
      <c r="M289" s="590"/>
      <c r="N289" s="590"/>
      <c r="V289" s="568" t="n">
        <f aca="false">+V288+1</f>
        <v>227</v>
      </c>
      <c r="W289" s="573" t="str">
        <f aca="false">IFERROR(VLOOKUP($V288,AD:AK,8,FALSE()),"")</f>
        <v/>
      </c>
      <c r="X289" s="573" t="str">
        <f aca="false">IFERROR(VLOOKUP($V289,AE:AL,8,FALSE()),"")</f>
        <v/>
      </c>
      <c r="Y289" s="573" t="str">
        <f aca="false">IFERROR(VLOOKUP($V289,AF:AM,8,FALSE()),"")</f>
        <v/>
      </c>
      <c r="Z289" s="573" t="str">
        <f aca="false">IFERROR(VLOOKUP($V289,AG:AN,8,FALSE()),"")</f>
        <v/>
      </c>
      <c r="AA289" s="573" t="str">
        <f aca="false">IFERROR(VLOOKUP($V289,AH:AO,8,FALSE()),"")</f>
        <v/>
      </c>
      <c r="AB289" s="573" t="str">
        <f aca="false">IFERROR(VLOOKUP($V289,AI:AP,8,FALSE()),"")</f>
        <v/>
      </c>
      <c r="AD289" s="568" t="str">
        <f aca="false">IF(AK289&lt;&gt;"",MAX(AD$3:AD288)+1,"")</f>
        <v/>
      </c>
      <c r="AE289" s="568" t="str">
        <f aca="false">IF(AL289&lt;&gt;"",MAX(AE$3:AE288)+1,"")</f>
        <v/>
      </c>
      <c r="AF289" s="568" t="str">
        <f aca="false">IF(AM289&lt;&gt;"",MAX(AF$3:AF288)+1,"")</f>
        <v/>
      </c>
      <c r="AG289" s="568" t="str">
        <f aca="false">IF(AN289&lt;&gt;"",MAX(AG$3:AG288)+1,"")</f>
        <v/>
      </c>
      <c r="AH289" s="568" t="str">
        <f aca="false">IF(AO289&lt;&gt;"",MAX(AH$3:AH288)+1,"")</f>
        <v/>
      </c>
      <c r="AI289" s="568" t="str">
        <f aca="false">IF(AP289&lt;&gt;"",MAX(AI$3:AI288)+1,"")</f>
        <v/>
      </c>
      <c r="AK289" s="568" t="str">
        <f aca="false">IF(B289="","",IF(COUNTIF($AK$3:AL288,B289)=0,B289,""))</f>
        <v/>
      </c>
      <c r="AL289" s="568" t="str">
        <f aca="false">IF(C289="","",IF($B289='Descrizione Intervento'!$E$25,IF(COUNTIF($AL$3:AL288,$C289)=0,$C289,""),""))</f>
        <v/>
      </c>
      <c r="AM289" s="568" t="str">
        <f aca="false">IF(D289="","",IF(AND($B289='Descrizione Intervento'!$E$25,$C289='Descrizione Intervento'!$E$27),IF(COUNTIF(AM$3:AM288,$D289)=0,$D289,""),""))</f>
        <v/>
      </c>
      <c r="AN289" s="568" t="str">
        <f aca="false">IF(E289="","",IF(AND($B289='Descrizione Intervento'!$E$25,$C289='Descrizione Intervento'!$E$27,$D289='Descrizione Intervento'!$E$30),IF(COUNTIF(AN$3:AN288,$E289)=0,$E289,""),""))</f>
        <v/>
      </c>
      <c r="AO289" s="568" t="str">
        <f aca="false">IF(F289="","",IF(AND($B289='Descrizione Intervento'!$E$25,$C289='Descrizione Intervento'!$E$27,$D289='Descrizione Intervento'!$E$30,$E289='Descrizione Intervento'!$E$32),IF(COUNTIF(AO$3:AO288,$F289)=0,$F289,""),""))</f>
        <v/>
      </c>
      <c r="AP289" s="568" t="str">
        <f aca="false">IF(G289="","",IF(AND($B289='Descrizione Intervento'!$E$25,$C289='Descrizione Intervento'!$E$27,$D289='Descrizione Intervento'!$E$30,$E289='Descrizione Intervento'!$E$32,$F289='Descrizione Intervento'!$E$34),IF(COUNTIF(AP$3:AP288,$G289)=0,$G289,""),""))</f>
        <v/>
      </c>
    </row>
    <row r="290" customFormat="false" ht="12.75" hidden="false" customHeight="false" outlineLevel="0" collapsed="false">
      <c r="A290" s="568" t="str">
        <f aca="false">IF(B290&lt;&gt;"",CONCATENATE(B290,C290,D290,E290,F354,F290,G290),"")</f>
        <v/>
      </c>
      <c r="B290" s="590"/>
      <c r="C290" s="590"/>
      <c r="D290" s="590"/>
      <c r="E290" s="591"/>
      <c r="F290" s="590"/>
      <c r="G290" s="590"/>
      <c r="H290" s="593"/>
      <c r="I290" s="593"/>
      <c r="J290" s="595"/>
      <c r="K290" s="595"/>
      <c r="L290" s="590"/>
      <c r="M290" s="590"/>
      <c r="N290" s="590"/>
      <c r="V290" s="568" t="n">
        <f aca="false">+V289+1</f>
        <v>228</v>
      </c>
      <c r="W290" s="573" t="str">
        <f aca="false">IFERROR(VLOOKUP($V289,AD:AK,8,FALSE()),"")</f>
        <v/>
      </c>
      <c r="X290" s="573" t="str">
        <f aca="false">IFERROR(VLOOKUP($V290,AE:AL,8,FALSE()),"")</f>
        <v/>
      </c>
      <c r="Y290" s="573" t="str">
        <f aca="false">IFERROR(VLOOKUP($V290,AF:AM,8,FALSE()),"")</f>
        <v/>
      </c>
      <c r="Z290" s="573" t="str">
        <f aca="false">IFERROR(VLOOKUP($V290,AG:AN,8,FALSE()),"")</f>
        <v/>
      </c>
      <c r="AA290" s="573" t="str">
        <f aca="false">IFERROR(VLOOKUP($V290,AH:AO,8,FALSE()),"")</f>
        <v/>
      </c>
      <c r="AB290" s="573" t="str">
        <f aca="false">IFERROR(VLOOKUP($V290,AI:AP,8,FALSE()),"")</f>
        <v/>
      </c>
      <c r="AD290" s="568" t="str">
        <f aca="false">IF(AK290&lt;&gt;"",MAX(AD$3:AD289)+1,"")</f>
        <v/>
      </c>
      <c r="AE290" s="568" t="str">
        <f aca="false">IF(AL290&lt;&gt;"",MAX(AE$3:AE289)+1,"")</f>
        <v/>
      </c>
      <c r="AF290" s="568" t="str">
        <f aca="false">IF(AM290&lt;&gt;"",MAX(AF$3:AF289)+1,"")</f>
        <v/>
      </c>
      <c r="AG290" s="568" t="str">
        <f aca="false">IF(AN290&lt;&gt;"",MAX(AG$3:AG289)+1,"")</f>
        <v/>
      </c>
      <c r="AH290" s="568" t="str">
        <f aca="false">IF(AO290&lt;&gt;"",MAX(AH$3:AH289)+1,"")</f>
        <v/>
      </c>
      <c r="AI290" s="568" t="str">
        <f aca="false">IF(AP290&lt;&gt;"",MAX(AI$3:AI289)+1,"")</f>
        <v/>
      </c>
      <c r="AK290" s="568" t="str">
        <f aca="false">IF(B290="","",IF(COUNTIF($AK$3:AL289,B290)=0,B290,""))</f>
        <v/>
      </c>
      <c r="AL290" s="568" t="str">
        <f aca="false">IF(C290="","",IF($B290='Descrizione Intervento'!$E$25,IF(COUNTIF($AL$3:AL289,$C290)=0,$C290,""),""))</f>
        <v/>
      </c>
      <c r="AM290" s="568" t="str">
        <f aca="false">IF(D290="","",IF(AND($B290='Descrizione Intervento'!$E$25,$C290='Descrizione Intervento'!$E$27),IF(COUNTIF(AM$3:AM289,$D290)=0,$D290,""),""))</f>
        <v/>
      </c>
      <c r="AN290" s="568" t="str">
        <f aca="false">IF(E290="","",IF(AND($B290='Descrizione Intervento'!$E$25,$C290='Descrizione Intervento'!$E$27,$D290='Descrizione Intervento'!$E$30),IF(COUNTIF(AN$3:AN289,$E290)=0,$E290,""),""))</f>
        <v/>
      </c>
      <c r="AO290" s="568" t="str">
        <f aca="false">IF(F290="","",IF(AND($B290='Descrizione Intervento'!$E$25,$C290='Descrizione Intervento'!$E$27,$D290='Descrizione Intervento'!$E$30,$E290='Descrizione Intervento'!$E$32),IF(COUNTIF(AO$3:AO289,$F290)=0,$F290,""),""))</f>
        <v/>
      </c>
      <c r="AP290" s="568" t="str">
        <f aca="false">IF(G290="","",IF(AND($B290='Descrizione Intervento'!$E$25,$C290='Descrizione Intervento'!$E$27,$D290='Descrizione Intervento'!$E$30,$E290='Descrizione Intervento'!$E$32,$F290='Descrizione Intervento'!$E$34),IF(COUNTIF(AP$3:AP289,$G290)=0,$G290,""),""))</f>
        <v/>
      </c>
    </row>
    <row r="291" customFormat="false" ht="12.75" hidden="false" customHeight="false" outlineLevel="0" collapsed="false">
      <c r="A291" s="568" t="str">
        <f aca="false">IF(B291&lt;&gt;"",CONCATENATE(B291,C291,D291,E291,F355,F291,G291),"")</f>
        <v/>
      </c>
      <c r="B291" s="590"/>
      <c r="C291" s="590"/>
      <c r="D291" s="590"/>
      <c r="E291" s="591"/>
      <c r="F291" s="590"/>
      <c r="G291" s="590"/>
      <c r="H291" s="593"/>
      <c r="I291" s="593"/>
      <c r="J291" s="595"/>
      <c r="K291" s="595"/>
      <c r="L291" s="590"/>
      <c r="M291" s="590"/>
      <c r="N291" s="590"/>
      <c r="V291" s="568" t="n">
        <f aca="false">+V290+1</f>
        <v>229</v>
      </c>
      <c r="W291" s="573" t="str">
        <f aca="false">IFERROR(VLOOKUP($V290,AD:AK,8,FALSE()),"")</f>
        <v/>
      </c>
      <c r="X291" s="573" t="str">
        <f aca="false">IFERROR(VLOOKUP($V291,AE:AL,8,FALSE()),"")</f>
        <v/>
      </c>
      <c r="Y291" s="573" t="str">
        <f aca="false">IFERROR(VLOOKUP($V291,AF:AM,8,FALSE()),"")</f>
        <v/>
      </c>
      <c r="Z291" s="573" t="str">
        <f aca="false">IFERROR(VLOOKUP($V291,AG:AN,8,FALSE()),"")</f>
        <v/>
      </c>
      <c r="AA291" s="573" t="str">
        <f aca="false">IFERROR(VLOOKUP($V291,AH:AO,8,FALSE()),"")</f>
        <v/>
      </c>
      <c r="AB291" s="573" t="str">
        <f aca="false">IFERROR(VLOOKUP($V291,AI:AP,8,FALSE()),"")</f>
        <v/>
      </c>
      <c r="AD291" s="568" t="str">
        <f aca="false">IF(AK291&lt;&gt;"",MAX(AD$3:AD290)+1,"")</f>
        <v/>
      </c>
      <c r="AE291" s="568" t="str">
        <f aca="false">IF(AL291&lt;&gt;"",MAX(AE$3:AE290)+1,"")</f>
        <v/>
      </c>
      <c r="AF291" s="568" t="str">
        <f aca="false">IF(AM291&lt;&gt;"",MAX(AF$3:AF290)+1,"")</f>
        <v/>
      </c>
      <c r="AG291" s="568" t="str">
        <f aca="false">IF(AN291&lt;&gt;"",MAX(AG$3:AG290)+1,"")</f>
        <v/>
      </c>
      <c r="AH291" s="568" t="str">
        <f aca="false">IF(AO291&lt;&gt;"",MAX(AH$3:AH290)+1,"")</f>
        <v/>
      </c>
      <c r="AI291" s="568" t="str">
        <f aca="false">IF(AP291&lt;&gt;"",MAX(AI$3:AI290)+1,"")</f>
        <v/>
      </c>
      <c r="AK291" s="568" t="str">
        <f aca="false">IF(B291="","",IF(COUNTIF($AK$3:AL290,B291)=0,B291,""))</f>
        <v/>
      </c>
      <c r="AL291" s="568" t="str">
        <f aca="false">IF(C291="","",IF($B291='Descrizione Intervento'!$E$25,IF(COUNTIF($AL$3:AL290,$C291)=0,$C291,""),""))</f>
        <v/>
      </c>
      <c r="AM291" s="568" t="str">
        <f aca="false">IF(D291="","",IF(AND($B291='Descrizione Intervento'!$E$25,$C291='Descrizione Intervento'!$E$27),IF(COUNTIF(AM$3:AM290,$D291)=0,$D291,""),""))</f>
        <v/>
      </c>
      <c r="AN291" s="568" t="str">
        <f aca="false">IF(E291="","",IF(AND($B291='Descrizione Intervento'!$E$25,$C291='Descrizione Intervento'!$E$27,$D291='Descrizione Intervento'!$E$30),IF(COUNTIF(AN$3:AN290,$E291)=0,$E291,""),""))</f>
        <v/>
      </c>
      <c r="AO291" s="568" t="str">
        <f aca="false">IF(F291="","",IF(AND($B291='Descrizione Intervento'!$E$25,$C291='Descrizione Intervento'!$E$27,$D291='Descrizione Intervento'!$E$30,$E291='Descrizione Intervento'!$E$32),IF(COUNTIF(AO$3:AO290,$F291)=0,$F291,""),""))</f>
        <v/>
      </c>
      <c r="AP291" s="568" t="str">
        <f aca="false">IF(G291="","",IF(AND($B291='Descrizione Intervento'!$E$25,$C291='Descrizione Intervento'!$E$27,$D291='Descrizione Intervento'!$E$30,$E291='Descrizione Intervento'!$E$32,$F291='Descrizione Intervento'!$E$34),IF(COUNTIF(AP$3:AP290,$G291)=0,$G291,""),""))</f>
        <v/>
      </c>
    </row>
    <row r="292" customFormat="false" ht="12.75" hidden="false" customHeight="false" outlineLevel="0" collapsed="false">
      <c r="A292" s="568" t="str">
        <f aca="false">IF(B292&lt;&gt;"",CONCATENATE(B292,C292,D292,E292,F356,F292,G292),"")</f>
        <v/>
      </c>
      <c r="B292" s="590"/>
      <c r="C292" s="590"/>
      <c r="D292" s="590"/>
      <c r="E292" s="591"/>
      <c r="F292" s="590"/>
      <c r="G292" s="590"/>
      <c r="H292" s="593"/>
      <c r="I292" s="593"/>
      <c r="J292" s="595"/>
      <c r="K292" s="595"/>
      <c r="L292" s="590"/>
      <c r="M292" s="590"/>
      <c r="N292" s="590"/>
      <c r="V292" s="568" t="n">
        <f aca="false">+V291+1</f>
        <v>230</v>
      </c>
      <c r="W292" s="573" t="str">
        <f aca="false">IFERROR(VLOOKUP($V291,AD:AK,8,FALSE()),"")</f>
        <v/>
      </c>
      <c r="X292" s="573" t="str">
        <f aca="false">IFERROR(VLOOKUP($V292,AE:AL,8,FALSE()),"")</f>
        <v/>
      </c>
      <c r="Y292" s="573" t="str">
        <f aca="false">IFERROR(VLOOKUP($V292,AF:AM,8,FALSE()),"")</f>
        <v/>
      </c>
      <c r="Z292" s="573" t="str">
        <f aca="false">IFERROR(VLOOKUP($V292,AG:AN,8,FALSE()),"")</f>
        <v/>
      </c>
      <c r="AA292" s="573" t="str">
        <f aca="false">IFERROR(VLOOKUP($V292,AH:AO,8,FALSE()),"")</f>
        <v/>
      </c>
      <c r="AB292" s="573" t="str">
        <f aca="false">IFERROR(VLOOKUP($V292,AI:AP,8,FALSE()),"")</f>
        <v/>
      </c>
      <c r="AD292" s="568" t="str">
        <f aca="false">IF(AK292&lt;&gt;"",MAX(AD$3:AD291)+1,"")</f>
        <v/>
      </c>
      <c r="AE292" s="568" t="str">
        <f aca="false">IF(AL292&lt;&gt;"",MAX(AE$3:AE291)+1,"")</f>
        <v/>
      </c>
      <c r="AF292" s="568" t="str">
        <f aca="false">IF(AM292&lt;&gt;"",MAX(AF$3:AF291)+1,"")</f>
        <v/>
      </c>
      <c r="AG292" s="568" t="str">
        <f aca="false">IF(AN292&lt;&gt;"",MAX(AG$3:AG291)+1,"")</f>
        <v/>
      </c>
      <c r="AH292" s="568" t="str">
        <f aca="false">IF(AO292&lt;&gt;"",MAX(AH$3:AH291)+1,"")</f>
        <v/>
      </c>
      <c r="AI292" s="568" t="str">
        <f aca="false">IF(AP292&lt;&gt;"",MAX(AI$3:AI291)+1,"")</f>
        <v/>
      </c>
      <c r="AK292" s="568" t="str">
        <f aca="false">IF(B292="","",IF(COUNTIF($AK$3:AL291,B292)=0,B292,""))</f>
        <v/>
      </c>
      <c r="AL292" s="568" t="str">
        <f aca="false">IF(C292="","",IF($B292='Descrizione Intervento'!$E$25,IF(COUNTIF($AL$3:AL291,$C292)=0,$C292,""),""))</f>
        <v/>
      </c>
      <c r="AM292" s="568" t="str">
        <f aca="false">IF(D292="","",IF(AND($B292='Descrizione Intervento'!$E$25,$C292='Descrizione Intervento'!$E$27),IF(COUNTIF(AM$3:AM291,$D292)=0,$D292,""),""))</f>
        <v/>
      </c>
      <c r="AN292" s="568" t="str">
        <f aca="false">IF(E292="","",IF(AND($B292='Descrizione Intervento'!$E$25,$C292='Descrizione Intervento'!$E$27,$D292='Descrizione Intervento'!$E$30),IF(COUNTIF(AN$3:AN291,$E292)=0,$E292,""),""))</f>
        <v/>
      </c>
      <c r="AO292" s="568" t="str">
        <f aca="false">IF(F292="","",IF(AND($B292='Descrizione Intervento'!$E$25,$C292='Descrizione Intervento'!$E$27,$D292='Descrizione Intervento'!$E$30,$E292='Descrizione Intervento'!$E$32),IF(COUNTIF(AO$3:AO291,$F292)=0,$F292,""),""))</f>
        <v/>
      </c>
      <c r="AP292" s="568" t="str">
        <f aca="false">IF(G292="","",IF(AND($B292='Descrizione Intervento'!$E$25,$C292='Descrizione Intervento'!$E$27,$D292='Descrizione Intervento'!$E$30,$E292='Descrizione Intervento'!$E$32,$F292='Descrizione Intervento'!$E$34),IF(COUNTIF(AP$3:AP291,$G292)=0,$G292,""),""))</f>
        <v/>
      </c>
    </row>
    <row r="293" customFormat="false" ht="12.75" hidden="false" customHeight="false" outlineLevel="0" collapsed="false">
      <c r="A293" s="568" t="str">
        <f aca="false">IF(B293&lt;&gt;"",CONCATENATE(B293,C293,D293,E293,F357,F293,G293),"")</f>
        <v/>
      </c>
      <c r="B293" s="590"/>
      <c r="C293" s="590"/>
      <c r="D293" s="590"/>
      <c r="E293" s="591"/>
      <c r="F293" s="590"/>
      <c r="G293" s="590"/>
      <c r="H293" s="593"/>
      <c r="I293" s="593"/>
      <c r="J293" s="595"/>
      <c r="K293" s="595"/>
      <c r="L293" s="590"/>
      <c r="M293" s="590"/>
      <c r="N293" s="590"/>
      <c r="V293" s="568" t="n">
        <f aca="false">+V292+1</f>
        <v>231</v>
      </c>
      <c r="W293" s="573" t="str">
        <f aca="false">IFERROR(VLOOKUP($V292,AD:AK,8,FALSE()),"")</f>
        <v/>
      </c>
      <c r="X293" s="573" t="str">
        <f aca="false">IFERROR(VLOOKUP($V293,AE:AL,8,FALSE()),"")</f>
        <v/>
      </c>
      <c r="Y293" s="573" t="str">
        <f aca="false">IFERROR(VLOOKUP($V293,AF:AM,8,FALSE()),"")</f>
        <v/>
      </c>
      <c r="Z293" s="573" t="str">
        <f aca="false">IFERROR(VLOOKUP($V293,AG:AN,8,FALSE()),"")</f>
        <v/>
      </c>
      <c r="AA293" s="573" t="str">
        <f aca="false">IFERROR(VLOOKUP($V293,AH:AO,8,FALSE()),"")</f>
        <v/>
      </c>
      <c r="AB293" s="573" t="str">
        <f aca="false">IFERROR(VLOOKUP($V293,AI:AP,8,FALSE()),"")</f>
        <v/>
      </c>
      <c r="AD293" s="568" t="str">
        <f aca="false">IF(AK293&lt;&gt;"",MAX(AD$3:AD292)+1,"")</f>
        <v/>
      </c>
      <c r="AE293" s="568" t="str">
        <f aca="false">IF(AL293&lt;&gt;"",MAX(AE$3:AE292)+1,"")</f>
        <v/>
      </c>
      <c r="AF293" s="568" t="str">
        <f aca="false">IF(AM293&lt;&gt;"",MAX(AF$3:AF292)+1,"")</f>
        <v/>
      </c>
      <c r="AG293" s="568" t="str">
        <f aca="false">IF(AN293&lt;&gt;"",MAX(AG$3:AG292)+1,"")</f>
        <v/>
      </c>
      <c r="AH293" s="568" t="str">
        <f aca="false">IF(AO293&lt;&gt;"",MAX(AH$3:AH292)+1,"")</f>
        <v/>
      </c>
      <c r="AI293" s="568" t="str">
        <f aca="false">IF(AP293&lt;&gt;"",MAX(AI$3:AI292)+1,"")</f>
        <v/>
      </c>
      <c r="AK293" s="568" t="str">
        <f aca="false">IF(B293="","",IF(COUNTIF($AK$3:AL292,B293)=0,B293,""))</f>
        <v/>
      </c>
      <c r="AL293" s="568" t="str">
        <f aca="false">IF(C293="","",IF($B293='Descrizione Intervento'!$E$25,IF(COUNTIF($AL$3:AL292,$C293)=0,$C293,""),""))</f>
        <v/>
      </c>
      <c r="AM293" s="568" t="str">
        <f aca="false">IF(D293="","",IF(AND($B293='Descrizione Intervento'!$E$25,$C293='Descrizione Intervento'!$E$27),IF(COUNTIF(AM$3:AM292,$D293)=0,$D293,""),""))</f>
        <v/>
      </c>
      <c r="AN293" s="568" t="str">
        <f aca="false">IF(E293="","",IF(AND($B293='Descrizione Intervento'!$E$25,$C293='Descrizione Intervento'!$E$27,$D293='Descrizione Intervento'!$E$30),IF(COUNTIF(AN$3:AN292,$E293)=0,$E293,""),""))</f>
        <v/>
      </c>
      <c r="AO293" s="568" t="str">
        <f aca="false">IF(F293="","",IF(AND($B293='Descrizione Intervento'!$E$25,$C293='Descrizione Intervento'!$E$27,$D293='Descrizione Intervento'!$E$30,$E293='Descrizione Intervento'!$E$32),IF(COUNTIF(AO$3:AO292,$F293)=0,$F293,""),""))</f>
        <v/>
      </c>
      <c r="AP293" s="568" t="str">
        <f aca="false">IF(G293="","",IF(AND($B293='Descrizione Intervento'!$E$25,$C293='Descrizione Intervento'!$E$27,$D293='Descrizione Intervento'!$E$30,$E293='Descrizione Intervento'!$E$32,$F293='Descrizione Intervento'!$E$34),IF(COUNTIF(AP$3:AP292,$G293)=0,$G293,""),""))</f>
        <v/>
      </c>
    </row>
    <row r="294" customFormat="false" ht="12.75" hidden="false" customHeight="false" outlineLevel="0" collapsed="false">
      <c r="A294" s="568" t="str">
        <f aca="false">IF(B294&lt;&gt;"",CONCATENATE(B294,C294,D294,E294,F358,F294,G294),"")</f>
        <v/>
      </c>
      <c r="B294" s="590"/>
      <c r="C294" s="590"/>
      <c r="D294" s="590"/>
      <c r="E294" s="591"/>
      <c r="F294" s="590"/>
      <c r="G294" s="590"/>
      <c r="H294" s="593"/>
      <c r="I294" s="593"/>
      <c r="J294" s="595"/>
      <c r="K294" s="595"/>
      <c r="L294" s="590"/>
      <c r="M294" s="590"/>
      <c r="N294" s="590"/>
      <c r="V294" s="568" t="n">
        <f aca="false">+V293+1</f>
        <v>232</v>
      </c>
      <c r="W294" s="573" t="str">
        <f aca="false">IFERROR(VLOOKUP($V293,AD:AK,8,FALSE()),"")</f>
        <v/>
      </c>
      <c r="X294" s="573" t="str">
        <f aca="false">IFERROR(VLOOKUP($V294,AE:AL,8,FALSE()),"")</f>
        <v/>
      </c>
      <c r="Y294" s="573" t="str">
        <f aca="false">IFERROR(VLOOKUP($V294,AF:AM,8,FALSE()),"")</f>
        <v/>
      </c>
      <c r="Z294" s="573" t="str">
        <f aca="false">IFERROR(VLOOKUP($V294,AG:AN,8,FALSE()),"")</f>
        <v/>
      </c>
      <c r="AA294" s="573" t="str">
        <f aca="false">IFERROR(VLOOKUP($V294,AH:AO,8,FALSE()),"")</f>
        <v/>
      </c>
      <c r="AB294" s="573" t="str">
        <f aca="false">IFERROR(VLOOKUP($V294,AI:AP,8,FALSE()),"")</f>
        <v/>
      </c>
      <c r="AD294" s="568" t="str">
        <f aca="false">IF(AK294&lt;&gt;"",MAX(AD$3:AD293)+1,"")</f>
        <v/>
      </c>
      <c r="AE294" s="568" t="str">
        <f aca="false">IF(AL294&lt;&gt;"",MAX(AE$3:AE293)+1,"")</f>
        <v/>
      </c>
      <c r="AF294" s="568" t="str">
        <f aca="false">IF(AM294&lt;&gt;"",MAX(AF$3:AF293)+1,"")</f>
        <v/>
      </c>
      <c r="AG294" s="568" t="str">
        <f aca="false">IF(AN294&lt;&gt;"",MAX(AG$3:AG293)+1,"")</f>
        <v/>
      </c>
      <c r="AH294" s="568" t="str">
        <f aca="false">IF(AO294&lt;&gt;"",MAX(AH$3:AH293)+1,"")</f>
        <v/>
      </c>
      <c r="AI294" s="568" t="str">
        <f aca="false">IF(AP294&lt;&gt;"",MAX(AI$3:AI293)+1,"")</f>
        <v/>
      </c>
      <c r="AK294" s="568" t="str">
        <f aca="false">IF(B294="","",IF(COUNTIF($AK$3:AL293,B294)=0,B294,""))</f>
        <v/>
      </c>
      <c r="AL294" s="568" t="str">
        <f aca="false">IF(C294="","",IF($B294='Descrizione Intervento'!$E$25,IF(COUNTIF($AL$3:AL293,$C294)=0,$C294,""),""))</f>
        <v/>
      </c>
      <c r="AM294" s="568" t="str">
        <f aca="false">IF(D294="","",IF(AND($B294='Descrizione Intervento'!$E$25,$C294='Descrizione Intervento'!$E$27),IF(COUNTIF(AM$3:AM293,$D294)=0,$D294,""),""))</f>
        <v/>
      </c>
      <c r="AN294" s="568" t="str">
        <f aca="false">IF(E294="","",IF(AND($B294='Descrizione Intervento'!$E$25,$C294='Descrizione Intervento'!$E$27,$D294='Descrizione Intervento'!$E$30),IF(COUNTIF(AN$3:AN293,$E294)=0,$E294,""),""))</f>
        <v/>
      </c>
      <c r="AO294" s="568" t="str">
        <f aca="false">IF(F294="","",IF(AND($B294='Descrizione Intervento'!$E$25,$C294='Descrizione Intervento'!$E$27,$D294='Descrizione Intervento'!$E$30,$E294='Descrizione Intervento'!$E$32),IF(COUNTIF(AO$3:AO293,$F294)=0,$F294,""),""))</f>
        <v/>
      </c>
      <c r="AP294" s="568" t="str">
        <f aca="false">IF(G294="","",IF(AND($B294='Descrizione Intervento'!$E$25,$C294='Descrizione Intervento'!$E$27,$D294='Descrizione Intervento'!$E$30,$E294='Descrizione Intervento'!$E$32,$F294='Descrizione Intervento'!$E$34),IF(COUNTIF(AP$3:AP293,$G294)=0,$G294,""),""))</f>
        <v/>
      </c>
    </row>
    <row r="295" customFormat="false" ht="12.75" hidden="false" customHeight="false" outlineLevel="0" collapsed="false">
      <c r="A295" s="568" t="str">
        <f aca="false">IF(B295&lt;&gt;"",CONCATENATE(B295,C295,D295,E295,F359,F295,G295),"")</f>
        <v/>
      </c>
      <c r="B295" s="590"/>
      <c r="C295" s="590"/>
      <c r="D295" s="590"/>
      <c r="E295" s="591"/>
      <c r="F295" s="590"/>
      <c r="G295" s="590"/>
      <c r="H295" s="593"/>
      <c r="I295" s="593"/>
      <c r="J295" s="595"/>
      <c r="K295" s="595"/>
      <c r="L295" s="590"/>
      <c r="M295" s="590"/>
      <c r="N295" s="590"/>
      <c r="V295" s="568" t="n">
        <f aca="false">+V294+1</f>
        <v>233</v>
      </c>
      <c r="W295" s="573" t="str">
        <f aca="false">IFERROR(VLOOKUP($V294,AD:AK,8,FALSE()),"")</f>
        <v/>
      </c>
      <c r="X295" s="573" t="str">
        <f aca="false">IFERROR(VLOOKUP($V295,AE:AL,8,FALSE()),"")</f>
        <v/>
      </c>
      <c r="Y295" s="573" t="str">
        <f aca="false">IFERROR(VLOOKUP($V295,AF:AM,8,FALSE()),"")</f>
        <v/>
      </c>
      <c r="Z295" s="573" t="str">
        <f aca="false">IFERROR(VLOOKUP($V295,AG:AN,8,FALSE()),"")</f>
        <v/>
      </c>
      <c r="AA295" s="573" t="str">
        <f aca="false">IFERROR(VLOOKUP($V295,AH:AO,8,FALSE()),"")</f>
        <v/>
      </c>
      <c r="AB295" s="573" t="str">
        <f aca="false">IFERROR(VLOOKUP($V295,AI:AP,8,FALSE()),"")</f>
        <v/>
      </c>
      <c r="AD295" s="568" t="str">
        <f aca="false">IF(AK295&lt;&gt;"",MAX(AD$3:AD294)+1,"")</f>
        <v/>
      </c>
      <c r="AE295" s="568" t="str">
        <f aca="false">IF(AL295&lt;&gt;"",MAX(AE$3:AE294)+1,"")</f>
        <v/>
      </c>
      <c r="AF295" s="568" t="str">
        <f aca="false">IF(AM295&lt;&gt;"",MAX(AF$3:AF294)+1,"")</f>
        <v/>
      </c>
      <c r="AG295" s="568" t="str">
        <f aca="false">IF(AN295&lt;&gt;"",MAX(AG$3:AG294)+1,"")</f>
        <v/>
      </c>
      <c r="AH295" s="568" t="str">
        <f aca="false">IF(AO295&lt;&gt;"",MAX(AH$3:AH294)+1,"")</f>
        <v/>
      </c>
      <c r="AI295" s="568" t="str">
        <f aca="false">IF(AP295&lt;&gt;"",MAX(AI$3:AI294)+1,"")</f>
        <v/>
      </c>
      <c r="AK295" s="568" t="str">
        <f aca="false">IF(B295="","",IF(COUNTIF($AK$3:AL294,B295)=0,B295,""))</f>
        <v/>
      </c>
      <c r="AL295" s="568" t="str">
        <f aca="false">IF(C295="","",IF($B295='Descrizione Intervento'!$E$25,IF(COUNTIF($AL$3:AL294,$C295)=0,$C295,""),""))</f>
        <v/>
      </c>
      <c r="AM295" s="568" t="str">
        <f aca="false">IF(D295="","",IF(AND($B295='Descrizione Intervento'!$E$25,$C295='Descrizione Intervento'!$E$27),IF(COUNTIF(AM$3:AM294,$D295)=0,$D295,""),""))</f>
        <v/>
      </c>
      <c r="AN295" s="568" t="str">
        <f aca="false">IF(E295="","",IF(AND($B295='Descrizione Intervento'!$E$25,$C295='Descrizione Intervento'!$E$27,$D295='Descrizione Intervento'!$E$30),IF(COUNTIF(AN$3:AN294,$E295)=0,$E295,""),""))</f>
        <v/>
      </c>
      <c r="AO295" s="568" t="str">
        <f aca="false">IF(F295="","",IF(AND($B295='Descrizione Intervento'!$E$25,$C295='Descrizione Intervento'!$E$27,$D295='Descrizione Intervento'!$E$30,$E295='Descrizione Intervento'!$E$32),IF(COUNTIF(AO$3:AO294,$F295)=0,$F295,""),""))</f>
        <v/>
      </c>
      <c r="AP295" s="568" t="str">
        <f aca="false">IF(G295="","",IF(AND($B295='Descrizione Intervento'!$E$25,$C295='Descrizione Intervento'!$E$27,$D295='Descrizione Intervento'!$E$30,$E295='Descrizione Intervento'!$E$32,$F295='Descrizione Intervento'!$E$34),IF(COUNTIF(AP$3:AP294,$G295)=0,$G295,""),""))</f>
        <v/>
      </c>
    </row>
    <row r="296" customFormat="false" ht="12.75" hidden="false" customHeight="false" outlineLevel="0" collapsed="false">
      <c r="A296" s="568" t="str">
        <f aca="false">IF(B296&lt;&gt;"",CONCATENATE(B296,C296,D296,E296,F360,F296,G296),"")</f>
        <v/>
      </c>
      <c r="B296" s="590"/>
      <c r="C296" s="590"/>
      <c r="D296" s="590"/>
      <c r="E296" s="591"/>
      <c r="F296" s="590"/>
      <c r="G296" s="590"/>
      <c r="H296" s="593"/>
      <c r="I296" s="593"/>
      <c r="J296" s="595"/>
      <c r="K296" s="595"/>
      <c r="L296" s="590"/>
      <c r="M296" s="590"/>
      <c r="N296" s="590"/>
      <c r="V296" s="568" t="n">
        <f aca="false">+V295+1</f>
        <v>234</v>
      </c>
      <c r="W296" s="573" t="str">
        <f aca="false">IFERROR(VLOOKUP($V295,AD:AK,8,FALSE()),"")</f>
        <v/>
      </c>
      <c r="X296" s="573" t="str">
        <f aca="false">IFERROR(VLOOKUP($V296,AE:AL,8,FALSE()),"")</f>
        <v/>
      </c>
      <c r="Y296" s="573" t="str">
        <f aca="false">IFERROR(VLOOKUP($V296,AF:AM,8,FALSE()),"")</f>
        <v/>
      </c>
      <c r="Z296" s="573" t="str">
        <f aca="false">IFERROR(VLOOKUP($V296,AG:AN,8,FALSE()),"")</f>
        <v/>
      </c>
      <c r="AA296" s="573" t="str">
        <f aca="false">IFERROR(VLOOKUP($V296,AH:AO,8,FALSE()),"")</f>
        <v/>
      </c>
      <c r="AB296" s="573" t="str">
        <f aca="false">IFERROR(VLOOKUP($V296,AI:AP,8,FALSE()),"")</f>
        <v/>
      </c>
      <c r="AD296" s="568" t="str">
        <f aca="false">IF(AK296&lt;&gt;"",MAX(AD$3:AD295)+1,"")</f>
        <v/>
      </c>
      <c r="AE296" s="568" t="str">
        <f aca="false">IF(AL296&lt;&gt;"",MAX(AE$3:AE295)+1,"")</f>
        <v/>
      </c>
      <c r="AF296" s="568" t="str">
        <f aca="false">IF(AM296&lt;&gt;"",MAX(AF$3:AF295)+1,"")</f>
        <v/>
      </c>
      <c r="AG296" s="568" t="str">
        <f aca="false">IF(AN296&lt;&gt;"",MAX(AG$3:AG295)+1,"")</f>
        <v/>
      </c>
      <c r="AH296" s="568" t="str">
        <f aca="false">IF(AO296&lt;&gt;"",MAX(AH$3:AH295)+1,"")</f>
        <v/>
      </c>
      <c r="AI296" s="568" t="str">
        <f aca="false">IF(AP296&lt;&gt;"",MAX(AI$3:AI295)+1,"")</f>
        <v/>
      </c>
      <c r="AK296" s="568" t="str">
        <f aca="false">IF(B296="","",IF(COUNTIF($AK$3:AL295,B296)=0,B296,""))</f>
        <v/>
      </c>
      <c r="AL296" s="568" t="str">
        <f aca="false">IF(C296="","",IF($B296='Descrizione Intervento'!$E$25,IF(COUNTIF($AL$3:AL295,$C296)=0,$C296,""),""))</f>
        <v/>
      </c>
      <c r="AM296" s="568" t="str">
        <f aca="false">IF(D296="","",IF(AND($B296='Descrizione Intervento'!$E$25,$C296='Descrizione Intervento'!$E$27),IF(COUNTIF(AM$3:AM295,$D296)=0,$D296,""),""))</f>
        <v/>
      </c>
      <c r="AN296" s="568" t="str">
        <f aca="false">IF(E296="","",IF(AND($B296='Descrizione Intervento'!$E$25,$C296='Descrizione Intervento'!$E$27,$D296='Descrizione Intervento'!$E$30),IF(COUNTIF(AN$3:AN295,$E296)=0,$E296,""),""))</f>
        <v/>
      </c>
      <c r="AO296" s="568" t="str">
        <f aca="false">IF(F296="","",IF(AND($B296='Descrizione Intervento'!$E$25,$C296='Descrizione Intervento'!$E$27,$D296='Descrizione Intervento'!$E$30,$E296='Descrizione Intervento'!$E$32),IF(COUNTIF(AO$3:AO295,$F296)=0,$F296,""),""))</f>
        <v/>
      </c>
      <c r="AP296" s="568" t="str">
        <f aca="false">IF(G296="","",IF(AND($B296='Descrizione Intervento'!$E$25,$C296='Descrizione Intervento'!$E$27,$D296='Descrizione Intervento'!$E$30,$E296='Descrizione Intervento'!$E$32,$F296='Descrizione Intervento'!$E$34),IF(COUNTIF(AP$3:AP295,$G296)=0,$G296,""),""))</f>
        <v/>
      </c>
    </row>
    <row r="297" customFormat="false" ht="12.75" hidden="false" customHeight="false" outlineLevel="0" collapsed="false">
      <c r="A297" s="568" t="str">
        <f aca="false">IF(B297&lt;&gt;"",CONCATENATE(B297,C297,D297,E297,F361,F297,G297),"")</f>
        <v/>
      </c>
      <c r="B297" s="590"/>
      <c r="C297" s="590"/>
      <c r="D297" s="590"/>
      <c r="E297" s="591"/>
      <c r="F297" s="590"/>
      <c r="G297" s="590"/>
      <c r="H297" s="593"/>
      <c r="I297" s="593"/>
      <c r="J297" s="595"/>
      <c r="K297" s="595"/>
      <c r="L297" s="590"/>
      <c r="M297" s="590"/>
      <c r="N297" s="590"/>
      <c r="V297" s="568" t="n">
        <f aca="false">+V296+1</f>
        <v>235</v>
      </c>
      <c r="W297" s="573" t="str">
        <f aca="false">IFERROR(VLOOKUP($V296,AD:AK,8,FALSE()),"")</f>
        <v/>
      </c>
      <c r="X297" s="573" t="str">
        <f aca="false">IFERROR(VLOOKUP($V297,AE:AL,8,FALSE()),"")</f>
        <v/>
      </c>
      <c r="Y297" s="573" t="str">
        <f aca="false">IFERROR(VLOOKUP($V297,AF:AM,8,FALSE()),"")</f>
        <v/>
      </c>
      <c r="Z297" s="573" t="str">
        <f aca="false">IFERROR(VLOOKUP($V297,AG:AN,8,FALSE()),"")</f>
        <v/>
      </c>
      <c r="AA297" s="573" t="str">
        <f aca="false">IFERROR(VLOOKUP($V297,AH:AO,8,FALSE()),"")</f>
        <v/>
      </c>
      <c r="AB297" s="573" t="str">
        <f aca="false">IFERROR(VLOOKUP($V297,AI:AP,8,FALSE()),"")</f>
        <v/>
      </c>
      <c r="AD297" s="568" t="str">
        <f aca="false">IF(AK297&lt;&gt;"",MAX(AD$3:AD296)+1,"")</f>
        <v/>
      </c>
      <c r="AE297" s="568" t="str">
        <f aca="false">IF(AL297&lt;&gt;"",MAX(AE$3:AE296)+1,"")</f>
        <v/>
      </c>
      <c r="AF297" s="568" t="str">
        <f aca="false">IF(AM297&lt;&gt;"",MAX(AF$3:AF296)+1,"")</f>
        <v/>
      </c>
      <c r="AG297" s="568" t="str">
        <f aca="false">IF(AN297&lt;&gt;"",MAX(AG$3:AG296)+1,"")</f>
        <v/>
      </c>
      <c r="AH297" s="568" t="str">
        <f aca="false">IF(AO297&lt;&gt;"",MAX(AH$3:AH296)+1,"")</f>
        <v/>
      </c>
      <c r="AI297" s="568" t="str">
        <f aca="false">IF(AP297&lt;&gt;"",MAX(AI$3:AI296)+1,"")</f>
        <v/>
      </c>
      <c r="AK297" s="568" t="str">
        <f aca="false">IF(B297="","",IF(COUNTIF($AK$3:AL296,B297)=0,B297,""))</f>
        <v/>
      </c>
      <c r="AL297" s="568" t="str">
        <f aca="false">IF(C297="","",IF($B297='Descrizione Intervento'!$E$25,IF(COUNTIF($AL$3:AL296,$C297)=0,$C297,""),""))</f>
        <v/>
      </c>
      <c r="AM297" s="568" t="str">
        <f aca="false">IF(D297="","",IF(AND($B297='Descrizione Intervento'!$E$25,$C297='Descrizione Intervento'!$E$27),IF(COUNTIF(AM$3:AM296,$D297)=0,$D297,""),""))</f>
        <v/>
      </c>
      <c r="AN297" s="568" t="str">
        <f aca="false">IF(E297="","",IF(AND($B297='Descrizione Intervento'!$E$25,$C297='Descrizione Intervento'!$E$27,$D297='Descrizione Intervento'!$E$30),IF(COUNTIF(AN$3:AN296,$E297)=0,$E297,""),""))</f>
        <v/>
      </c>
      <c r="AO297" s="568" t="str">
        <f aca="false">IF(F297="","",IF(AND($B297='Descrizione Intervento'!$E$25,$C297='Descrizione Intervento'!$E$27,$D297='Descrizione Intervento'!$E$30,$E297='Descrizione Intervento'!$E$32),IF(COUNTIF(AO$3:AO296,$F297)=0,$F297,""),""))</f>
        <v/>
      </c>
      <c r="AP297" s="568" t="str">
        <f aca="false">IF(G297="","",IF(AND($B297='Descrizione Intervento'!$E$25,$C297='Descrizione Intervento'!$E$27,$D297='Descrizione Intervento'!$E$30,$E297='Descrizione Intervento'!$E$32,$F297='Descrizione Intervento'!$E$34),IF(COUNTIF(AP$3:AP296,$G297)=0,$G297,""),""))</f>
        <v/>
      </c>
    </row>
    <row r="298" customFormat="false" ht="12.75" hidden="false" customHeight="false" outlineLevel="0" collapsed="false">
      <c r="A298" s="568" t="str">
        <f aca="false">IF(B298&lt;&gt;"",CONCATENATE(B298,C298,D298,E298,F362,F298,G298),"")</f>
        <v/>
      </c>
      <c r="B298" s="590"/>
      <c r="C298" s="590"/>
      <c r="D298" s="590"/>
      <c r="E298" s="591"/>
      <c r="F298" s="590"/>
      <c r="G298" s="590"/>
      <c r="H298" s="593"/>
      <c r="I298" s="593"/>
      <c r="J298" s="595"/>
      <c r="K298" s="595"/>
      <c r="L298" s="590"/>
      <c r="M298" s="590"/>
      <c r="N298" s="590"/>
      <c r="V298" s="568" t="n">
        <f aca="false">+V297+1</f>
        <v>236</v>
      </c>
      <c r="W298" s="573" t="str">
        <f aca="false">IFERROR(VLOOKUP($V297,AD:AK,8,FALSE()),"")</f>
        <v/>
      </c>
      <c r="X298" s="573" t="str">
        <f aca="false">IFERROR(VLOOKUP($V298,AE:AL,8,FALSE()),"")</f>
        <v/>
      </c>
      <c r="Y298" s="573" t="str">
        <f aca="false">IFERROR(VLOOKUP($V298,AF:AM,8,FALSE()),"")</f>
        <v/>
      </c>
      <c r="Z298" s="573" t="str">
        <f aca="false">IFERROR(VLOOKUP($V298,AG:AN,8,FALSE()),"")</f>
        <v/>
      </c>
      <c r="AA298" s="573" t="str">
        <f aca="false">IFERROR(VLOOKUP($V298,AH:AO,8,FALSE()),"")</f>
        <v/>
      </c>
      <c r="AB298" s="573" t="str">
        <f aca="false">IFERROR(VLOOKUP($V298,AI:AP,8,FALSE()),"")</f>
        <v/>
      </c>
      <c r="AD298" s="568" t="str">
        <f aca="false">IF(AK298&lt;&gt;"",MAX(AD$3:AD297)+1,"")</f>
        <v/>
      </c>
      <c r="AE298" s="568" t="str">
        <f aca="false">IF(AL298&lt;&gt;"",MAX(AE$3:AE297)+1,"")</f>
        <v/>
      </c>
      <c r="AF298" s="568" t="str">
        <f aca="false">IF(AM298&lt;&gt;"",MAX(AF$3:AF297)+1,"")</f>
        <v/>
      </c>
      <c r="AG298" s="568" t="str">
        <f aca="false">IF(AN298&lt;&gt;"",MAX(AG$3:AG297)+1,"")</f>
        <v/>
      </c>
      <c r="AH298" s="568" t="str">
        <f aca="false">IF(AO298&lt;&gt;"",MAX(AH$3:AH297)+1,"")</f>
        <v/>
      </c>
      <c r="AI298" s="568" t="str">
        <f aca="false">IF(AP298&lt;&gt;"",MAX(AI$3:AI297)+1,"")</f>
        <v/>
      </c>
      <c r="AK298" s="568" t="str">
        <f aca="false">IF(B298="","",IF(COUNTIF($AK$3:AL297,B298)=0,B298,""))</f>
        <v/>
      </c>
      <c r="AL298" s="568" t="str">
        <f aca="false">IF(C298="","",IF($B298='Descrizione Intervento'!$E$25,IF(COUNTIF($AL$3:AL297,$C298)=0,$C298,""),""))</f>
        <v/>
      </c>
      <c r="AM298" s="568" t="str">
        <f aca="false">IF(D298="","",IF(AND($B298='Descrizione Intervento'!$E$25,$C298='Descrizione Intervento'!$E$27),IF(COUNTIF(AM$3:AM297,$D298)=0,$D298,""),""))</f>
        <v/>
      </c>
      <c r="AN298" s="568" t="str">
        <f aca="false">IF(E298="","",IF(AND($B298='Descrizione Intervento'!$E$25,$C298='Descrizione Intervento'!$E$27,$D298='Descrizione Intervento'!$E$30),IF(COUNTIF(AN$3:AN297,$E298)=0,$E298,""),""))</f>
        <v/>
      </c>
      <c r="AO298" s="568" t="str">
        <f aca="false">IF(F298="","",IF(AND($B298='Descrizione Intervento'!$E$25,$C298='Descrizione Intervento'!$E$27,$D298='Descrizione Intervento'!$E$30,$E298='Descrizione Intervento'!$E$32),IF(COUNTIF(AO$3:AO297,$F298)=0,$F298,""),""))</f>
        <v/>
      </c>
      <c r="AP298" s="568" t="str">
        <f aca="false">IF(G298="","",IF(AND($B298='Descrizione Intervento'!$E$25,$C298='Descrizione Intervento'!$E$27,$D298='Descrizione Intervento'!$E$30,$E298='Descrizione Intervento'!$E$32,$F298='Descrizione Intervento'!$E$34),IF(COUNTIF(AP$3:AP297,$G298)=0,$G298,""),""))</f>
        <v/>
      </c>
    </row>
    <row r="299" customFormat="false" ht="12.75" hidden="false" customHeight="false" outlineLevel="0" collapsed="false">
      <c r="A299" s="568" t="str">
        <f aca="false">IF(B299&lt;&gt;"",CONCATENATE(B299,C299,D299,E299,F363,F299,G299),"")</f>
        <v/>
      </c>
      <c r="B299" s="590"/>
      <c r="C299" s="590"/>
      <c r="D299" s="590"/>
      <c r="E299" s="591"/>
      <c r="F299" s="590"/>
      <c r="G299" s="590"/>
      <c r="H299" s="593"/>
      <c r="I299" s="593"/>
      <c r="J299" s="595"/>
      <c r="K299" s="595"/>
      <c r="L299" s="590"/>
      <c r="M299" s="590"/>
      <c r="N299" s="590"/>
      <c r="V299" s="568" t="n">
        <f aca="false">+V298+1</f>
        <v>237</v>
      </c>
      <c r="W299" s="573" t="str">
        <f aca="false">IFERROR(VLOOKUP($V298,AD:AK,8,FALSE()),"")</f>
        <v/>
      </c>
      <c r="X299" s="573" t="str">
        <f aca="false">IFERROR(VLOOKUP($V299,AE:AL,8,FALSE()),"")</f>
        <v/>
      </c>
      <c r="Y299" s="573" t="str">
        <f aca="false">IFERROR(VLOOKUP($V299,AF:AM,8,FALSE()),"")</f>
        <v/>
      </c>
      <c r="Z299" s="573" t="str">
        <f aca="false">IFERROR(VLOOKUP($V299,AG:AN,8,FALSE()),"")</f>
        <v/>
      </c>
      <c r="AA299" s="573" t="str">
        <f aca="false">IFERROR(VLOOKUP($V299,AH:AO,8,FALSE()),"")</f>
        <v/>
      </c>
      <c r="AB299" s="573" t="str">
        <f aca="false">IFERROR(VLOOKUP($V299,AI:AP,8,FALSE()),"")</f>
        <v/>
      </c>
      <c r="AD299" s="568" t="str">
        <f aca="false">IF(AK299&lt;&gt;"",MAX(AD$3:AD298)+1,"")</f>
        <v/>
      </c>
      <c r="AE299" s="568" t="str">
        <f aca="false">IF(AL299&lt;&gt;"",MAX(AE$3:AE298)+1,"")</f>
        <v/>
      </c>
      <c r="AF299" s="568" t="str">
        <f aca="false">IF(AM299&lt;&gt;"",MAX(AF$3:AF298)+1,"")</f>
        <v/>
      </c>
      <c r="AG299" s="568" t="str">
        <f aca="false">IF(AN299&lt;&gt;"",MAX(AG$3:AG298)+1,"")</f>
        <v/>
      </c>
      <c r="AH299" s="568" t="str">
        <f aca="false">IF(AO299&lt;&gt;"",MAX(AH$3:AH298)+1,"")</f>
        <v/>
      </c>
      <c r="AI299" s="568" t="str">
        <f aca="false">IF(AP299&lt;&gt;"",MAX(AI$3:AI298)+1,"")</f>
        <v/>
      </c>
      <c r="AK299" s="568" t="str">
        <f aca="false">IF(B299="","",IF(COUNTIF($AK$3:AL298,B299)=0,B299,""))</f>
        <v/>
      </c>
      <c r="AL299" s="568" t="str">
        <f aca="false">IF(C299="","",IF($B299='Descrizione Intervento'!$E$25,IF(COUNTIF($AL$3:AL298,$C299)=0,$C299,""),""))</f>
        <v/>
      </c>
      <c r="AM299" s="568" t="str">
        <f aca="false">IF(D299="","",IF(AND($B299='Descrizione Intervento'!$E$25,$C299='Descrizione Intervento'!$E$27),IF(COUNTIF(AM$3:AM298,$D299)=0,$D299,""),""))</f>
        <v/>
      </c>
      <c r="AN299" s="568" t="str">
        <f aca="false">IF(E299="","",IF(AND($B299='Descrizione Intervento'!$E$25,$C299='Descrizione Intervento'!$E$27,$D299='Descrizione Intervento'!$E$30),IF(COUNTIF(AN$3:AN298,$E299)=0,$E299,""),""))</f>
        <v/>
      </c>
      <c r="AO299" s="568" t="str">
        <f aca="false">IF(F299="","",IF(AND($B299='Descrizione Intervento'!$E$25,$C299='Descrizione Intervento'!$E$27,$D299='Descrizione Intervento'!$E$30,$E299='Descrizione Intervento'!$E$32),IF(COUNTIF(AO$3:AO298,$F299)=0,$F299,""),""))</f>
        <v/>
      </c>
      <c r="AP299" s="568" t="str">
        <f aca="false">IF(G299="","",IF(AND($B299='Descrizione Intervento'!$E$25,$C299='Descrizione Intervento'!$E$27,$D299='Descrizione Intervento'!$E$30,$E299='Descrizione Intervento'!$E$32,$F299='Descrizione Intervento'!$E$34),IF(COUNTIF(AP$3:AP298,$G299)=0,$G299,""),""))</f>
        <v/>
      </c>
    </row>
    <row r="300" customFormat="false" ht="12.75" hidden="false" customHeight="false" outlineLevel="0" collapsed="false">
      <c r="A300" s="568" t="str">
        <f aca="false">IF(B300&lt;&gt;"",CONCATENATE(B300,C300,D300,E300,F364,F300,G300),"")</f>
        <v/>
      </c>
      <c r="B300" s="590"/>
      <c r="C300" s="590"/>
      <c r="D300" s="590"/>
      <c r="E300" s="591"/>
      <c r="F300" s="590"/>
      <c r="G300" s="590"/>
      <c r="H300" s="593"/>
      <c r="I300" s="593"/>
      <c r="J300" s="595"/>
      <c r="K300" s="595"/>
      <c r="L300" s="590"/>
      <c r="M300" s="590"/>
      <c r="N300" s="590"/>
      <c r="V300" s="568" t="n">
        <f aca="false">+V299+1</f>
        <v>238</v>
      </c>
      <c r="W300" s="573" t="str">
        <f aca="false">IFERROR(VLOOKUP($V299,AD:AK,8,FALSE()),"")</f>
        <v/>
      </c>
      <c r="X300" s="573" t="str">
        <f aca="false">IFERROR(VLOOKUP($V300,AE:AL,8,FALSE()),"")</f>
        <v/>
      </c>
      <c r="Y300" s="573" t="str">
        <f aca="false">IFERROR(VLOOKUP($V300,AF:AM,8,FALSE()),"")</f>
        <v/>
      </c>
      <c r="Z300" s="573" t="str">
        <f aca="false">IFERROR(VLOOKUP($V300,AG:AN,8,FALSE()),"")</f>
        <v/>
      </c>
      <c r="AA300" s="573" t="str">
        <f aca="false">IFERROR(VLOOKUP($V300,AH:AO,8,FALSE()),"")</f>
        <v/>
      </c>
      <c r="AB300" s="573" t="str">
        <f aca="false">IFERROR(VLOOKUP($V300,AI:AP,8,FALSE()),"")</f>
        <v/>
      </c>
      <c r="AD300" s="568" t="str">
        <f aca="false">IF(AK300&lt;&gt;"",MAX(AD$3:AD299)+1,"")</f>
        <v/>
      </c>
      <c r="AE300" s="568" t="str">
        <f aca="false">IF(AL300&lt;&gt;"",MAX(AE$3:AE299)+1,"")</f>
        <v/>
      </c>
      <c r="AF300" s="568" t="str">
        <f aca="false">IF(AM300&lt;&gt;"",MAX(AF$3:AF299)+1,"")</f>
        <v/>
      </c>
      <c r="AG300" s="568" t="str">
        <f aca="false">IF(AN300&lt;&gt;"",MAX(AG$3:AG299)+1,"")</f>
        <v/>
      </c>
      <c r="AH300" s="568" t="str">
        <f aca="false">IF(AO300&lt;&gt;"",MAX(AH$3:AH299)+1,"")</f>
        <v/>
      </c>
      <c r="AI300" s="568" t="str">
        <f aca="false">IF(AP300&lt;&gt;"",MAX(AI$3:AI299)+1,"")</f>
        <v/>
      </c>
      <c r="AK300" s="568" t="str">
        <f aca="false">IF(B300="","",IF(COUNTIF($AK$3:AL299,B300)=0,B300,""))</f>
        <v/>
      </c>
      <c r="AL300" s="568" t="str">
        <f aca="false">IF(C300="","",IF($B300='Descrizione Intervento'!$E$25,IF(COUNTIF($AL$3:AL299,$C300)=0,$C300,""),""))</f>
        <v/>
      </c>
      <c r="AM300" s="568" t="str">
        <f aca="false">IF(D300="","",IF(AND($B300='Descrizione Intervento'!$E$25,$C300='Descrizione Intervento'!$E$27),IF(COUNTIF(AM$3:AM299,$D300)=0,$D300,""),""))</f>
        <v/>
      </c>
      <c r="AN300" s="568" t="str">
        <f aca="false">IF(E300="","",IF(AND($B300='Descrizione Intervento'!$E$25,$C300='Descrizione Intervento'!$E$27,$D300='Descrizione Intervento'!$E$30),IF(COUNTIF(AN$3:AN299,$E300)=0,$E300,""),""))</f>
        <v/>
      </c>
      <c r="AO300" s="568" t="str">
        <f aca="false">IF(F300="","",IF(AND($B300='Descrizione Intervento'!$E$25,$C300='Descrizione Intervento'!$E$27,$D300='Descrizione Intervento'!$E$30,$E300='Descrizione Intervento'!$E$32),IF(COUNTIF(AO$3:AO299,$F300)=0,$F300,""),""))</f>
        <v/>
      </c>
      <c r="AP300" s="568" t="str">
        <f aca="false">IF(G300="","",IF(AND($B300='Descrizione Intervento'!$E$25,$C300='Descrizione Intervento'!$E$27,$D300='Descrizione Intervento'!$E$30,$E300='Descrizione Intervento'!$E$32,$F300='Descrizione Intervento'!$E$34),IF(COUNTIF(AP$3:AP299,$G300)=0,$G300,""),""))</f>
        <v/>
      </c>
    </row>
    <row r="301" customFormat="false" ht="12.75" hidden="false" customHeight="false" outlineLevel="0" collapsed="false">
      <c r="A301" s="568" t="str">
        <f aca="false">IF(B301&lt;&gt;"",CONCATENATE(B301,C301,D301,E301,F365,F301,G301),"")</f>
        <v/>
      </c>
      <c r="B301" s="590"/>
      <c r="C301" s="590"/>
      <c r="D301" s="590"/>
      <c r="E301" s="591"/>
      <c r="F301" s="590"/>
      <c r="G301" s="590"/>
      <c r="H301" s="593"/>
      <c r="I301" s="593"/>
      <c r="J301" s="595"/>
      <c r="K301" s="595"/>
      <c r="L301" s="590"/>
      <c r="M301" s="590"/>
      <c r="N301" s="590"/>
      <c r="V301" s="568" t="n">
        <f aca="false">+V300+1</f>
        <v>239</v>
      </c>
      <c r="W301" s="573" t="str">
        <f aca="false">IFERROR(VLOOKUP($V300,AD:AK,8,FALSE()),"")</f>
        <v/>
      </c>
      <c r="X301" s="573" t="str">
        <f aca="false">IFERROR(VLOOKUP($V301,AE:AL,8,FALSE()),"")</f>
        <v/>
      </c>
      <c r="Y301" s="573" t="str">
        <f aca="false">IFERROR(VLOOKUP($V301,AF:AM,8,FALSE()),"")</f>
        <v/>
      </c>
      <c r="Z301" s="573" t="str">
        <f aca="false">IFERROR(VLOOKUP($V301,AG:AN,8,FALSE()),"")</f>
        <v/>
      </c>
      <c r="AA301" s="573" t="str">
        <f aca="false">IFERROR(VLOOKUP($V301,AH:AO,8,FALSE()),"")</f>
        <v/>
      </c>
      <c r="AB301" s="573" t="str">
        <f aca="false">IFERROR(VLOOKUP($V301,AI:AP,8,FALSE()),"")</f>
        <v/>
      </c>
      <c r="AD301" s="568" t="str">
        <f aca="false">IF(AK301&lt;&gt;"",MAX(AD$3:AD300)+1,"")</f>
        <v/>
      </c>
      <c r="AE301" s="568" t="str">
        <f aca="false">IF(AL301&lt;&gt;"",MAX(AE$3:AE300)+1,"")</f>
        <v/>
      </c>
      <c r="AF301" s="568" t="str">
        <f aca="false">IF(AM301&lt;&gt;"",MAX(AF$3:AF300)+1,"")</f>
        <v/>
      </c>
      <c r="AG301" s="568" t="str">
        <f aca="false">IF(AN301&lt;&gt;"",MAX(AG$3:AG300)+1,"")</f>
        <v/>
      </c>
      <c r="AH301" s="568" t="str">
        <f aca="false">IF(AO301&lt;&gt;"",MAX(AH$3:AH300)+1,"")</f>
        <v/>
      </c>
      <c r="AI301" s="568" t="str">
        <f aca="false">IF(AP301&lt;&gt;"",MAX(AI$3:AI300)+1,"")</f>
        <v/>
      </c>
      <c r="AK301" s="568" t="str">
        <f aca="false">IF(B301="","",IF(COUNTIF($AK$3:AL300,B301)=0,B301,""))</f>
        <v/>
      </c>
      <c r="AL301" s="568" t="str">
        <f aca="false">IF(C301="","",IF($B301='Descrizione Intervento'!$E$25,IF(COUNTIF($AL$3:AL300,$C301)=0,$C301,""),""))</f>
        <v/>
      </c>
      <c r="AM301" s="568" t="str">
        <f aca="false">IF(D301="","",IF(AND($B301='Descrizione Intervento'!$E$25,$C301='Descrizione Intervento'!$E$27),IF(COUNTIF(AM$3:AM300,$D301)=0,$D301,""),""))</f>
        <v/>
      </c>
      <c r="AN301" s="568" t="str">
        <f aca="false">IF(E301="","",IF(AND($B301='Descrizione Intervento'!$E$25,$C301='Descrizione Intervento'!$E$27,$D301='Descrizione Intervento'!$E$30),IF(COUNTIF(AN$3:AN300,$E301)=0,$E301,""),""))</f>
        <v/>
      </c>
      <c r="AO301" s="568" t="str">
        <f aca="false">IF(F301="","",IF(AND($B301='Descrizione Intervento'!$E$25,$C301='Descrizione Intervento'!$E$27,$D301='Descrizione Intervento'!$E$30,$E301='Descrizione Intervento'!$E$32),IF(COUNTIF(AO$3:AO300,$F301)=0,$F301,""),""))</f>
        <v/>
      </c>
      <c r="AP301" s="568" t="str">
        <f aca="false">IF(G301="","",IF(AND($B301='Descrizione Intervento'!$E$25,$C301='Descrizione Intervento'!$E$27,$D301='Descrizione Intervento'!$E$30,$E301='Descrizione Intervento'!$E$32,$F301='Descrizione Intervento'!$E$34),IF(COUNTIF(AP$3:AP300,$G301)=0,$G301,""),""))</f>
        <v/>
      </c>
    </row>
    <row r="302" customFormat="false" ht="12.75" hidden="false" customHeight="false" outlineLevel="0" collapsed="false">
      <c r="A302" s="568" t="str">
        <f aca="false">IF(B302&lt;&gt;"",CONCATENATE(B302,C302,D302,E302,F366,F302,G302),"")</f>
        <v/>
      </c>
      <c r="B302" s="590"/>
      <c r="C302" s="590"/>
      <c r="D302" s="590"/>
      <c r="E302" s="591"/>
      <c r="F302" s="590"/>
      <c r="G302" s="590"/>
      <c r="H302" s="593"/>
      <c r="I302" s="593"/>
      <c r="J302" s="595"/>
      <c r="K302" s="595"/>
      <c r="L302" s="590"/>
      <c r="M302" s="590"/>
      <c r="N302" s="590"/>
      <c r="V302" s="568" t="n">
        <f aca="false">+V301+1</f>
        <v>240</v>
      </c>
      <c r="W302" s="573" t="str">
        <f aca="false">IFERROR(VLOOKUP($V301,AD:AK,8,FALSE()),"")</f>
        <v/>
      </c>
      <c r="X302" s="573" t="str">
        <f aca="false">IFERROR(VLOOKUP($V302,AE:AL,8,FALSE()),"")</f>
        <v/>
      </c>
      <c r="Y302" s="573" t="str">
        <f aca="false">IFERROR(VLOOKUP($V302,AF:AM,8,FALSE()),"")</f>
        <v/>
      </c>
      <c r="Z302" s="573" t="str">
        <f aca="false">IFERROR(VLOOKUP($V302,AG:AN,8,FALSE()),"")</f>
        <v/>
      </c>
      <c r="AA302" s="573" t="str">
        <f aca="false">IFERROR(VLOOKUP($V302,AH:AO,8,FALSE()),"")</f>
        <v/>
      </c>
      <c r="AB302" s="573" t="str">
        <f aca="false">IFERROR(VLOOKUP($V302,AI:AP,8,FALSE()),"")</f>
        <v/>
      </c>
      <c r="AD302" s="568" t="str">
        <f aca="false">IF(AK302&lt;&gt;"",MAX(AD$3:AD301)+1,"")</f>
        <v/>
      </c>
      <c r="AE302" s="568" t="str">
        <f aca="false">IF(AL302&lt;&gt;"",MAX(AE$3:AE301)+1,"")</f>
        <v/>
      </c>
      <c r="AF302" s="568" t="str">
        <f aca="false">IF(AM302&lt;&gt;"",MAX(AF$3:AF301)+1,"")</f>
        <v/>
      </c>
      <c r="AG302" s="568" t="str">
        <f aca="false">IF(AN302&lt;&gt;"",MAX(AG$3:AG301)+1,"")</f>
        <v/>
      </c>
      <c r="AH302" s="568" t="str">
        <f aca="false">IF(AO302&lt;&gt;"",MAX(AH$3:AH301)+1,"")</f>
        <v/>
      </c>
      <c r="AI302" s="568" t="str">
        <f aca="false">IF(AP302&lt;&gt;"",MAX(AI$3:AI301)+1,"")</f>
        <v/>
      </c>
      <c r="AK302" s="568" t="str">
        <f aca="false">IF(B302="","",IF(COUNTIF($AK$3:AL301,B302)=0,B302,""))</f>
        <v/>
      </c>
      <c r="AL302" s="568" t="str">
        <f aca="false">IF(C302="","",IF($B302='Descrizione Intervento'!$E$25,IF(COUNTIF($AL$3:AL301,$C302)=0,$C302,""),""))</f>
        <v/>
      </c>
      <c r="AM302" s="568" t="str">
        <f aca="false">IF(D302="","",IF(AND($B302='Descrizione Intervento'!$E$25,$C302='Descrizione Intervento'!$E$27),IF(COUNTIF(AM$3:AM301,$D302)=0,$D302,""),""))</f>
        <v/>
      </c>
      <c r="AN302" s="568" t="str">
        <f aca="false">IF(E302="","",IF(AND($B302='Descrizione Intervento'!$E$25,$C302='Descrizione Intervento'!$E$27,$D302='Descrizione Intervento'!$E$30),IF(COUNTIF(AN$3:AN301,$E302)=0,$E302,""),""))</f>
        <v/>
      </c>
      <c r="AO302" s="568" t="str">
        <f aca="false">IF(F302="","",IF(AND($B302='Descrizione Intervento'!$E$25,$C302='Descrizione Intervento'!$E$27,$D302='Descrizione Intervento'!$E$30,$E302='Descrizione Intervento'!$E$32),IF(COUNTIF(AO$3:AO301,$F302)=0,$F302,""),""))</f>
        <v/>
      </c>
      <c r="AP302" s="568" t="str">
        <f aca="false">IF(G302="","",IF(AND($B302='Descrizione Intervento'!$E$25,$C302='Descrizione Intervento'!$E$27,$D302='Descrizione Intervento'!$E$30,$E302='Descrizione Intervento'!$E$32,$F302='Descrizione Intervento'!$E$34),IF(COUNTIF(AP$3:AP301,$G302)=0,$G302,""),""))</f>
        <v/>
      </c>
    </row>
    <row r="303" customFormat="false" ht="12.75" hidden="false" customHeight="false" outlineLevel="0" collapsed="false">
      <c r="A303" s="568" t="str">
        <f aca="false">IF(B303&lt;&gt;"",CONCATENATE(B303,C303,D303,E303,F367,F303,G303),"")</f>
        <v/>
      </c>
      <c r="B303" s="590"/>
      <c r="C303" s="590"/>
      <c r="D303" s="590"/>
      <c r="E303" s="591"/>
      <c r="F303" s="590"/>
      <c r="G303" s="590"/>
      <c r="H303" s="593"/>
      <c r="I303" s="593"/>
      <c r="J303" s="595"/>
      <c r="K303" s="595"/>
      <c r="L303" s="590"/>
      <c r="M303" s="590"/>
      <c r="N303" s="590"/>
      <c r="V303" s="568" t="n">
        <f aca="false">+V302+1</f>
        <v>241</v>
      </c>
      <c r="W303" s="573" t="str">
        <f aca="false">IFERROR(VLOOKUP($V302,AD:AK,8,FALSE()),"")</f>
        <v/>
      </c>
      <c r="X303" s="573" t="str">
        <f aca="false">IFERROR(VLOOKUP($V303,AE:AL,8,FALSE()),"")</f>
        <v/>
      </c>
      <c r="Y303" s="573" t="str">
        <f aca="false">IFERROR(VLOOKUP($V303,AF:AM,8,FALSE()),"")</f>
        <v/>
      </c>
      <c r="Z303" s="573" t="str">
        <f aca="false">IFERROR(VLOOKUP($V303,AG:AN,8,FALSE()),"")</f>
        <v/>
      </c>
      <c r="AA303" s="573" t="str">
        <f aca="false">IFERROR(VLOOKUP($V303,AH:AO,8,FALSE()),"")</f>
        <v/>
      </c>
      <c r="AB303" s="573" t="str">
        <f aca="false">IFERROR(VLOOKUP($V303,AI:AP,8,FALSE()),"")</f>
        <v/>
      </c>
      <c r="AD303" s="568" t="str">
        <f aca="false">IF(AK303&lt;&gt;"",MAX(AD$3:AD302)+1,"")</f>
        <v/>
      </c>
      <c r="AE303" s="568" t="str">
        <f aca="false">IF(AL303&lt;&gt;"",MAX(AE$3:AE302)+1,"")</f>
        <v/>
      </c>
      <c r="AF303" s="568" t="str">
        <f aca="false">IF(AM303&lt;&gt;"",MAX(AF$3:AF302)+1,"")</f>
        <v/>
      </c>
      <c r="AG303" s="568" t="str">
        <f aca="false">IF(AN303&lt;&gt;"",MAX(AG$3:AG302)+1,"")</f>
        <v/>
      </c>
      <c r="AH303" s="568" t="str">
        <f aca="false">IF(AO303&lt;&gt;"",MAX(AH$3:AH302)+1,"")</f>
        <v/>
      </c>
      <c r="AI303" s="568" t="str">
        <f aca="false">IF(AP303&lt;&gt;"",MAX(AI$3:AI302)+1,"")</f>
        <v/>
      </c>
      <c r="AK303" s="568" t="str">
        <f aca="false">IF(B303="","",IF(COUNTIF($AK$3:AL302,B303)=0,B303,""))</f>
        <v/>
      </c>
      <c r="AL303" s="568" t="str">
        <f aca="false">IF(C303="","",IF($B303='Descrizione Intervento'!$E$25,IF(COUNTIF($AL$3:AL302,$C303)=0,$C303,""),""))</f>
        <v/>
      </c>
      <c r="AM303" s="568" t="str">
        <f aca="false">IF(D303="","",IF(AND($B303='Descrizione Intervento'!$E$25,$C303='Descrizione Intervento'!$E$27),IF(COUNTIF(AM$3:AM302,$D303)=0,$D303,""),""))</f>
        <v/>
      </c>
      <c r="AN303" s="568" t="str">
        <f aca="false">IF(E303="","",IF(AND($B303='Descrizione Intervento'!$E$25,$C303='Descrizione Intervento'!$E$27,$D303='Descrizione Intervento'!$E$30),IF(COUNTIF(AN$3:AN302,$E303)=0,$E303,""),""))</f>
        <v/>
      </c>
      <c r="AO303" s="568" t="str">
        <f aca="false">IF(F303="","",IF(AND($B303='Descrizione Intervento'!$E$25,$C303='Descrizione Intervento'!$E$27,$D303='Descrizione Intervento'!$E$30,$E303='Descrizione Intervento'!$E$32),IF(COUNTIF(AO$3:AO302,$F303)=0,$F303,""),""))</f>
        <v/>
      </c>
      <c r="AP303" s="568" t="str">
        <f aca="false">IF(G303="","",IF(AND($B303='Descrizione Intervento'!$E$25,$C303='Descrizione Intervento'!$E$27,$D303='Descrizione Intervento'!$E$30,$E303='Descrizione Intervento'!$E$32,$F303='Descrizione Intervento'!$E$34),IF(COUNTIF(AP$3:AP302,$G303)=0,$G303,""),""))</f>
        <v/>
      </c>
    </row>
    <row r="304" customFormat="false" ht="12.75" hidden="false" customHeight="false" outlineLevel="0" collapsed="false">
      <c r="A304" s="568" t="str">
        <f aca="false">IF(B304&lt;&gt;"",CONCATENATE(B304,C304,D304,E304,F368,F304,G304),"")</f>
        <v/>
      </c>
      <c r="B304" s="590"/>
      <c r="C304" s="590"/>
      <c r="D304" s="590"/>
      <c r="E304" s="591"/>
      <c r="F304" s="590"/>
      <c r="G304" s="590"/>
      <c r="H304" s="593"/>
      <c r="I304" s="593"/>
      <c r="J304" s="595"/>
      <c r="K304" s="595"/>
      <c r="L304" s="590"/>
      <c r="M304" s="590"/>
      <c r="N304" s="590"/>
      <c r="V304" s="568" t="n">
        <f aca="false">+V303+1</f>
        <v>242</v>
      </c>
      <c r="W304" s="573" t="str">
        <f aca="false">IFERROR(VLOOKUP($V303,AD:AK,8,FALSE()),"")</f>
        <v/>
      </c>
      <c r="X304" s="573" t="str">
        <f aca="false">IFERROR(VLOOKUP($V304,AE:AL,8,FALSE()),"")</f>
        <v/>
      </c>
      <c r="Y304" s="573" t="str">
        <f aca="false">IFERROR(VLOOKUP($V304,AF:AM,8,FALSE()),"")</f>
        <v/>
      </c>
      <c r="Z304" s="573" t="str">
        <f aca="false">IFERROR(VLOOKUP($V304,AG:AN,8,FALSE()),"")</f>
        <v/>
      </c>
      <c r="AA304" s="573" t="str">
        <f aca="false">IFERROR(VLOOKUP($V304,AH:AO,8,FALSE()),"")</f>
        <v/>
      </c>
      <c r="AB304" s="573" t="str">
        <f aca="false">IFERROR(VLOOKUP($V304,AI:AP,8,FALSE()),"")</f>
        <v/>
      </c>
      <c r="AD304" s="568" t="str">
        <f aca="false">IF(AK304&lt;&gt;"",MAX(AD$3:AD303)+1,"")</f>
        <v/>
      </c>
      <c r="AE304" s="568" t="str">
        <f aca="false">IF(AL304&lt;&gt;"",MAX(AE$3:AE303)+1,"")</f>
        <v/>
      </c>
      <c r="AF304" s="568" t="str">
        <f aca="false">IF(AM304&lt;&gt;"",MAX(AF$3:AF303)+1,"")</f>
        <v/>
      </c>
      <c r="AG304" s="568" t="str">
        <f aca="false">IF(AN304&lt;&gt;"",MAX(AG$3:AG303)+1,"")</f>
        <v/>
      </c>
      <c r="AH304" s="568" t="str">
        <f aca="false">IF(AO304&lt;&gt;"",MAX(AH$3:AH303)+1,"")</f>
        <v/>
      </c>
      <c r="AI304" s="568" t="str">
        <f aca="false">IF(AP304&lt;&gt;"",MAX(AI$3:AI303)+1,"")</f>
        <v/>
      </c>
      <c r="AK304" s="568" t="str">
        <f aca="false">IF(B304="","",IF(COUNTIF($AK$3:AL303,B304)=0,B304,""))</f>
        <v/>
      </c>
      <c r="AL304" s="568" t="str">
        <f aca="false">IF(C304="","",IF($B304='Descrizione Intervento'!$E$25,IF(COUNTIF($AL$3:AL303,$C304)=0,$C304,""),""))</f>
        <v/>
      </c>
      <c r="AM304" s="568" t="str">
        <f aca="false">IF(D304="","",IF(AND($B304='Descrizione Intervento'!$E$25,$C304='Descrizione Intervento'!$E$27),IF(COUNTIF(AM$3:AM303,$D304)=0,$D304,""),""))</f>
        <v/>
      </c>
      <c r="AN304" s="568" t="str">
        <f aca="false">IF(E304="","",IF(AND($B304='Descrizione Intervento'!$E$25,$C304='Descrizione Intervento'!$E$27,$D304='Descrizione Intervento'!$E$30),IF(COUNTIF(AN$3:AN303,$E304)=0,$E304,""),""))</f>
        <v/>
      </c>
      <c r="AO304" s="568" t="str">
        <f aca="false">IF(F304="","",IF(AND($B304='Descrizione Intervento'!$E$25,$C304='Descrizione Intervento'!$E$27,$D304='Descrizione Intervento'!$E$30,$E304='Descrizione Intervento'!$E$32),IF(COUNTIF(AO$3:AO303,$F304)=0,$F304,""),""))</f>
        <v/>
      </c>
      <c r="AP304" s="568" t="str">
        <f aca="false">IF(G304="","",IF(AND($B304='Descrizione Intervento'!$E$25,$C304='Descrizione Intervento'!$E$27,$D304='Descrizione Intervento'!$E$30,$E304='Descrizione Intervento'!$E$32,$F304='Descrizione Intervento'!$E$34),IF(COUNTIF(AP$3:AP303,$G304)=0,$G304,""),""))</f>
        <v/>
      </c>
    </row>
    <row r="305" customFormat="false" ht="12.75" hidden="false" customHeight="false" outlineLevel="0" collapsed="false">
      <c r="A305" s="568" t="str">
        <f aca="false">IF(B305&lt;&gt;"",CONCATENATE(B305,C305,D305,E305,F369,F305,G305),"")</f>
        <v/>
      </c>
      <c r="B305" s="590"/>
      <c r="C305" s="590"/>
      <c r="D305" s="590"/>
      <c r="E305" s="591"/>
      <c r="F305" s="590"/>
      <c r="G305" s="590"/>
      <c r="H305" s="593"/>
      <c r="I305" s="593"/>
      <c r="J305" s="595"/>
      <c r="K305" s="595"/>
      <c r="L305" s="590"/>
      <c r="M305" s="590"/>
      <c r="N305" s="590"/>
      <c r="V305" s="568" t="n">
        <f aca="false">+V304+1</f>
        <v>243</v>
      </c>
      <c r="W305" s="573" t="str">
        <f aca="false">IFERROR(VLOOKUP($V304,AD:AK,8,FALSE()),"")</f>
        <v/>
      </c>
      <c r="X305" s="573" t="str">
        <f aca="false">IFERROR(VLOOKUP($V305,AE:AL,8,FALSE()),"")</f>
        <v/>
      </c>
      <c r="Y305" s="573" t="str">
        <f aca="false">IFERROR(VLOOKUP($V305,AF:AM,8,FALSE()),"")</f>
        <v/>
      </c>
      <c r="Z305" s="573" t="str">
        <f aca="false">IFERROR(VLOOKUP($V305,AG:AN,8,FALSE()),"")</f>
        <v/>
      </c>
      <c r="AA305" s="573" t="str">
        <f aca="false">IFERROR(VLOOKUP($V305,AH:AO,8,FALSE()),"")</f>
        <v/>
      </c>
      <c r="AB305" s="573" t="str">
        <f aca="false">IFERROR(VLOOKUP($V305,AI:AP,8,FALSE()),"")</f>
        <v/>
      </c>
      <c r="AD305" s="568" t="str">
        <f aca="false">IF(AK305&lt;&gt;"",MAX(AD$3:AD304)+1,"")</f>
        <v/>
      </c>
      <c r="AE305" s="568" t="str">
        <f aca="false">IF(AL305&lt;&gt;"",MAX(AE$3:AE304)+1,"")</f>
        <v/>
      </c>
      <c r="AF305" s="568" t="str">
        <f aca="false">IF(AM305&lt;&gt;"",MAX(AF$3:AF304)+1,"")</f>
        <v/>
      </c>
      <c r="AG305" s="568" t="str">
        <f aca="false">IF(AN305&lt;&gt;"",MAX(AG$3:AG304)+1,"")</f>
        <v/>
      </c>
      <c r="AH305" s="568" t="str">
        <f aca="false">IF(AO305&lt;&gt;"",MAX(AH$3:AH304)+1,"")</f>
        <v/>
      </c>
      <c r="AI305" s="568" t="str">
        <f aca="false">IF(AP305&lt;&gt;"",MAX(AI$3:AI304)+1,"")</f>
        <v/>
      </c>
      <c r="AK305" s="568" t="str">
        <f aca="false">IF(B305="","",IF(COUNTIF($AK$3:AL304,B305)=0,B305,""))</f>
        <v/>
      </c>
      <c r="AL305" s="568" t="str">
        <f aca="false">IF(C305="","",IF($B305='Descrizione Intervento'!$E$25,IF(COUNTIF($AL$3:AL304,$C305)=0,$C305,""),""))</f>
        <v/>
      </c>
      <c r="AM305" s="568" t="str">
        <f aca="false">IF(D305="","",IF(AND($B305='Descrizione Intervento'!$E$25,$C305='Descrizione Intervento'!$E$27),IF(COUNTIF(AM$3:AM304,$D305)=0,$D305,""),""))</f>
        <v/>
      </c>
      <c r="AN305" s="568" t="str">
        <f aca="false">IF(E305="","",IF(AND($B305='Descrizione Intervento'!$E$25,$C305='Descrizione Intervento'!$E$27,$D305='Descrizione Intervento'!$E$30),IF(COUNTIF(AN$3:AN304,$E305)=0,$E305,""),""))</f>
        <v/>
      </c>
      <c r="AO305" s="568" t="str">
        <f aca="false">IF(F305="","",IF(AND($B305='Descrizione Intervento'!$E$25,$C305='Descrizione Intervento'!$E$27,$D305='Descrizione Intervento'!$E$30,$E305='Descrizione Intervento'!$E$32),IF(COUNTIF(AO$3:AO304,$F305)=0,$F305,""),""))</f>
        <v/>
      </c>
      <c r="AP305" s="568" t="str">
        <f aca="false">IF(G305="","",IF(AND($B305='Descrizione Intervento'!$E$25,$C305='Descrizione Intervento'!$E$27,$D305='Descrizione Intervento'!$E$30,$E305='Descrizione Intervento'!$E$32,$F305='Descrizione Intervento'!$E$34),IF(COUNTIF(AP$3:AP304,$G305)=0,$G305,""),""))</f>
        <v/>
      </c>
    </row>
    <row r="306" customFormat="false" ht="12.75" hidden="false" customHeight="false" outlineLevel="0" collapsed="false">
      <c r="A306" s="568" t="str">
        <f aca="false">IF(B306&lt;&gt;"",CONCATENATE(B306,C306,D306,E306,F370,F306,G306),"")</f>
        <v/>
      </c>
      <c r="B306" s="590"/>
      <c r="C306" s="590"/>
      <c r="D306" s="590"/>
      <c r="E306" s="591"/>
      <c r="F306" s="590"/>
      <c r="G306" s="590"/>
      <c r="H306" s="593"/>
      <c r="I306" s="593"/>
      <c r="J306" s="595"/>
      <c r="K306" s="595"/>
      <c r="L306" s="590"/>
      <c r="M306" s="590"/>
      <c r="N306" s="590"/>
      <c r="V306" s="568" t="n">
        <f aca="false">+V305+1</f>
        <v>244</v>
      </c>
      <c r="W306" s="573" t="str">
        <f aca="false">IFERROR(VLOOKUP($V305,AD:AK,8,FALSE()),"")</f>
        <v/>
      </c>
      <c r="X306" s="573" t="str">
        <f aca="false">IFERROR(VLOOKUP($V306,AE:AL,8,FALSE()),"")</f>
        <v/>
      </c>
      <c r="Y306" s="573" t="str">
        <f aca="false">IFERROR(VLOOKUP($V306,AF:AM,8,FALSE()),"")</f>
        <v/>
      </c>
      <c r="Z306" s="573" t="str">
        <f aca="false">IFERROR(VLOOKUP($V306,AG:AN,8,FALSE()),"")</f>
        <v/>
      </c>
      <c r="AA306" s="573" t="str">
        <f aca="false">IFERROR(VLOOKUP($V306,AH:AO,8,FALSE()),"")</f>
        <v/>
      </c>
      <c r="AB306" s="573" t="str">
        <f aca="false">IFERROR(VLOOKUP($V306,AI:AP,8,FALSE()),"")</f>
        <v/>
      </c>
      <c r="AD306" s="568" t="str">
        <f aca="false">IF(AK306&lt;&gt;"",MAX(AD$3:AD305)+1,"")</f>
        <v/>
      </c>
      <c r="AE306" s="568" t="str">
        <f aca="false">IF(AL306&lt;&gt;"",MAX(AE$3:AE305)+1,"")</f>
        <v/>
      </c>
      <c r="AF306" s="568" t="str">
        <f aca="false">IF(AM306&lt;&gt;"",MAX(AF$3:AF305)+1,"")</f>
        <v/>
      </c>
      <c r="AG306" s="568" t="str">
        <f aca="false">IF(AN306&lt;&gt;"",MAX(AG$3:AG305)+1,"")</f>
        <v/>
      </c>
      <c r="AH306" s="568" t="str">
        <f aca="false">IF(AO306&lt;&gt;"",MAX(AH$3:AH305)+1,"")</f>
        <v/>
      </c>
      <c r="AI306" s="568" t="str">
        <f aca="false">IF(AP306&lt;&gt;"",MAX(AI$3:AI305)+1,"")</f>
        <v/>
      </c>
      <c r="AK306" s="568" t="str">
        <f aca="false">IF(B306="","",IF(COUNTIF($AK$3:AL305,B306)=0,B306,""))</f>
        <v/>
      </c>
      <c r="AL306" s="568" t="str">
        <f aca="false">IF(C306="","",IF($B306='Descrizione Intervento'!$E$25,IF(COUNTIF($AL$3:AL305,$C306)=0,$C306,""),""))</f>
        <v/>
      </c>
      <c r="AM306" s="568" t="str">
        <f aca="false">IF(D306="","",IF(AND($B306='Descrizione Intervento'!$E$25,$C306='Descrizione Intervento'!$E$27),IF(COUNTIF(AM$3:AM305,$D306)=0,$D306,""),""))</f>
        <v/>
      </c>
      <c r="AN306" s="568" t="str">
        <f aca="false">IF(E306="","",IF(AND($B306='Descrizione Intervento'!$E$25,$C306='Descrizione Intervento'!$E$27,$D306='Descrizione Intervento'!$E$30),IF(COUNTIF(AN$3:AN305,$E306)=0,$E306,""),""))</f>
        <v/>
      </c>
      <c r="AO306" s="568" t="str">
        <f aca="false">IF(F306="","",IF(AND($B306='Descrizione Intervento'!$E$25,$C306='Descrizione Intervento'!$E$27,$D306='Descrizione Intervento'!$E$30,$E306='Descrizione Intervento'!$E$32),IF(COUNTIF(AO$3:AO305,$F306)=0,$F306,""),""))</f>
        <v/>
      </c>
      <c r="AP306" s="568" t="str">
        <f aca="false">IF(G306="","",IF(AND($B306='Descrizione Intervento'!$E$25,$C306='Descrizione Intervento'!$E$27,$D306='Descrizione Intervento'!$E$30,$E306='Descrizione Intervento'!$E$32,$F306='Descrizione Intervento'!$E$34),IF(COUNTIF(AP$3:AP305,$G306)=0,$G306,""),""))</f>
        <v/>
      </c>
    </row>
    <row r="307" customFormat="false" ht="12.75" hidden="false" customHeight="false" outlineLevel="0" collapsed="false">
      <c r="A307" s="568" t="str">
        <f aca="false">IF(B307&lt;&gt;"",CONCATENATE(B307,C307,D307,E307,F371,F307,G307),"")</f>
        <v/>
      </c>
      <c r="B307" s="590"/>
      <c r="C307" s="590"/>
      <c r="D307" s="590"/>
      <c r="E307" s="591"/>
      <c r="F307" s="590"/>
      <c r="G307" s="590"/>
      <c r="H307" s="593"/>
      <c r="I307" s="593"/>
      <c r="J307" s="595"/>
      <c r="K307" s="595"/>
      <c r="L307" s="590"/>
      <c r="M307" s="590"/>
      <c r="N307" s="590"/>
      <c r="V307" s="568" t="n">
        <f aca="false">+V306+1</f>
        <v>245</v>
      </c>
      <c r="W307" s="573" t="str">
        <f aca="false">IFERROR(VLOOKUP($V306,AD:AK,8,FALSE()),"")</f>
        <v/>
      </c>
      <c r="X307" s="573" t="str">
        <f aca="false">IFERROR(VLOOKUP($V307,AE:AL,8,FALSE()),"")</f>
        <v/>
      </c>
      <c r="Y307" s="573" t="str">
        <f aca="false">IFERROR(VLOOKUP($V307,AF:AM,8,FALSE()),"")</f>
        <v/>
      </c>
      <c r="Z307" s="573" t="str">
        <f aca="false">IFERROR(VLOOKUP($V307,AG:AN,8,FALSE()),"")</f>
        <v/>
      </c>
      <c r="AA307" s="573" t="str">
        <f aca="false">IFERROR(VLOOKUP($V307,AH:AO,8,FALSE()),"")</f>
        <v/>
      </c>
      <c r="AB307" s="573" t="str">
        <f aca="false">IFERROR(VLOOKUP($V307,AI:AP,8,FALSE()),"")</f>
        <v/>
      </c>
      <c r="AD307" s="568" t="str">
        <f aca="false">IF(AK307&lt;&gt;"",MAX(AD$3:AD306)+1,"")</f>
        <v/>
      </c>
      <c r="AE307" s="568" t="str">
        <f aca="false">IF(AL307&lt;&gt;"",MAX(AE$3:AE306)+1,"")</f>
        <v/>
      </c>
      <c r="AF307" s="568" t="str">
        <f aca="false">IF(AM307&lt;&gt;"",MAX(AF$3:AF306)+1,"")</f>
        <v/>
      </c>
      <c r="AG307" s="568" t="str">
        <f aca="false">IF(AN307&lt;&gt;"",MAX(AG$3:AG306)+1,"")</f>
        <v/>
      </c>
      <c r="AH307" s="568" t="str">
        <f aca="false">IF(AO307&lt;&gt;"",MAX(AH$3:AH306)+1,"")</f>
        <v/>
      </c>
      <c r="AI307" s="568" t="str">
        <f aca="false">IF(AP307&lt;&gt;"",MAX(AI$3:AI306)+1,"")</f>
        <v/>
      </c>
      <c r="AK307" s="568" t="str">
        <f aca="false">IF(B307="","",IF(COUNTIF($AK$3:AL306,B307)=0,B307,""))</f>
        <v/>
      </c>
      <c r="AL307" s="568" t="str">
        <f aca="false">IF(C307="","",IF($B307='Descrizione Intervento'!$E$25,IF(COUNTIF($AL$3:AL306,$C307)=0,$C307,""),""))</f>
        <v/>
      </c>
      <c r="AM307" s="568" t="str">
        <f aca="false">IF(D307="","",IF(AND($B307='Descrizione Intervento'!$E$25,$C307='Descrizione Intervento'!$E$27),IF(COUNTIF(AM$3:AM306,$D307)=0,$D307,""),""))</f>
        <v/>
      </c>
      <c r="AN307" s="568" t="str">
        <f aca="false">IF(E307="","",IF(AND($B307='Descrizione Intervento'!$E$25,$C307='Descrizione Intervento'!$E$27,$D307='Descrizione Intervento'!$E$30),IF(COUNTIF(AN$3:AN306,$E307)=0,$E307,""),""))</f>
        <v/>
      </c>
      <c r="AO307" s="568" t="str">
        <f aca="false">IF(F307="","",IF(AND($B307='Descrizione Intervento'!$E$25,$C307='Descrizione Intervento'!$E$27,$D307='Descrizione Intervento'!$E$30,$E307='Descrizione Intervento'!$E$32),IF(COUNTIF(AO$3:AO306,$F307)=0,$F307,""),""))</f>
        <v/>
      </c>
      <c r="AP307" s="568" t="str">
        <f aca="false">IF(G307="","",IF(AND($B307='Descrizione Intervento'!$E$25,$C307='Descrizione Intervento'!$E$27,$D307='Descrizione Intervento'!$E$30,$E307='Descrizione Intervento'!$E$32,$F307='Descrizione Intervento'!$E$34),IF(COUNTIF(AP$3:AP306,$G307)=0,$G307,""),""))</f>
        <v/>
      </c>
    </row>
    <row r="308" customFormat="false" ht="12.75" hidden="false" customHeight="false" outlineLevel="0" collapsed="false">
      <c r="A308" s="568" t="str">
        <f aca="false">IF(B308&lt;&gt;"",CONCATENATE(B308,C308,D308,E308,F372,F308,G308),"")</f>
        <v/>
      </c>
      <c r="B308" s="590"/>
      <c r="C308" s="590"/>
      <c r="D308" s="590"/>
      <c r="E308" s="591"/>
      <c r="F308" s="590"/>
      <c r="G308" s="590"/>
      <c r="H308" s="593"/>
      <c r="I308" s="593"/>
      <c r="J308" s="595"/>
      <c r="K308" s="595"/>
      <c r="L308" s="590"/>
      <c r="M308" s="590"/>
      <c r="N308" s="590"/>
      <c r="V308" s="568" t="n">
        <f aca="false">+V307+1</f>
        <v>246</v>
      </c>
      <c r="W308" s="573" t="str">
        <f aca="false">IFERROR(VLOOKUP($V307,AD:AK,8,FALSE()),"")</f>
        <v/>
      </c>
      <c r="X308" s="573" t="str">
        <f aca="false">IFERROR(VLOOKUP($V308,AE:AL,8,FALSE()),"")</f>
        <v/>
      </c>
      <c r="Y308" s="573" t="str">
        <f aca="false">IFERROR(VLOOKUP($V308,AF:AM,8,FALSE()),"")</f>
        <v/>
      </c>
      <c r="Z308" s="573" t="str">
        <f aca="false">IFERROR(VLOOKUP($V308,AG:AN,8,FALSE()),"")</f>
        <v/>
      </c>
      <c r="AA308" s="573" t="str">
        <f aca="false">IFERROR(VLOOKUP($V308,AH:AO,8,FALSE()),"")</f>
        <v/>
      </c>
      <c r="AB308" s="573" t="str">
        <f aca="false">IFERROR(VLOOKUP($V308,AI:AP,8,FALSE()),"")</f>
        <v/>
      </c>
      <c r="AD308" s="568" t="str">
        <f aca="false">IF(AK308&lt;&gt;"",MAX(AD$3:AD307)+1,"")</f>
        <v/>
      </c>
      <c r="AE308" s="568" t="str">
        <f aca="false">IF(AL308&lt;&gt;"",MAX(AE$3:AE307)+1,"")</f>
        <v/>
      </c>
      <c r="AF308" s="568" t="str">
        <f aca="false">IF(AM308&lt;&gt;"",MAX(AF$3:AF307)+1,"")</f>
        <v/>
      </c>
      <c r="AG308" s="568" t="str">
        <f aca="false">IF(AN308&lt;&gt;"",MAX(AG$3:AG307)+1,"")</f>
        <v/>
      </c>
      <c r="AH308" s="568" t="str">
        <f aca="false">IF(AO308&lt;&gt;"",MAX(AH$3:AH307)+1,"")</f>
        <v/>
      </c>
      <c r="AI308" s="568" t="str">
        <f aca="false">IF(AP308&lt;&gt;"",MAX(AI$3:AI307)+1,"")</f>
        <v/>
      </c>
      <c r="AK308" s="568" t="str">
        <f aca="false">IF(B308="","",IF(COUNTIF($AK$3:AL307,B308)=0,B308,""))</f>
        <v/>
      </c>
      <c r="AL308" s="568" t="str">
        <f aca="false">IF(C308="","",IF($B308='Descrizione Intervento'!$E$25,IF(COUNTIF($AL$3:AL307,$C308)=0,$C308,""),""))</f>
        <v/>
      </c>
      <c r="AM308" s="568" t="str">
        <f aca="false">IF(D308="","",IF(AND($B308='Descrizione Intervento'!$E$25,$C308='Descrizione Intervento'!$E$27),IF(COUNTIF(AM$3:AM307,$D308)=0,$D308,""),""))</f>
        <v/>
      </c>
      <c r="AN308" s="568" t="str">
        <f aca="false">IF(E308="","",IF(AND($B308='Descrizione Intervento'!$E$25,$C308='Descrizione Intervento'!$E$27,$D308='Descrizione Intervento'!$E$30),IF(COUNTIF(AN$3:AN307,$E308)=0,$E308,""),""))</f>
        <v/>
      </c>
      <c r="AO308" s="568" t="str">
        <f aca="false">IF(F308="","",IF(AND($B308='Descrizione Intervento'!$E$25,$C308='Descrizione Intervento'!$E$27,$D308='Descrizione Intervento'!$E$30,$E308='Descrizione Intervento'!$E$32),IF(COUNTIF(AO$3:AO307,$F308)=0,$F308,""),""))</f>
        <v/>
      </c>
      <c r="AP308" s="568" t="str">
        <f aca="false">IF(G308="","",IF(AND($B308='Descrizione Intervento'!$E$25,$C308='Descrizione Intervento'!$E$27,$D308='Descrizione Intervento'!$E$30,$E308='Descrizione Intervento'!$E$32,$F308='Descrizione Intervento'!$E$34),IF(COUNTIF(AP$3:AP307,$G308)=0,$G308,""),""))</f>
        <v/>
      </c>
    </row>
    <row r="309" customFormat="false" ht="12.75" hidden="false" customHeight="false" outlineLevel="0" collapsed="false">
      <c r="A309" s="568" t="str">
        <f aca="false">IF(B309&lt;&gt;"",CONCATENATE(B309,C309,D309,E309,F373,F309,G309),"")</f>
        <v/>
      </c>
      <c r="B309" s="590"/>
      <c r="C309" s="590"/>
      <c r="D309" s="590"/>
      <c r="E309" s="591"/>
      <c r="F309" s="590"/>
      <c r="G309" s="590"/>
      <c r="H309" s="593"/>
      <c r="I309" s="593"/>
      <c r="J309" s="595"/>
      <c r="K309" s="595"/>
      <c r="L309" s="590"/>
      <c r="M309" s="590"/>
      <c r="N309" s="590"/>
      <c r="V309" s="568" t="n">
        <f aca="false">+V308+1</f>
        <v>247</v>
      </c>
      <c r="W309" s="573" t="str">
        <f aca="false">IFERROR(VLOOKUP($V308,AD:AK,8,FALSE()),"")</f>
        <v/>
      </c>
      <c r="X309" s="573" t="str">
        <f aca="false">IFERROR(VLOOKUP($V309,AE:AL,8,FALSE()),"")</f>
        <v/>
      </c>
      <c r="Y309" s="573" t="str">
        <f aca="false">IFERROR(VLOOKUP($V309,AF:AM,8,FALSE()),"")</f>
        <v/>
      </c>
      <c r="Z309" s="573" t="str">
        <f aca="false">IFERROR(VLOOKUP($V309,AG:AN,8,FALSE()),"")</f>
        <v/>
      </c>
      <c r="AA309" s="573" t="str">
        <f aca="false">IFERROR(VLOOKUP($V309,AH:AO,8,FALSE()),"")</f>
        <v/>
      </c>
      <c r="AB309" s="573" t="str">
        <f aca="false">IFERROR(VLOOKUP($V309,AI:AP,8,FALSE()),"")</f>
        <v/>
      </c>
      <c r="AD309" s="568" t="str">
        <f aca="false">IF(AK309&lt;&gt;"",MAX(AD$3:AD308)+1,"")</f>
        <v/>
      </c>
      <c r="AE309" s="568" t="str">
        <f aca="false">IF(AL309&lt;&gt;"",MAX(AE$3:AE308)+1,"")</f>
        <v/>
      </c>
      <c r="AF309" s="568" t="str">
        <f aca="false">IF(AM309&lt;&gt;"",MAX(AF$3:AF308)+1,"")</f>
        <v/>
      </c>
      <c r="AG309" s="568" t="str">
        <f aca="false">IF(AN309&lt;&gt;"",MAX(AG$3:AG308)+1,"")</f>
        <v/>
      </c>
      <c r="AH309" s="568" t="str">
        <f aca="false">IF(AO309&lt;&gt;"",MAX(AH$3:AH308)+1,"")</f>
        <v/>
      </c>
      <c r="AI309" s="568" t="str">
        <f aca="false">IF(AP309&lt;&gt;"",MAX(AI$3:AI308)+1,"")</f>
        <v/>
      </c>
      <c r="AK309" s="568" t="str">
        <f aca="false">IF(B309="","",IF(COUNTIF($AK$3:AL308,B309)=0,B309,""))</f>
        <v/>
      </c>
      <c r="AL309" s="568" t="str">
        <f aca="false">IF(C309="","",IF($B309='Descrizione Intervento'!$E$25,IF(COUNTIF($AL$3:AL308,$C309)=0,$C309,""),""))</f>
        <v/>
      </c>
      <c r="AM309" s="568" t="str">
        <f aca="false">IF(D309="","",IF(AND($B309='Descrizione Intervento'!$E$25,$C309='Descrizione Intervento'!$E$27),IF(COUNTIF(AM$3:AM308,$D309)=0,$D309,""),""))</f>
        <v/>
      </c>
      <c r="AN309" s="568" t="str">
        <f aca="false">IF(E309="","",IF(AND($B309='Descrizione Intervento'!$E$25,$C309='Descrizione Intervento'!$E$27,$D309='Descrizione Intervento'!$E$30),IF(COUNTIF(AN$3:AN308,$E309)=0,$E309,""),""))</f>
        <v/>
      </c>
      <c r="AO309" s="568" t="str">
        <f aca="false">IF(F309="","",IF(AND($B309='Descrizione Intervento'!$E$25,$C309='Descrizione Intervento'!$E$27,$D309='Descrizione Intervento'!$E$30,$E309='Descrizione Intervento'!$E$32),IF(COUNTIF(AO$3:AO308,$F309)=0,$F309,""),""))</f>
        <v/>
      </c>
      <c r="AP309" s="568" t="str">
        <f aca="false">IF(G309="","",IF(AND($B309='Descrizione Intervento'!$E$25,$C309='Descrizione Intervento'!$E$27,$D309='Descrizione Intervento'!$E$30,$E309='Descrizione Intervento'!$E$32,$F309='Descrizione Intervento'!$E$34),IF(COUNTIF(AP$3:AP308,$G309)=0,$G309,""),""))</f>
        <v/>
      </c>
    </row>
    <row r="310" customFormat="false" ht="12.75" hidden="false" customHeight="false" outlineLevel="0" collapsed="false">
      <c r="A310" s="568" t="str">
        <f aca="false">IF(B310&lt;&gt;"",CONCATENATE(B310,C310,D310,E310,F374,F310,G310),"")</f>
        <v/>
      </c>
      <c r="B310" s="590"/>
      <c r="C310" s="590"/>
      <c r="D310" s="590"/>
      <c r="E310" s="591"/>
      <c r="F310" s="590"/>
      <c r="G310" s="590"/>
      <c r="H310" s="593"/>
      <c r="I310" s="593"/>
      <c r="J310" s="595"/>
      <c r="K310" s="595"/>
      <c r="L310" s="590"/>
      <c r="M310" s="590"/>
      <c r="N310" s="590"/>
      <c r="V310" s="568" t="n">
        <f aca="false">+V309+1</f>
        <v>248</v>
      </c>
      <c r="W310" s="573" t="str">
        <f aca="false">IFERROR(VLOOKUP($V309,AD:AK,8,FALSE()),"")</f>
        <v/>
      </c>
      <c r="X310" s="573" t="str">
        <f aca="false">IFERROR(VLOOKUP($V310,AE:AL,8,FALSE()),"")</f>
        <v/>
      </c>
      <c r="Y310" s="573" t="str">
        <f aca="false">IFERROR(VLOOKUP($V310,AF:AM,8,FALSE()),"")</f>
        <v/>
      </c>
      <c r="Z310" s="573" t="str">
        <f aca="false">IFERROR(VLOOKUP($V310,AG:AN,8,FALSE()),"")</f>
        <v/>
      </c>
      <c r="AA310" s="573" t="str">
        <f aca="false">IFERROR(VLOOKUP($V310,AH:AO,8,FALSE()),"")</f>
        <v/>
      </c>
      <c r="AB310" s="573" t="str">
        <f aca="false">IFERROR(VLOOKUP($V310,AI:AP,8,FALSE()),"")</f>
        <v/>
      </c>
      <c r="AD310" s="568" t="str">
        <f aca="false">IF(AK310&lt;&gt;"",MAX(AD$3:AD309)+1,"")</f>
        <v/>
      </c>
      <c r="AE310" s="568" t="str">
        <f aca="false">IF(AL310&lt;&gt;"",MAX(AE$3:AE309)+1,"")</f>
        <v/>
      </c>
      <c r="AF310" s="568" t="str">
        <f aca="false">IF(AM310&lt;&gt;"",MAX(AF$3:AF309)+1,"")</f>
        <v/>
      </c>
      <c r="AG310" s="568" t="str">
        <f aca="false">IF(AN310&lt;&gt;"",MAX(AG$3:AG309)+1,"")</f>
        <v/>
      </c>
      <c r="AH310" s="568" t="str">
        <f aca="false">IF(AO310&lt;&gt;"",MAX(AH$3:AH309)+1,"")</f>
        <v/>
      </c>
      <c r="AI310" s="568" t="str">
        <f aca="false">IF(AP310&lt;&gt;"",MAX(AI$3:AI309)+1,"")</f>
        <v/>
      </c>
      <c r="AK310" s="568" t="str">
        <f aca="false">IF(B310="","",IF(COUNTIF($AK$3:AL309,B310)=0,B310,""))</f>
        <v/>
      </c>
      <c r="AL310" s="568" t="str">
        <f aca="false">IF(C310="","",IF($B310='Descrizione Intervento'!$E$25,IF(COUNTIF($AL$3:AL309,$C310)=0,$C310,""),""))</f>
        <v/>
      </c>
      <c r="AM310" s="568" t="str">
        <f aca="false">IF(D310="","",IF(AND($B310='Descrizione Intervento'!$E$25,$C310='Descrizione Intervento'!$E$27),IF(COUNTIF(AM$3:AM309,$D310)=0,$D310,""),""))</f>
        <v/>
      </c>
      <c r="AN310" s="568" t="str">
        <f aca="false">IF(E310="","",IF(AND($B310='Descrizione Intervento'!$E$25,$C310='Descrizione Intervento'!$E$27,$D310='Descrizione Intervento'!$E$30),IF(COUNTIF(AN$3:AN309,$E310)=0,$E310,""),""))</f>
        <v/>
      </c>
      <c r="AO310" s="568" t="str">
        <f aca="false">IF(F310="","",IF(AND($B310='Descrizione Intervento'!$E$25,$C310='Descrizione Intervento'!$E$27,$D310='Descrizione Intervento'!$E$30,$E310='Descrizione Intervento'!$E$32),IF(COUNTIF(AO$3:AO309,$F310)=0,$F310,""),""))</f>
        <v/>
      </c>
      <c r="AP310" s="568" t="str">
        <f aca="false">IF(G310="","",IF(AND($B310='Descrizione Intervento'!$E$25,$C310='Descrizione Intervento'!$E$27,$D310='Descrizione Intervento'!$E$30,$E310='Descrizione Intervento'!$E$32,$F310='Descrizione Intervento'!$E$34),IF(COUNTIF(AP$3:AP309,$G310)=0,$G310,""),""))</f>
        <v/>
      </c>
    </row>
    <row r="311" customFormat="false" ht="12.75" hidden="false" customHeight="false" outlineLevel="0" collapsed="false">
      <c r="A311" s="568" t="str">
        <f aca="false">IF(B311&lt;&gt;"",CONCATENATE(B311,C311,D311,E311,F375,F311,G311),"")</f>
        <v/>
      </c>
      <c r="B311" s="590"/>
      <c r="C311" s="590"/>
      <c r="D311" s="590"/>
      <c r="E311" s="591"/>
      <c r="F311" s="590"/>
      <c r="G311" s="590"/>
      <c r="H311" s="593"/>
      <c r="I311" s="593"/>
      <c r="J311" s="595"/>
      <c r="K311" s="595"/>
      <c r="L311" s="590"/>
      <c r="M311" s="590"/>
      <c r="N311" s="590"/>
      <c r="V311" s="568" t="n">
        <f aca="false">+V310+1</f>
        <v>249</v>
      </c>
      <c r="W311" s="573" t="str">
        <f aca="false">IFERROR(VLOOKUP($V310,AD:AK,8,FALSE()),"")</f>
        <v/>
      </c>
      <c r="X311" s="573" t="str">
        <f aca="false">IFERROR(VLOOKUP($V311,AE:AL,8,FALSE()),"")</f>
        <v/>
      </c>
      <c r="Y311" s="573" t="str">
        <f aca="false">IFERROR(VLOOKUP($V311,AF:AM,8,FALSE()),"")</f>
        <v/>
      </c>
      <c r="Z311" s="573" t="str">
        <f aca="false">IFERROR(VLOOKUP($V311,AG:AN,8,FALSE()),"")</f>
        <v/>
      </c>
      <c r="AA311" s="573" t="str">
        <f aca="false">IFERROR(VLOOKUP($V311,AH:AO,8,FALSE()),"")</f>
        <v/>
      </c>
      <c r="AB311" s="573" t="str">
        <f aca="false">IFERROR(VLOOKUP($V311,AI:AP,8,FALSE()),"")</f>
        <v/>
      </c>
      <c r="AD311" s="568" t="str">
        <f aca="false">IF(AK311&lt;&gt;"",MAX(AD$3:AD310)+1,"")</f>
        <v/>
      </c>
      <c r="AE311" s="568" t="str">
        <f aca="false">IF(AL311&lt;&gt;"",MAX(AE$3:AE310)+1,"")</f>
        <v/>
      </c>
      <c r="AF311" s="568" t="str">
        <f aca="false">IF(AM311&lt;&gt;"",MAX(AF$3:AF310)+1,"")</f>
        <v/>
      </c>
      <c r="AG311" s="568" t="str">
        <f aca="false">IF(AN311&lt;&gt;"",MAX(AG$3:AG310)+1,"")</f>
        <v/>
      </c>
      <c r="AH311" s="568" t="str">
        <f aca="false">IF(AO311&lt;&gt;"",MAX(AH$3:AH310)+1,"")</f>
        <v/>
      </c>
      <c r="AI311" s="568" t="str">
        <f aca="false">IF(AP311&lt;&gt;"",MAX(AI$3:AI310)+1,"")</f>
        <v/>
      </c>
      <c r="AK311" s="568" t="str">
        <f aca="false">IF(B311="","",IF(COUNTIF($AK$3:AL310,B311)=0,B311,""))</f>
        <v/>
      </c>
      <c r="AL311" s="568" t="str">
        <f aca="false">IF(C311="","",IF($B311='Descrizione Intervento'!$E$25,IF(COUNTIF($AL$3:AL310,$C311)=0,$C311,""),""))</f>
        <v/>
      </c>
      <c r="AM311" s="568" t="str">
        <f aca="false">IF(D311="","",IF(AND($B311='Descrizione Intervento'!$E$25,$C311='Descrizione Intervento'!$E$27),IF(COUNTIF(AM$3:AM310,$D311)=0,$D311,""),""))</f>
        <v/>
      </c>
      <c r="AN311" s="568" t="str">
        <f aca="false">IF(E311="","",IF(AND($B311='Descrizione Intervento'!$E$25,$C311='Descrizione Intervento'!$E$27,$D311='Descrizione Intervento'!$E$30),IF(COUNTIF(AN$3:AN310,$E311)=0,$E311,""),""))</f>
        <v/>
      </c>
      <c r="AO311" s="568" t="str">
        <f aca="false">IF(F311="","",IF(AND($B311='Descrizione Intervento'!$E$25,$C311='Descrizione Intervento'!$E$27,$D311='Descrizione Intervento'!$E$30,$E311='Descrizione Intervento'!$E$32),IF(COUNTIF(AO$3:AO310,$F311)=0,$F311,""),""))</f>
        <v/>
      </c>
      <c r="AP311" s="568" t="str">
        <f aca="false">IF(G311="","",IF(AND($B311='Descrizione Intervento'!$E$25,$C311='Descrizione Intervento'!$E$27,$D311='Descrizione Intervento'!$E$30,$E311='Descrizione Intervento'!$E$32,$F311='Descrizione Intervento'!$E$34),IF(COUNTIF(AP$3:AP310,$G311)=0,$G311,""),""))</f>
        <v/>
      </c>
    </row>
    <row r="312" customFormat="false" ht="12.75" hidden="false" customHeight="false" outlineLevel="0" collapsed="false">
      <c r="A312" s="568" t="str">
        <f aca="false">IF(B312&lt;&gt;"",CONCATENATE(B312,C312,D312,E312,F376,F312,G312),"")</f>
        <v/>
      </c>
      <c r="B312" s="590"/>
      <c r="C312" s="590"/>
      <c r="D312" s="590"/>
      <c r="E312" s="591"/>
      <c r="F312" s="590"/>
      <c r="G312" s="590"/>
      <c r="H312" s="593"/>
      <c r="I312" s="593"/>
      <c r="J312" s="595"/>
      <c r="K312" s="595"/>
      <c r="L312" s="590"/>
      <c r="M312" s="590"/>
      <c r="N312" s="590"/>
      <c r="V312" s="568" t="n">
        <f aca="false">+V311+1</f>
        <v>250</v>
      </c>
      <c r="W312" s="573" t="str">
        <f aca="false">IFERROR(VLOOKUP($V311,AD:AK,8,FALSE()),"")</f>
        <v/>
      </c>
      <c r="X312" s="573" t="str">
        <f aca="false">IFERROR(VLOOKUP($V312,AE:AL,8,FALSE()),"")</f>
        <v/>
      </c>
      <c r="Y312" s="573" t="str">
        <f aca="false">IFERROR(VLOOKUP($V312,AF:AM,8,FALSE()),"")</f>
        <v/>
      </c>
      <c r="Z312" s="573" t="str">
        <f aca="false">IFERROR(VLOOKUP($V312,AG:AN,8,FALSE()),"")</f>
        <v/>
      </c>
      <c r="AA312" s="573" t="str">
        <f aca="false">IFERROR(VLOOKUP($V312,AH:AO,8,FALSE()),"")</f>
        <v/>
      </c>
      <c r="AB312" s="573" t="str">
        <f aca="false">IFERROR(VLOOKUP($V312,AI:AP,8,FALSE()),"")</f>
        <v/>
      </c>
      <c r="AD312" s="568" t="str">
        <f aca="false">IF(AK312&lt;&gt;"",MAX(AD$3:AD311)+1,"")</f>
        <v/>
      </c>
      <c r="AE312" s="568" t="str">
        <f aca="false">IF(AL312&lt;&gt;"",MAX(AE$3:AE311)+1,"")</f>
        <v/>
      </c>
      <c r="AF312" s="568" t="str">
        <f aca="false">IF(AM312&lt;&gt;"",MAX(AF$3:AF311)+1,"")</f>
        <v/>
      </c>
      <c r="AG312" s="568" t="str">
        <f aca="false">IF(AN312&lt;&gt;"",MAX(AG$3:AG311)+1,"")</f>
        <v/>
      </c>
      <c r="AH312" s="568" t="str">
        <f aca="false">IF(AO312&lt;&gt;"",MAX(AH$3:AH311)+1,"")</f>
        <v/>
      </c>
      <c r="AI312" s="568" t="str">
        <f aca="false">IF(AP312&lt;&gt;"",MAX(AI$3:AI311)+1,"")</f>
        <v/>
      </c>
      <c r="AK312" s="568" t="str">
        <f aca="false">IF(B312="","",IF(COUNTIF($AK$3:AL311,B312)=0,B312,""))</f>
        <v/>
      </c>
      <c r="AL312" s="568" t="str">
        <f aca="false">IF(C312="","",IF($B312='Descrizione Intervento'!$E$25,IF(COUNTIF($AL$3:AL311,$C312)=0,$C312,""),""))</f>
        <v/>
      </c>
      <c r="AM312" s="568" t="str">
        <f aca="false">IF(D312="","",IF(AND($B312='Descrizione Intervento'!$E$25,$C312='Descrizione Intervento'!$E$27),IF(COUNTIF(AM$3:AM311,$D312)=0,$D312,""),""))</f>
        <v/>
      </c>
      <c r="AN312" s="568" t="str">
        <f aca="false">IF(E312="","",IF(AND($B312='Descrizione Intervento'!$E$25,$C312='Descrizione Intervento'!$E$27,$D312='Descrizione Intervento'!$E$30),IF(COUNTIF(AN$3:AN311,$E312)=0,$E312,""),""))</f>
        <v/>
      </c>
      <c r="AO312" s="568" t="str">
        <f aca="false">IF(F312="","",IF(AND($B312='Descrizione Intervento'!$E$25,$C312='Descrizione Intervento'!$E$27,$D312='Descrizione Intervento'!$E$30,$E312='Descrizione Intervento'!$E$32),IF(COUNTIF(AO$3:AO311,$F312)=0,$F312,""),""))</f>
        <v/>
      </c>
      <c r="AP312" s="568" t="str">
        <f aca="false">IF(G312="","",IF(AND($B312='Descrizione Intervento'!$E$25,$C312='Descrizione Intervento'!$E$27,$D312='Descrizione Intervento'!$E$30,$E312='Descrizione Intervento'!$E$32,$F312='Descrizione Intervento'!$E$34),IF(COUNTIF(AP$3:AP311,$G312)=0,$G312,""),""))</f>
        <v/>
      </c>
    </row>
    <row r="313" customFormat="false" ht="12.75" hidden="false" customHeight="false" outlineLevel="0" collapsed="false">
      <c r="A313" s="568" t="str">
        <f aca="false">IF(B313&lt;&gt;"",CONCATENATE(B313,C313,D313,E313,F377,F313,G313),"")</f>
        <v/>
      </c>
      <c r="B313" s="590"/>
      <c r="C313" s="590"/>
      <c r="D313" s="590"/>
      <c r="E313" s="591"/>
      <c r="F313" s="590"/>
      <c r="G313" s="590"/>
      <c r="H313" s="593"/>
      <c r="I313" s="593"/>
      <c r="J313" s="595"/>
      <c r="K313" s="595"/>
      <c r="L313" s="590"/>
      <c r="M313" s="590"/>
      <c r="N313" s="590"/>
      <c r="V313" s="568" t="n">
        <f aca="false">+V312+1</f>
        <v>251</v>
      </c>
      <c r="W313" s="573" t="str">
        <f aca="false">IFERROR(VLOOKUP($V312,AD:AK,8,FALSE()),"")</f>
        <v/>
      </c>
      <c r="X313" s="573" t="str">
        <f aca="false">IFERROR(VLOOKUP($V313,AE:AL,8,FALSE()),"")</f>
        <v/>
      </c>
      <c r="Y313" s="573" t="str">
        <f aca="false">IFERROR(VLOOKUP($V313,AF:AM,8,FALSE()),"")</f>
        <v/>
      </c>
      <c r="Z313" s="573" t="str">
        <f aca="false">IFERROR(VLOOKUP($V313,AG:AN,8,FALSE()),"")</f>
        <v/>
      </c>
      <c r="AA313" s="573" t="str">
        <f aca="false">IFERROR(VLOOKUP($V313,AH:AO,8,FALSE()),"")</f>
        <v/>
      </c>
      <c r="AB313" s="573" t="str">
        <f aca="false">IFERROR(VLOOKUP($V313,AI:AP,8,FALSE()),"")</f>
        <v/>
      </c>
      <c r="AD313" s="568" t="str">
        <f aca="false">IF(AK313&lt;&gt;"",MAX(AD$3:AD312)+1,"")</f>
        <v/>
      </c>
      <c r="AE313" s="568" t="str">
        <f aca="false">IF(AL313&lt;&gt;"",MAX(AE$3:AE312)+1,"")</f>
        <v/>
      </c>
      <c r="AF313" s="568" t="str">
        <f aca="false">IF(AM313&lt;&gt;"",MAX(AF$3:AF312)+1,"")</f>
        <v/>
      </c>
      <c r="AG313" s="568" t="str">
        <f aca="false">IF(AN313&lt;&gt;"",MAX(AG$3:AG312)+1,"")</f>
        <v/>
      </c>
      <c r="AH313" s="568" t="str">
        <f aca="false">IF(AO313&lt;&gt;"",MAX(AH$3:AH312)+1,"")</f>
        <v/>
      </c>
      <c r="AI313" s="568" t="str">
        <f aca="false">IF(AP313&lt;&gt;"",MAX(AI$3:AI312)+1,"")</f>
        <v/>
      </c>
      <c r="AK313" s="568" t="str">
        <f aca="false">IF(B313="","",IF(COUNTIF($AK$3:AL312,B313)=0,B313,""))</f>
        <v/>
      </c>
      <c r="AL313" s="568" t="str">
        <f aca="false">IF(C313="","",IF($B313='Descrizione Intervento'!$E$25,IF(COUNTIF($AL$3:AL312,$C313)=0,$C313,""),""))</f>
        <v/>
      </c>
      <c r="AM313" s="568" t="str">
        <f aca="false">IF(D313="","",IF(AND($B313='Descrizione Intervento'!$E$25,$C313='Descrizione Intervento'!$E$27),IF(COUNTIF(AM$3:AM312,$D313)=0,$D313,""),""))</f>
        <v/>
      </c>
      <c r="AN313" s="568" t="str">
        <f aca="false">IF(E313="","",IF(AND($B313='Descrizione Intervento'!$E$25,$C313='Descrizione Intervento'!$E$27,$D313='Descrizione Intervento'!$E$30),IF(COUNTIF(AN$3:AN312,$E313)=0,$E313,""),""))</f>
        <v/>
      </c>
      <c r="AO313" s="568" t="str">
        <f aca="false">IF(F313="","",IF(AND($B313='Descrizione Intervento'!$E$25,$C313='Descrizione Intervento'!$E$27,$D313='Descrizione Intervento'!$E$30,$E313='Descrizione Intervento'!$E$32),IF(COUNTIF(AO$3:AO312,$F313)=0,$F313,""),""))</f>
        <v/>
      </c>
      <c r="AP313" s="568" t="str">
        <f aca="false">IF(G313="","",IF(AND($B313='Descrizione Intervento'!$E$25,$C313='Descrizione Intervento'!$E$27,$D313='Descrizione Intervento'!$E$30,$E313='Descrizione Intervento'!$E$32,$F313='Descrizione Intervento'!$E$34),IF(COUNTIF(AP$3:AP312,$G313)=0,$G313,""),""))</f>
        <v/>
      </c>
    </row>
    <row r="314" customFormat="false" ht="12.75" hidden="false" customHeight="false" outlineLevel="0" collapsed="false">
      <c r="A314" s="568" t="str">
        <f aca="false">IF(B314&lt;&gt;"",CONCATENATE(B314,C314,D314,E314,F378,F314,G314),"")</f>
        <v/>
      </c>
      <c r="B314" s="590"/>
      <c r="C314" s="590"/>
      <c r="D314" s="590"/>
      <c r="E314" s="591"/>
      <c r="F314" s="590"/>
      <c r="G314" s="590"/>
      <c r="H314" s="593"/>
      <c r="I314" s="593"/>
      <c r="J314" s="595"/>
      <c r="K314" s="595"/>
      <c r="L314" s="590"/>
      <c r="M314" s="590"/>
      <c r="N314" s="590"/>
      <c r="V314" s="568" t="n">
        <f aca="false">+V313+1</f>
        <v>252</v>
      </c>
      <c r="W314" s="573" t="str">
        <f aca="false">IFERROR(VLOOKUP($V313,AD:AK,8,FALSE()),"")</f>
        <v/>
      </c>
      <c r="X314" s="573" t="str">
        <f aca="false">IFERROR(VLOOKUP($V314,AE:AL,8,FALSE()),"")</f>
        <v/>
      </c>
      <c r="Y314" s="573" t="str">
        <f aca="false">IFERROR(VLOOKUP($V314,AF:AM,8,FALSE()),"")</f>
        <v/>
      </c>
      <c r="Z314" s="573" t="str">
        <f aca="false">IFERROR(VLOOKUP($V314,AG:AN,8,FALSE()),"")</f>
        <v/>
      </c>
      <c r="AA314" s="573" t="str">
        <f aca="false">IFERROR(VLOOKUP($V314,AH:AO,8,FALSE()),"")</f>
        <v/>
      </c>
      <c r="AB314" s="573" t="str">
        <f aca="false">IFERROR(VLOOKUP($V314,AI:AP,8,FALSE()),"")</f>
        <v/>
      </c>
      <c r="AD314" s="568" t="str">
        <f aca="false">IF(AK314&lt;&gt;"",MAX(AD$3:AD313)+1,"")</f>
        <v/>
      </c>
      <c r="AE314" s="568" t="str">
        <f aca="false">IF(AL314&lt;&gt;"",MAX(AE$3:AE313)+1,"")</f>
        <v/>
      </c>
      <c r="AF314" s="568" t="str">
        <f aca="false">IF(AM314&lt;&gt;"",MAX(AF$3:AF313)+1,"")</f>
        <v/>
      </c>
      <c r="AG314" s="568" t="str">
        <f aca="false">IF(AN314&lt;&gt;"",MAX(AG$3:AG313)+1,"")</f>
        <v/>
      </c>
      <c r="AH314" s="568" t="str">
        <f aca="false">IF(AO314&lt;&gt;"",MAX(AH$3:AH313)+1,"")</f>
        <v/>
      </c>
      <c r="AI314" s="568" t="str">
        <f aca="false">IF(AP314&lt;&gt;"",MAX(AI$3:AI313)+1,"")</f>
        <v/>
      </c>
      <c r="AK314" s="568" t="str">
        <f aca="false">IF(B314="","",IF(COUNTIF($AK$3:AL313,B314)=0,B314,""))</f>
        <v/>
      </c>
      <c r="AL314" s="568" t="str">
        <f aca="false">IF(C314="","",IF($B314='Descrizione Intervento'!$E$25,IF(COUNTIF($AL$3:AL313,$C314)=0,$C314,""),""))</f>
        <v/>
      </c>
      <c r="AM314" s="568" t="str">
        <f aca="false">IF(D314="","",IF(AND($B314='Descrizione Intervento'!$E$25,$C314='Descrizione Intervento'!$E$27),IF(COUNTIF(AM$3:AM313,$D314)=0,$D314,""),""))</f>
        <v/>
      </c>
      <c r="AN314" s="568" t="str">
        <f aca="false">IF(E314="","",IF(AND($B314='Descrizione Intervento'!$E$25,$C314='Descrizione Intervento'!$E$27,$D314='Descrizione Intervento'!$E$30),IF(COUNTIF(AN$3:AN313,$E314)=0,$E314,""),""))</f>
        <v/>
      </c>
      <c r="AO314" s="568" t="str">
        <f aca="false">IF(F314="","",IF(AND($B314='Descrizione Intervento'!$E$25,$C314='Descrizione Intervento'!$E$27,$D314='Descrizione Intervento'!$E$30,$E314='Descrizione Intervento'!$E$32),IF(COUNTIF(AO$3:AO313,$F314)=0,$F314,""),""))</f>
        <v/>
      </c>
      <c r="AP314" s="568" t="str">
        <f aca="false">IF(G314="","",IF(AND($B314='Descrizione Intervento'!$E$25,$C314='Descrizione Intervento'!$E$27,$D314='Descrizione Intervento'!$E$30,$E314='Descrizione Intervento'!$E$32,$F314='Descrizione Intervento'!$E$34),IF(COUNTIF(AP$3:AP313,$G314)=0,$G314,""),""))</f>
        <v/>
      </c>
    </row>
    <row r="315" customFormat="false" ht="12.75" hidden="false" customHeight="false" outlineLevel="0" collapsed="false">
      <c r="A315" s="568" t="str">
        <f aca="false">IF(B315&lt;&gt;"",CONCATENATE(B315,C315,D315,E315,F379,F315,G315),"")</f>
        <v/>
      </c>
      <c r="B315" s="590"/>
      <c r="C315" s="590"/>
      <c r="D315" s="590"/>
      <c r="E315" s="591"/>
      <c r="F315" s="590"/>
      <c r="G315" s="590"/>
      <c r="H315" s="593"/>
      <c r="I315" s="593"/>
      <c r="J315" s="595"/>
      <c r="K315" s="595"/>
      <c r="L315" s="590"/>
      <c r="M315" s="590"/>
      <c r="N315" s="590"/>
      <c r="V315" s="568" t="n">
        <f aca="false">+V314+1</f>
        <v>253</v>
      </c>
      <c r="W315" s="573" t="str">
        <f aca="false">IFERROR(VLOOKUP($V314,AD:AK,8,FALSE()),"")</f>
        <v/>
      </c>
      <c r="X315" s="573" t="str">
        <f aca="false">IFERROR(VLOOKUP($V315,AE:AL,8,FALSE()),"")</f>
        <v/>
      </c>
      <c r="Y315" s="573" t="str">
        <f aca="false">IFERROR(VLOOKUP($V315,AF:AM,8,FALSE()),"")</f>
        <v/>
      </c>
      <c r="Z315" s="573" t="str">
        <f aca="false">IFERROR(VLOOKUP($V315,AG:AN,8,FALSE()),"")</f>
        <v/>
      </c>
      <c r="AA315" s="573" t="str">
        <f aca="false">IFERROR(VLOOKUP($V315,AH:AO,8,FALSE()),"")</f>
        <v/>
      </c>
      <c r="AB315" s="573" t="str">
        <f aca="false">IFERROR(VLOOKUP($V315,AI:AP,8,FALSE()),"")</f>
        <v/>
      </c>
      <c r="AD315" s="568" t="str">
        <f aca="false">IF(AK315&lt;&gt;"",MAX(AD$3:AD314)+1,"")</f>
        <v/>
      </c>
      <c r="AE315" s="568" t="str">
        <f aca="false">IF(AL315&lt;&gt;"",MAX(AE$3:AE314)+1,"")</f>
        <v/>
      </c>
      <c r="AF315" s="568" t="str">
        <f aca="false">IF(AM315&lt;&gt;"",MAX(AF$3:AF314)+1,"")</f>
        <v/>
      </c>
      <c r="AG315" s="568" t="str">
        <f aca="false">IF(AN315&lt;&gt;"",MAX(AG$3:AG314)+1,"")</f>
        <v/>
      </c>
      <c r="AH315" s="568" t="str">
        <f aca="false">IF(AO315&lt;&gt;"",MAX(AH$3:AH314)+1,"")</f>
        <v/>
      </c>
      <c r="AI315" s="568" t="str">
        <f aca="false">IF(AP315&lt;&gt;"",MAX(AI$3:AI314)+1,"")</f>
        <v/>
      </c>
      <c r="AK315" s="568" t="str">
        <f aca="false">IF(B315="","",IF(COUNTIF($AK$3:AL314,B315)=0,B315,""))</f>
        <v/>
      </c>
      <c r="AL315" s="568" t="str">
        <f aca="false">IF(C315="","",IF($B315='Descrizione Intervento'!$E$25,IF(COUNTIF($AL$3:AL314,$C315)=0,$C315,""),""))</f>
        <v/>
      </c>
      <c r="AM315" s="568" t="str">
        <f aca="false">IF(D315="","",IF(AND($B315='Descrizione Intervento'!$E$25,$C315='Descrizione Intervento'!$E$27),IF(COUNTIF(AM$3:AM314,$D315)=0,$D315,""),""))</f>
        <v/>
      </c>
      <c r="AN315" s="568" t="str">
        <f aca="false">IF(E315="","",IF(AND($B315='Descrizione Intervento'!$E$25,$C315='Descrizione Intervento'!$E$27,$D315='Descrizione Intervento'!$E$30),IF(COUNTIF(AN$3:AN314,$E315)=0,$E315,""),""))</f>
        <v/>
      </c>
      <c r="AO315" s="568" t="str">
        <f aca="false">IF(F315="","",IF(AND($B315='Descrizione Intervento'!$E$25,$C315='Descrizione Intervento'!$E$27,$D315='Descrizione Intervento'!$E$30,$E315='Descrizione Intervento'!$E$32),IF(COUNTIF(AO$3:AO314,$F315)=0,$F315,""),""))</f>
        <v/>
      </c>
      <c r="AP315" s="568" t="str">
        <f aca="false">IF(G315="","",IF(AND($B315='Descrizione Intervento'!$E$25,$C315='Descrizione Intervento'!$E$27,$D315='Descrizione Intervento'!$E$30,$E315='Descrizione Intervento'!$E$32,$F315='Descrizione Intervento'!$E$34),IF(COUNTIF(AP$3:AP314,$G315)=0,$G315,""),""))</f>
        <v/>
      </c>
    </row>
    <row r="316" customFormat="false" ht="12.75" hidden="false" customHeight="false" outlineLevel="0" collapsed="false">
      <c r="A316" s="568" t="str">
        <f aca="false">IF(B316&lt;&gt;"",CONCATENATE(B316,C316,D316,E316,F380,F316,G316),"")</f>
        <v/>
      </c>
      <c r="B316" s="590"/>
      <c r="C316" s="590"/>
      <c r="D316" s="590"/>
      <c r="E316" s="591"/>
      <c r="F316" s="590"/>
      <c r="G316" s="590"/>
      <c r="H316" s="593"/>
      <c r="I316" s="593"/>
      <c r="J316" s="595"/>
      <c r="K316" s="595"/>
      <c r="L316" s="590"/>
      <c r="M316" s="590"/>
      <c r="N316" s="590"/>
      <c r="V316" s="568" t="n">
        <f aca="false">+V315+1</f>
        <v>254</v>
      </c>
      <c r="W316" s="573" t="str">
        <f aca="false">IFERROR(VLOOKUP($V315,AD:AK,8,FALSE()),"")</f>
        <v/>
      </c>
      <c r="X316" s="573" t="str">
        <f aca="false">IFERROR(VLOOKUP($V316,AE:AL,8,FALSE()),"")</f>
        <v/>
      </c>
      <c r="Y316" s="573" t="str">
        <f aca="false">IFERROR(VLOOKUP($V316,AF:AM,8,FALSE()),"")</f>
        <v/>
      </c>
      <c r="Z316" s="573" t="str">
        <f aca="false">IFERROR(VLOOKUP($V316,AG:AN,8,FALSE()),"")</f>
        <v/>
      </c>
      <c r="AA316" s="573" t="str">
        <f aca="false">IFERROR(VLOOKUP($V316,AH:AO,8,FALSE()),"")</f>
        <v/>
      </c>
      <c r="AB316" s="573" t="str">
        <f aca="false">IFERROR(VLOOKUP($V316,AI:AP,8,FALSE()),"")</f>
        <v/>
      </c>
      <c r="AD316" s="568" t="str">
        <f aca="false">IF(AK316&lt;&gt;"",MAX(AD$3:AD315)+1,"")</f>
        <v/>
      </c>
      <c r="AE316" s="568" t="str">
        <f aca="false">IF(AL316&lt;&gt;"",MAX(AE$3:AE315)+1,"")</f>
        <v/>
      </c>
      <c r="AF316" s="568" t="str">
        <f aca="false">IF(AM316&lt;&gt;"",MAX(AF$3:AF315)+1,"")</f>
        <v/>
      </c>
      <c r="AG316" s="568" t="str">
        <f aca="false">IF(AN316&lt;&gt;"",MAX(AG$3:AG315)+1,"")</f>
        <v/>
      </c>
      <c r="AH316" s="568" t="str">
        <f aca="false">IF(AO316&lt;&gt;"",MAX(AH$3:AH315)+1,"")</f>
        <v/>
      </c>
      <c r="AI316" s="568" t="str">
        <f aca="false">IF(AP316&lt;&gt;"",MAX(AI$3:AI315)+1,"")</f>
        <v/>
      </c>
      <c r="AK316" s="568" t="str">
        <f aca="false">IF(B316="","",IF(COUNTIF($AK$3:AL315,B316)=0,B316,""))</f>
        <v/>
      </c>
      <c r="AL316" s="568" t="str">
        <f aca="false">IF(C316="","",IF($B316='Descrizione Intervento'!$E$25,IF(COUNTIF($AL$3:AL315,$C316)=0,$C316,""),""))</f>
        <v/>
      </c>
      <c r="AM316" s="568" t="str">
        <f aca="false">IF(D316="","",IF(AND($B316='Descrizione Intervento'!$E$25,$C316='Descrizione Intervento'!$E$27),IF(COUNTIF(AM$3:AM315,$D316)=0,$D316,""),""))</f>
        <v/>
      </c>
      <c r="AN316" s="568" t="str">
        <f aca="false">IF(E316="","",IF(AND($B316='Descrizione Intervento'!$E$25,$C316='Descrizione Intervento'!$E$27,$D316='Descrizione Intervento'!$E$30),IF(COUNTIF(AN$3:AN315,$E316)=0,$E316,""),""))</f>
        <v/>
      </c>
      <c r="AO316" s="568" t="str">
        <f aca="false">IF(F316="","",IF(AND($B316='Descrizione Intervento'!$E$25,$C316='Descrizione Intervento'!$E$27,$D316='Descrizione Intervento'!$E$30,$E316='Descrizione Intervento'!$E$32),IF(COUNTIF(AO$3:AO315,$F316)=0,$F316,""),""))</f>
        <v/>
      </c>
      <c r="AP316" s="568" t="str">
        <f aca="false">IF(G316="","",IF(AND($B316='Descrizione Intervento'!$E$25,$C316='Descrizione Intervento'!$E$27,$D316='Descrizione Intervento'!$E$30,$E316='Descrizione Intervento'!$E$32,$F316='Descrizione Intervento'!$E$34),IF(COUNTIF(AP$3:AP315,$G316)=0,$G316,""),""))</f>
        <v/>
      </c>
    </row>
    <row r="317" customFormat="false" ht="12.75" hidden="false" customHeight="false" outlineLevel="0" collapsed="false">
      <c r="A317" s="568" t="str">
        <f aca="false">IF(B317&lt;&gt;"",CONCATENATE(B317,C317,D317,E317,F381,F317,G317),"")</f>
        <v/>
      </c>
      <c r="B317" s="590"/>
      <c r="C317" s="590"/>
      <c r="D317" s="590"/>
      <c r="E317" s="591"/>
      <c r="F317" s="590"/>
      <c r="G317" s="590"/>
      <c r="H317" s="593"/>
      <c r="I317" s="593"/>
      <c r="J317" s="595"/>
      <c r="K317" s="595"/>
      <c r="L317" s="590"/>
      <c r="M317" s="590"/>
      <c r="N317" s="590"/>
      <c r="V317" s="568" t="n">
        <f aca="false">+V316+1</f>
        <v>255</v>
      </c>
      <c r="W317" s="573" t="str">
        <f aca="false">IFERROR(VLOOKUP($V316,AD:AK,8,FALSE()),"")</f>
        <v/>
      </c>
      <c r="X317" s="573" t="str">
        <f aca="false">IFERROR(VLOOKUP($V317,AE:AL,8,FALSE()),"")</f>
        <v/>
      </c>
      <c r="Y317" s="573" t="str">
        <f aca="false">IFERROR(VLOOKUP($V317,AF:AM,8,FALSE()),"")</f>
        <v/>
      </c>
      <c r="Z317" s="573" t="str">
        <f aca="false">IFERROR(VLOOKUP($V317,AG:AN,8,FALSE()),"")</f>
        <v/>
      </c>
      <c r="AA317" s="573" t="str">
        <f aca="false">IFERROR(VLOOKUP($V317,AH:AO,8,FALSE()),"")</f>
        <v/>
      </c>
      <c r="AB317" s="573" t="str">
        <f aca="false">IFERROR(VLOOKUP($V317,AI:AP,8,FALSE()),"")</f>
        <v/>
      </c>
      <c r="AD317" s="568" t="str">
        <f aca="false">IF(AK317&lt;&gt;"",MAX(AD$3:AD316)+1,"")</f>
        <v/>
      </c>
      <c r="AE317" s="568" t="str">
        <f aca="false">IF(AL317&lt;&gt;"",MAX(AE$3:AE316)+1,"")</f>
        <v/>
      </c>
      <c r="AF317" s="568" t="str">
        <f aca="false">IF(AM317&lt;&gt;"",MAX(AF$3:AF316)+1,"")</f>
        <v/>
      </c>
      <c r="AG317" s="568" t="str">
        <f aca="false">IF(AN317&lt;&gt;"",MAX(AG$3:AG316)+1,"")</f>
        <v/>
      </c>
      <c r="AH317" s="568" t="str">
        <f aca="false">IF(AO317&lt;&gt;"",MAX(AH$3:AH316)+1,"")</f>
        <v/>
      </c>
      <c r="AI317" s="568" t="str">
        <f aca="false">IF(AP317&lt;&gt;"",MAX(AI$3:AI316)+1,"")</f>
        <v/>
      </c>
      <c r="AK317" s="568" t="str">
        <f aca="false">IF(B317="","",IF(COUNTIF($AK$3:AL316,B317)=0,B317,""))</f>
        <v/>
      </c>
      <c r="AL317" s="568" t="str">
        <f aca="false">IF(C317="","",IF($B317='Descrizione Intervento'!$E$25,IF(COUNTIF($AL$3:AL316,$C317)=0,$C317,""),""))</f>
        <v/>
      </c>
      <c r="AM317" s="568" t="str">
        <f aca="false">IF(D317="","",IF(AND($B317='Descrizione Intervento'!$E$25,$C317='Descrizione Intervento'!$E$27),IF(COUNTIF(AM$3:AM316,$D317)=0,$D317,""),""))</f>
        <v/>
      </c>
      <c r="AN317" s="568" t="str">
        <f aca="false">IF(E317="","",IF(AND($B317='Descrizione Intervento'!$E$25,$C317='Descrizione Intervento'!$E$27,$D317='Descrizione Intervento'!$E$30),IF(COUNTIF(AN$3:AN316,$E317)=0,$E317,""),""))</f>
        <v/>
      </c>
      <c r="AO317" s="568" t="str">
        <f aca="false">IF(F317="","",IF(AND($B317='Descrizione Intervento'!$E$25,$C317='Descrizione Intervento'!$E$27,$D317='Descrizione Intervento'!$E$30,$E317='Descrizione Intervento'!$E$32),IF(COUNTIF(AO$3:AO316,$F317)=0,$F317,""),""))</f>
        <v/>
      </c>
      <c r="AP317" s="568" t="str">
        <f aca="false">IF(G317="","",IF(AND($B317='Descrizione Intervento'!$E$25,$C317='Descrizione Intervento'!$E$27,$D317='Descrizione Intervento'!$E$30,$E317='Descrizione Intervento'!$E$32,$F317='Descrizione Intervento'!$E$34),IF(COUNTIF(AP$3:AP316,$G317)=0,$G317,""),""))</f>
        <v/>
      </c>
    </row>
    <row r="318" customFormat="false" ht="12.75" hidden="false" customHeight="false" outlineLevel="0" collapsed="false">
      <c r="A318" s="568" t="str">
        <f aca="false">IF(B318&lt;&gt;"",CONCATENATE(B318,C318,D318,E318,F382,F318,G318),"")</f>
        <v/>
      </c>
      <c r="B318" s="590"/>
      <c r="C318" s="590"/>
      <c r="D318" s="590"/>
      <c r="E318" s="591"/>
      <c r="F318" s="590"/>
      <c r="G318" s="590"/>
      <c r="H318" s="593"/>
      <c r="I318" s="593"/>
      <c r="J318" s="595"/>
      <c r="K318" s="595"/>
      <c r="L318" s="590"/>
      <c r="M318" s="590"/>
      <c r="N318" s="590"/>
      <c r="V318" s="568" t="n">
        <f aca="false">+V317+1</f>
        <v>256</v>
      </c>
      <c r="W318" s="573" t="str">
        <f aca="false">IFERROR(VLOOKUP($V317,AD:AK,8,FALSE()),"")</f>
        <v/>
      </c>
      <c r="X318" s="573" t="str">
        <f aca="false">IFERROR(VLOOKUP($V318,AE:AL,8,FALSE()),"")</f>
        <v/>
      </c>
      <c r="Y318" s="573" t="str">
        <f aca="false">IFERROR(VLOOKUP($V318,AF:AM,8,FALSE()),"")</f>
        <v/>
      </c>
      <c r="Z318" s="573" t="str">
        <f aca="false">IFERROR(VLOOKUP($V318,AG:AN,8,FALSE()),"")</f>
        <v/>
      </c>
      <c r="AA318" s="573" t="str">
        <f aca="false">IFERROR(VLOOKUP($V318,AH:AO,8,FALSE()),"")</f>
        <v/>
      </c>
      <c r="AB318" s="573" t="str">
        <f aca="false">IFERROR(VLOOKUP($V318,AI:AP,8,FALSE()),"")</f>
        <v/>
      </c>
      <c r="AD318" s="568" t="str">
        <f aca="false">IF(AK318&lt;&gt;"",MAX(AD$3:AD317)+1,"")</f>
        <v/>
      </c>
      <c r="AE318" s="568" t="str">
        <f aca="false">IF(AL318&lt;&gt;"",MAX(AE$3:AE317)+1,"")</f>
        <v/>
      </c>
      <c r="AF318" s="568" t="str">
        <f aca="false">IF(AM318&lt;&gt;"",MAX(AF$3:AF317)+1,"")</f>
        <v/>
      </c>
      <c r="AG318" s="568" t="str">
        <f aca="false">IF(AN318&lt;&gt;"",MAX(AG$3:AG317)+1,"")</f>
        <v/>
      </c>
      <c r="AH318" s="568" t="str">
        <f aca="false">IF(AO318&lt;&gt;"",MAX(AH$3:AH317)+1,"")</f>
        <v/>
      </c>
      <c r="AI318" s="568" t="str">
        <f aca="false">IF(AP318&lt;&gt;"",MAX(AI$3:AI317)+1,"")</f>
        <v/>
      </c>
      <c r="AK318" s="568" t="str">
        <f aca="false">IF(B318="","",IF(COUNTIF($AK$3:AL317,B318)=0,B318,""))</f>
        <v/>
      </c>
      <c r="AL318" s="568" t="str">
        <f aca="false">IF(C318="","",IF($B318='Descrizione Intervento'!$E$25,IF(COUNTIF($AL$3:AL317,$C318)=0,$C318,""),""))</f>
        <v/>
      </c>
      <c r="AM318" s="568" t="str">
        <f aca="false">IF(D318="","",IF(AND($B318='Descrizione Intervento'!$E$25,$C318='Descrizione Intervento'!$E$27),IF(COUNTIF(AM$3:AM317,$D318)=0,$D318,""),""))</f>
        <v/>
      </c>
      <c r="AN318" s="568" t="str">
        <f aca="false">IF(E318="","",IF(AND($B318='Descrizione Intervento'!$E$25,$C318='Descrizione Intervento'!$E$27,$D318='Descrizione Intervento'!$E$30),IF(COUNTIF(AN$3:AN317,$E318)=0,$E318,""),""))</f>
        <v/>
      </c>
      <c r="AO318" s="568" t="str">
        <f aca="false">IF(F318="","",IF(AND($B318='Descrizione Intervento'!$E$25,$C318='Descrizione Intervento'!$E$27,$D318='Descrizione Intervento'!$E$30,$E318='Descrizione Intervento'!$E$32),IF(COUNTIF(AO$3:AO317,$F318)=0,$F318,""),""))</f>
        <v/>
      </c>
      <c r="AP318" s="568" t="str">
        <f aca="false">IF(G318="","",IF(AND($B318='Descrizione Intervento'!$E$25,$C318='Descrizione Intervento'!$E$27,$D318='Descrizione Intervento'!$E$30,$E318='Descrizione Intervento'!$E$32,$F318='Descrizione Intervento'!$E$34),IF(COUNTIF(AP$3:AP317,$G318)=0,$G318,""),""))</f>
        <v/>
      </c>
    </row>
    <row r="319" customFormat="false" ht="12.75" hidden="false" customHeight="false" outlineLevel="0" collapsed="false">
      <c r="A319" s="568" t="str">
        <f aca="false">IF(B319&lt;&gt;"",CONCATENATE(B319,C319,D319,E319,F383,F319,G319),"")</f>
        <v/>
      </c>
      <c r="B319" s="590"/>
      <c r="C319" s="590"/>
      <c r="D319" s="590"/>
      <c r="E319" s="591"/>
      <c r="F319" s="590"/>
      <c r="G319" s="590"/>
      <c r="H319" s="593"/>
      <c r="I319" s="593"/>
      <c r="J319" s="595"/>
      <c r="K319" s="595"/>
      <c r="L319" s="590"/>
      <c r="M319" s="590"/>
      <c r="N319" s="590"/>
      <c r="V319" s="568" t="n">
        <f aca="false">+V318+1</f>
        <v>257</v>
      </c>
      <c r="W319" s="573" t="str">
        <f aca="false">IFERROR(VLOOKUP($V318,AD:AK,8,FALSE()),"")</f>
        <v/>
      </c>
      <c r="X319" s="573" t="str">
        <f aca="false">IFERROR(VLOOKUP($V319,AE:AL,8,FALSE()),"")</f>
        <v/>
      </c>
      <c r="Y319" s="573" t="str">
        <f aca="false">IFERROR(VLOOKUP($V319,AF:AM,8,FALSE()),"")</f>
        <v/>
      </c>
      <c r="Z319" s="573" t="str">
        <f aca="false">IFERROR(VLOOKUP($V319,AG:AN,8,FALSE()),"")</f>
        <v/>
      </c>
      <c r="AA319" s="573" t="str">
        <f aca="false">IFERROR(VLOOKUP($V319,AH:AO,8,FALSE()),"")</f>
        <v/>
      </c>
      <c r="AB319" s="573" t="str">
        <f aca="false">IFERROR(VLOOKUP($V319,AI:AP,8,FALSE()),"")</f>
        <v/>
      </c>
      <c r="AD319" s="568" t="str">
        <f aca="false">IF(AK319&lt;&gt;"",MAX(AD$3:AD318)+1,"")</f>
        <v/>
      </c>
      <c r="AE319" s="568" t="str">
        <f aca="false">IF(AL319&lt;&gt;"",MAX(AE$3:AE318)+1,"")</f>
        <v/>
      </c>
      <c r="AF319" s="568" t="str">
        <f aca="false">IF(AM319&lt;&gt;"",MAX(AF$3:AF318)+1,"")</f>
        <v/>
      </c>
      <c r="AG319" s="568" t="str">
        <f aca="false">IF(AN319&lt;&gt;"",MAX(AG$3:AG318)+1,"")</f>
        <v/>
      </c>
      <c r="AH319" s="568" t="str">
        <f aca="false">IF(AO319&lt;&gt;"",MAX(AH$3:AH318)+1,"")</f>
        <v/>
      </c>
      <c r="AI319" s="568" t="str">
        <f aca="false">IF(AP319&lt;&gt;"",MAX(AI$3:AI318)+1,"")</f>
        <v/>
      </c>
      <c r="AK319" s="568" t="str">
        <f aca="false">IF(B319="","",IF(COUNTIF($AK$3:AL318,B319)=0,B319,""))</f>
        <v/>
      </c>
      <c r="AL319" s="568" t="str">
        <f aca="false">IF(C319="","",IF($B319='Descrizione Intervento'!$E$25,IF(COUNTIF($AL$3:AL318,$C319)=0,$C319,""),""))</f>
        <v/>
      </c>
      <c r="AM319" s="568" t="str">
        <f aca="false">IF(D319="","",IF(AND($B319='Descrizione Intervento'!$E$25,$C319='Descrizione Intervento'!$E$27),IF(COUNTIF(AM$3:AM318,$D319)=0,$D319,""),""))</f>
        <v/>
      </c>
      <c r="AN319" s="568" t="str">
        <f aca="false">IF(E319="","",IF(AND($B319='Descrizione Intervento'!$E$25,$C319='Descrizione Intervento'!$E$27,$D319='Descrizione Intervento'!$E$30),IF(COUNTIF(AN$3:AN318,$E319)=0,$E319,""),""))</f>
        <v/>
      </c>
      <c r="AO319" s="568" t="str">
        <f aca="false">IF(F319="","",IF(AND($B319='Descrizione Intervento'!$E$25,$C319='Descrizione Intervento'!$E$27,$D319='Descrizione Intervento'!$E$30,$E319='Descrizione Intervento'!$E$32),IF(COUNTIF(AO$3:AO318,$F319)=0,$F319,""),""))</f>
        <v/>
      </c>
      <c r="AP319" s="568" t="str">
        <f aca="false">IF(G319="","",IF(AND($B319='Descrizione Intervento'!$E$25,$C319='Descrizione Intervento'!$E$27,$D319='Descrizione Intervento'!$E$30,$E319='Descrizione Intervento'!$E$32,$F319='Descrizione Intervento'!$E$34),IF(COUNTIF(AP$3:AP318,$G319)=0,$G319,""),""))</f>
        <v/>
      </c>
    </row>
    <row r="320" customFormat="false" ht="12.75" hidden="false" customHeight="false" outlineLevel="0" collapsed="false">
      <c r="A320" s="568" t="str">
        <f aca="false">IF(B320&lt;&gt;"",CONCATENATE(B320,C320,D320,E320,F384,F320,G320),"")</f>
        <v/>
      </c>
      <c r="B320" s="590"/>
      <c r="C320" s="590"/>
      <c r="D320" s="590"/>
      <c r="E320" s="591"/>
      <c r="F320" s="590"/>
      <c r="G320" s="590"/>
      <c r="H320" s="593"/>
      <c r="I320" s="593"/>
      <c r="J320" s="595"/>
      <c r="K320" s="595"/>
      <c r="L320" s="590"/>
      <c r="M320" s="590"/>
      <c r="N320" s="590"/>
      <c r="V320" s="568" t="n">
        <f aca="false">+V319+1</f>
        <v>258</v>
      </c>
      <c r="W320" s="573" t="str">
        <f aca="false">IFERROR(VLOOKUP($V319,AD:AK,8,FALSE()),"")</f>
        <v/>
      </c>
      <c r="X320" s="573" t="str">
        <f aca="false">IFERROR(VLOOKUP($V320,AE:AL,8,FALSE()),"")</f>
        <v/>
      </c>
      <c r="Y320" s="573" t="str">
        <f aca="false">IFERROR(VLOOKUP($V320,AF:AM,8,FALSE()),"")</f>
        <v/>
      </c>
      <c r="Z320" s="573" t="str">
        <f aca="false">IFERROR(VLOOKUP($V320,AG:AN,8,FALSE()),"")</f>
        <v/>
      </c>
      <c r="AA320" s="573" t="str">
        <f aca="false">IFERROR(VLOOKUP($V320,AH:AO,8,FALSE()),"")</f>
        <v/>
      </c>
      <c r="AB320" s="573" t="str">
        <f aca="false">IFERROR(VLOOKUP($V320,AI:AP,8,FALSE()),"")</f>
        <v/>
      </c>
      <c r="AD320" s="568" t="str">
        <f aca="false">IF(AK320&lt;&gt;"",MAX(AD$3:AD319)+1,"")</f>
        <v/>
      </c>
      <c r="AE320" s="568" t="str">
        <f aca="false">IF(AL320&lt;&gt;"",MAX(AE$3:AE319)+1,"")</f>
        <v/>
      </c>
      <c r="AF320" s="568" t="str">
        <f aca="false">IF(AM320&lt;&gt;"",MAX(AF$3:AF319)+1,"")</f>
        <v/>
      </c>
      <c r="AG320" s="568" t="str">
        <f aca="false">IF(AN320&lt;&gt;"",MAX(AG$3:AG319)+1,"")</f>
        <v/>
      </c>
      <c r="AH320" s="568" t="str">
        <f aca="false">IF(AO320&lt;&gt;"",MAX(AH$3:AH319)+1,"")</f>
        <v/>
      </c>
      <c r="AI320" s="568" t="str">
        <f aca="false">IF(AP320&lt;&gt;"",MAX(AI$3:AI319)+1,"")</f>
        <v/>
      </c>
      <c r="AK320" s="568" t="str">
        <f aca="false">IF(B320="","",IF(COUNTIF($AK$3:AL319,B320)=0,B320,""))</f>
        <v/>
      </c>
      <c r="AL320" s="568" t="str">
        <f aca="false">IF(C320="","",IF($B320='Descrizione Intervento'!$E$25,IF(COUNTIF($AL$3:AL319,$C320)=0,$C320,""),""))</f>
        <v/>
      </c>
      <c r="AM320" s="568" t="str">
        <f aca="false">IF(D320="","",IF(AND($B320='Descrizione Intervento'!$E$25,$C320='Descrizione Intervento'!$E$27),IF(COUNTIF(AM$3:AM319,$D320)=0,$D320,""),""))</f>
        <v/>
      </c>
      <c r="AN320" s="568" t="str">
        <f aca="false">IF(E320="","",IF(AND($B320='Descrizione Intervento'!$E$25,$C320='Descrizione Intervento'!$E$27,$D320='Descrizione Intervento'!$E$30),IF(COUNTIF(AN$3:AN319,$E320)=0,$E320,""),""))</f>
        <v/>
      </c>
      <c r="AO320" s="568" t="str">
        <f aca="false">IF(F320="","",IF(AND($B320='Descrizione Intervento'!$E$25,$C320='Descrizione Intervento'!$E$27,$D320='Descrizione Intervento'!$E$30,$E320='Descrizione Intervento'!$E$32),IF(COUNTIF(AO$3:AO319,$F320)=0,$F320,""),""))</f>
        <v/>
      </c>
      <c r="AP320" s="568" t="str">
        <f aca="false">IF(G320="","",IF(AND($B320='Descrizione Intervento'!$E$25,$C320='Descrizione Intervento'!$E$27,$D320='Descrizione Intervento'!$E$30,$E320='Descrizione Intervento'!$E$32,$F320='Descrizione Intervento'!$E$34),IF(COUNTIF(AP$3:AP319,$G320)=0,$G320,""),""))</f>
        <v/>
      </c>
    </row>
    <row r="321" customFormat="false" ht="12.75" hidden="false" customHeight="false" outlineLevel="0" collapsed="false">
      <c r="A321" s="568" t="str">
        <f aca="false">IF(B321&lt;&gt;"",CONCATENATE(B321,C321,D321,E321,F385,F321,G321),"")</f>
        <v/>
      </c>
      <c r="B321" s="590"/>
      <c r="C321" s="590"/>
      <c r="D321" s="590"/>
      <c r="E321" s="591"/>
      <c r="F321" s="590"/>
      <c r="G321" s="590"/>
      <c r="H321" s="593"/>
      <c r="I321" s="593"/>
      <c r="J321" s="595"/>
      <c r="K321" s="595"/>
      <c r="L321" s="590"/>
      <c r="M321" s="590"/>
      <c r="N321" s="590"/>
      <c r="V321" s="568" t="n">
        <f aca="false">+V320+1</f>
        <v>259</v>
      </c>
      <c r="W321" s="573" t="str">
        <f aca="false">IFERROR(VLOOKUP($V320,AD:AK,8,FALSE()),"")</f>
        <v/>
      </c>
      <c r="X321" s="573" t="str">
        <f aca="false">IFERROR(VLOOKUP($V321,AE:AL,8,FALSE()),"")</f>
        <v/>
      </c>
      <c r="Y321" s="573" t="str">
        <f aca="false">IFERROR(VLOOKUP($V321,AF:AM,8,FALSE()),"")</f>
        <v/>
      </c>
      <c r="Z321" s="573" t="str">
        <f aca="false">IFERROR(VLOOKUP($V321,AG:AN,8,FALSE()),"")</f>
        <v/>
      </c>
      <c r="AA321" s="573" t="str">
        <f aca="false">IFERROR(VLOOKUP($V321,AH:AO,8,FALSE()),"")</f>
        <v/>
      </c>
      <c r="AB321" s="573" t="str">
        <f aca="false">IFERROR(VLOOKUP($V321,AI:AP,8,FALSE()),"")</f>
        <v/>
      </c>
      <c r="AD321" s="568" t="str">
        <f aca="false">IF(AK321&lt;&gt;"",MAX(AD$3:AD320)+1,"")</f>
        <v/>
      </c>
      <c r="AE321" s="568" t="str">
        <f aca="false">IF(AL321&lt;&gt;"",MAX(AE$3:AE320)+1,"")</f>
        <v/>
      </c>
      <c r="AF321" s="568" t="str">
        <f aca="false">IF(AM321&lt;&gt;"",MAX(AF$3:AF320)+1,"")</f>
        <v/>
      </c>
      <c r="AG321" s="568" t="str">
        <f aca="false">IF(AN321&lt;&gt;"",MAX(AG$3:AG320)+1,"")</f>
        <v/>
      </c>
      <c r="AH321" s="568" t="str">
        <f aca="false">IF(AO321&lt;&gt;"",MAX(AH$3:AH320)+1,"")</f>
        <v/>
      </c>
      <c r="AI321" s="568" t="str">
        <f aca="false">IF(AP321&lt;&gt;"",MAX(AI$3:AI320)+1,"")</f>
        <v/>
      </c>
      <c r="AK321" s="568" t="str">
        <f aca="false">IF(B321="","",IF(COUNTIF($AK$3:AL320,B321)=0,B321,""))</f>
        <v/>
      </c>
      <c r="AL321" s="568" t="str">
        <f aca="false">IF(C321="","",IF($B321='Descrizione Intervento'!$E$25,IF(COUNTIF($AL$3:AL320,$C321)=0,$C321,""),""))</f>
        <v/>
      </c>
      <c r="AM321" s="568" t="str">
        <f aca="false">IF(D321="","",IF(AND($B321='Descrizione Intervento'!$E$25,$C321='Descrizione Intervento'!$E$27),IF(COUNTIF(AM$3:AM320,$D321)=0,$D321,""),""))</f>
        <v/>
      </c>
      <c r="AN321" s="568" t="str">
        <f aca="false">IF(E321="","",IF(AND($B321='Descrizione Intervento'!$E$25,$C321='Descrizione Intervento'!$E$27,$D321='Descrizione Intervento'!$E$30),IF(COUNTIF(AN$3:AN320,$E321)=0,$E321,""),""))</f>
        <v/>
      </c>
      <c r="AO321" s="568" t="str">
        <f aca="false">IF(F321="","",IF(AND($B321='Descrizione Intervento'!$E$25,$C321='Descrizione Intervento'!$E$27,$D321='Descrizione Intervento'!$E$30,$E321='Descrizione Intervento'!$E$32),IF(COUNTIF(AO$3:AO320,$F321)=0,$F321,""),""))</f>
        <v/>
      </c>
      <c r="AP321" s="568" t="str">
        <f aca="false">IF(G321="","",IF(AND($B321='Descrizione Intervento'!$E$25,$C321='Descrizione Intervento'!$E$27,$D321='Descrizione Intervento'!$E$30,$E321='Descrizione Intervento'!$E$32,$F321='Descrizione Intervento'!$E$34),IF(COUNTIF(AP$3:AP320,$G321)=0,$G321,""),""))</f>
        <v/>
      </c>
    </row>
    <row r="322" customFormat="false" ht="12.75" hidden="false" customHeight="false" outlineLevel="0" collapsed="false">
      <c r="A322" s="568" t="str">
        <f aca="false">IF(B322&lt;&gt;"",CONCATENATE(B322,C322,D322,E322,F386,F322,G322),"")</f>
        <v/>
      </c>
      <c r="B322" s="590"/>
      <c r="C322" s="590"/>
      <c r="D322" s="590"/>
      <c r="E322" s="591"/>
      <c r="F322" s="590"/>
      <c r="G322" s="590"/>
      <c r="H322" s="593"/>
      <c r="I322" s="593"/>
      <c r="J322" s="595"/>
      <c r="K322" s="595"/>
      <c r="L322" s="590"/>
      <c r="M322" s="590"/>
      <c r="N322" s="590"/>
      <c r="V322" s="568" t="n">
        <f aca="false">+V321+1</f>
        <v>260</v>
      </c>
      <c r="W322" s="573" t="str">
        <f aca="false">IFERROR(VLOOKUP($V321,AD:AK,8,FALSE()),"")</f>
        <v/>
      </c>
      <c r="X322" s="573" t="str">
        <f aca="false">IFERROR(VLOOKUP($V322,AE:AL,8,FALSE()),"")</f>
        <v/>
      </c>
      <c r="Y322" s="573" t="str">
        <f aca="false">IFERROR(VLOOKUP($V322,AF:AM,8,FALSE()),"")</f>
        <v/>
      </c>
      <c r="Z322" s="573" t="str">
        <f aca="false">IFERROR(VLOOKUP($V322,AG:AN,8,FALSE()),"")</f>
        <v/>
      </c>
      <c r="AA322" s="573" t="str">
        <f aca="false">IFERROR(VLOOKUP($V322,AH:AO,8,FALSE()),"")</f>
        <v/>
      </c>
      <c r="AB322" s="573" t="str">
        <f aca="false">IFERROR(VLOOKUP($V322,AI:AP,8,FALSE()),"")</f>
        <v/>
      </c>
      <c r="AD322" s="568" t="str">
        <f aca="false">IF(AK322&lt;&gt;"",MAX(AD$3:AD321)+1,"")</f>
        <v/>
      </c>
      <c r="AE322" s="568" t="str">
        <f aca="false">IF(AL322&lt;&gt;"",MAX(AE$3:AE321)+1,"")</f>
        <v/>
      </c>
      <c r="AF322" s="568" t="str">
        <f aca="false">IF(AM322&lt;&gt;"",MAX(AF$3:AF321)+1,"")</f>
        <v/>
      </c>
      <c r="AG322" s="568" t="str">
        <f aca="false">IF(AN322&lt;&gt;"",MAX(AG$3:AG321)+1,"")</f>
        <v/>
      </c>
      <c r="AH322" s="568" t="str">
        <f aca="false">IF(AO322&lt;&gt;"",MAX(AH$3:AH321)+1,"")</f>
        <v/>
      </c>
      <c r="AI322" s="568" t="str">
        <f aca="false">IF(AP322&lt;&gt;"",MAX(AI$3:AI321)+1,"")</f>
        <v/>
      </c>
      <c r="AK322" s="568" t="str">
        <f aca="false">IF(B322="","",IF(COUNTIF($AK$3:AL321,B322)=0,B322,""))</f>
        <v/>
      </c>
      <c r="AL322" s="568" t="str">
        <f aca="false">IF(C322="","",IF($B322='Descrizione Intervento'!$E$25,IF(COUNTIF($AL$3:AL321,$C322)=0,$C322,""),""))</f>
        <v/>
      </c>
      <c r="AM322" s="568" t="str">
        <f aca="false">IF(D322="","",IF(AND($B322='Descrizione Intervento'!$E$25,$C322='Descrizione Intervento'!$E$27),IF(COUNTIF(AM$3:AM321,$D322)=0,$D322,""),""))</f>
        <v/>
      </c>
      <c r="AN322" s="568" t="str">
        <f aca="false">IF(E322="","",IF(AND($B322='Descrizione Intervento'!$E$25,$C322='Descrizione Intervento'!$E$27,$D322='Descrizione Intervento'!$E$30),IF(COUNTIF(AN$3:AN321,$E322)=0,$E322,""),""))</f>
        <v/>
      </c>
      <c r="AO322" s="568" t="str">
        <f aca="false">IF(F322="","",IF(AND($B322='Descrizione Intervento'!$E$25,$C322='Descrizione Intervento'!$E$27,$D322='Descrizione Intervento'!$E$30,$E322='Descrizione Intervento'!$E$32),IF(COUNTIF(AO$3:AO321,$F322)=0,$F322,""),""))</f>
        <v/>
      </c>
      <c r="AP322" s="568" t="str">
        <f aca="false">IF(G322="","",IF(AND($B322='Descrizione Intervento'!$E$25,$C322='Descrizione Intervento'!$E$27,$D322='Descrizione Intervento'!$E$30,$E322='Descrizione Intervento'!$E$32,$F322='Descrizione Intervento'!$E$34),IF(COUNTIF(AP$3:AP321,$G322)=0,$G322,""),""))</f>
        <v/>
      </c>
    </row>
    <row r="323" customFormat="false" ht="12.75" hidden="false" customHeight="false" outlineLevel="0" collapsed="false">
      <c r="A323" s="568" t="str">
        <f aca="false">IF(B323&lt;&gt;"",CONCATENATE(B323,C323,D323,E323,F387,F323,G323),"")</f>
        <v/>
      </c>
      <c r="B323" s="590"/>
      <c r="C323" s="590"/>
      <c r="D323" s="590"/>
      <c r="E323" s="591"/>
      <c r="F323" s="590"/>
      <c r="G323" s="590"/>
      <c r="H323" s="593"/>
      <c r="I323" s="593"/>
      <c r="J323" s="595"/>
      <c r="K323" s="595"/>
      <c r="L323" s="590"/>
      <c r="M323" s="590"/>
      <c r="N323" s="590"/>
      <c r="V323" s="568" t="n">
        <f aca="false">+V322+1</f>
        <v>261</v>
      </c>
      <c r="W323" s="573" t="str">
        <f aca="false">IFERROR(VLOOKUP($V322,AD:AK,8,FALSE()),"")</f>
        <v/>
      </c>
      <c r="X323" s="573" t="str">
        <f aca="false">IFERROR(VLOOKUP($V323,AE:AL,8,FALSE()),"")</f>
        <v/>
      </c>
      <c r="Y323" s="573" t="str">
        <f aca="false">IFERROR(VLOOKUP($V323,AF:AM,8,FALSE()),"")</f>
        <v/>
      </c>
      <c r="Z323" s="573" t="str">
        <f aca="false">IFERROR(VLOOKUP($V323,AG:AN,8,FALSE()),"")</f>
        <v/>
      </c>
      <c r="AA323" s="573" t="str">
        <f aca="false">IFERROR(VLOOKUP($V323,AH:AO,8,FALSE()),"")</f>
        <v/>
      </c>
      <c r="AB323" s="573" t="str">
        <f aca="false">IFERROR(VLOOKUP($V323,AI:AP,8,FALSE()),"")</f>
        <v/>
      </c>
      <c r="AD323" s="568" t="str">
        <f aca="false">IF(AK323&lt;&gt;"",MAX(AD$3:AD322)+1,"")</f>
        <v/>
      </c>
      <c r="AE323" s="568" t="str">
        <f aca="false">IF(AL323&lt;&gt;"",MAX(AE$3:AE322)+1,"")</f>
        <v/>
      </c>
      <c r="AF323" s="568" t="str">
        <f aca="false">IF(AM323&lt;&gt;"",MAX(AF$3:AF322)+1,"")</f>
        <v/>
      </c>
      <c r="AG323" s="568" t="str">
        <f aca="false">IF(AN323&lt;&gt;"",MAX(AG$3:AG322)+1,"")</f>
        <v/>
      </c>
      <c r="AH323" s="568" t="str">
        <f aca="false">IF(AO323&lt;&gt;"",MAX(AH$3:AH322)+1,"")</f>
        <v/>
      </c>
      <c r="AI323" s="568" t="str">
        <f aca="false">IF(AP323&lt;&gt;"",MAX(AI$3:AI322)+1,"")</f>
        <v/>
      </c>
      <c r="AK323" s="568" t="str">
        <f aca="false">IF(B323="","",IF(COUNTIF($AK$3:AL322,B323)=0,B323,""))</f>
        <v/>
      </c>
      <c r="AL323" s="568" t="str">
        <f aca="false">IF(C323="","",IF($B323='Descrizione Intervento'!$E$25,IF(COUNTIF($AL$3:AL322,$C323)=0,$C323,""),""))</f>
        <v/>
      </c>
      <c r="AM323" s="568" t="str">
        <f aca="false">IF(D323="","",IF(AND($B323='Descrizione Intervento'!$E$25,$C323='Descrizione Intervento'!$E$27),IF(COUNTIF(AM$3:AM322,$D323)=0,$D323,""),""))</f>
        <v/>
      </c>
      <c r="AN323" s="568" t="str">
        <f aca="false">IF(E323="","",IF(AND($B323='Descrizione Intervento'!$E$25,$C323='Descrizione Intervento'!$E$27,$D323='Descrizione Intervento'!$E$30),IF(COUNTIF(AN$3:AN322,$E323)=0,$E323,""),""))</f>
        <v/>
      </c>
      <c r="AO323" s="568" t="str">
        <f aca="false">IF(F323="","",IF(AND($B323='Descrizione Intervento'!$E$25,$C323='Descrizione Intervento'!$E$27,$D323='Descrizione Intervento'!$E$30,$E323='Descrizione Intervento'!$E$32),IF(COUNTIF(AO$3:AO322,$F323)=0,$F323,""),""))</f>
        <v/>
      </c>
      <c r="AP323" s="568" t="str">
        <f aca="false">IF(G323="","",IF(AND($B323='Descrizione Intervento'!$E$25,$C323='Descrizione Intervento'!$E$27,$D323='Descrizione Intervento'!$E$30,$E323='Descrizione Intervento'!$E$32,$F323='Descrizione Intervento'!$E$34),IF(COUNTIF(AP$3:AP322,$G323)=0,$G323,""),""))</f>
        <v/>
      </c>
    </row>
    <row r="324" customFormat="false" ht="12.75" hidden="false" customHeight="false" outlineLevel="0" collapsed="false">
      <c r="A324" s="568" t="str">
        <f aca="false">IF(B324&lt;&gt;"",CONCATENATE(B324,C324,D324,E324,F388,F324,G324),"")</f>
        <v/>
      </c>
      <c r="B324" s="590"/>
      <c r="C324" s="590"/>
      <c r="D324" s="590"/>
      <c r="E324" s="591"/>
      <c r="F324" s="590"/>
      <c r="G324" s="590"/>
      <c r="H324" s="593"/>
      <c r="I324" s="593"/>
      <c r="J324" s="595"/>
      <c r="K324" s="595"/>
      <c r="L324" s="590"/>
      <c r="M324" s="590"/>
      <c r="N324" s="590"/>
      <c r="V324" s="568" t="n">
        <f aca="false">+V323+1</f>
        <v>262</v>
      </c>
      <c r="W324" s="573" t="str">
        <f aca="false">IFERROR(VLOOKUP($V323,AD:AK,8,FALSE()),"")</f>
        <v/>
      </c>
      <c r="X324" s="573" t="str">
        <f aca="false">IFERROR(VLOOKUP($V324,AE:AL,8,FALSE()),"")</f>
        <v/>
      </c>
      <c r="Y324" s="573" t="str">
        <f aca="false">IFERROR(VLOOKUP($V324,AF:AM,8,FALSE()),"")</f>
        <v/>
      </c>
      <c r="Z324" s="573" t="str">
        <f aca="false">IFERROR(VLOOKUP($V324,AG:AN,8,FALSE()),"")</f>
        <v/>
      </c>
      <c r="AA324" s="573" t="str">
        <f aca="false">IFERROR(VLOOKUP($V324,AH:AO,8,FALSE()),"")</f>
        <v/>
      </c>
      <c r="AB324" s="573" t="str">
        <f aca="false">IFERROR(VLOOKUP($V324,AI:AP,8,FALSE()),"")</f>
        <v/>
      </c>
      <c r="AD324" s="568" t="str">
        <f aca="false">IF(AK324&lt;&gt;"",MAX(AD$3:AD323)+1,"")</f>
        <v/>
      </c>
      <c r="AE324" s="568" t="str">
        <f aca="false">IF(AL324&lt;&gt;"",MAX(AE$3:AE323)+1,"")</f>
        <v/>
      </c>
      <c r="AF324" s="568" t="str">
        <f aca="false">IF(AM324&lt;&gt;"",MAX(AF$3:AF323)+1,"")</f>
        <v/>
      </c>
      <c r="AG324" s="568" t="str">
        <f aca="false">IF(AN324&lt;&gt;"",MAX(AG$3:AG323)+1,"")</f>
        <v/>
      </c>
      <c r="AH324" s="568" t="str">
        <f aca="false">IF(AO324&lt;&gt;"",MAX(AH$3:AH323)+1,"")</f>
        <v/>
      </c>
      <c r="AI324" s="568" t="str">
        <f aca="false">IF(AP324&lt;&gt;"",MAX(AI$3:AI323)+1,"")</f>
        <v/>
      </c>
      <c r="AK324" s="568" t="str">
        <f aca="false">IF(B324="","",IF(COUNTIF($AK$3:AL323,B324)=0,B324,""))</f>
        <v/>
      </c>
      <c r="AL324" s="568" t="str">
        <f aca="false">IF(C324="","",IF($B324='Descrizione Intervento'!$E$25,IF(COUNTIF($AL$3:AL323,$C324)=0,$C324,""),""))</f>
        <v/>
      </c>
      <c r="AM324" s="568" t="str">
        <f aca="false">IF(D324="","",IF(AND($B324='Descrizione Intervento'!$E$25,$C324='Descrizione Intervento'!$E$27),IF(COUNTIF(AM$3:AM323,$D324)=0,$D324,""),""))</f>
        <v/>
      </c>
      <c r="AN324" s="568" t="str">
        <f aca="false">IF(E324="","",IF(AND($B324='Descrizione Intervento'!$E$25,$C324='Descrizione Intervento'!$E$27,$D324='Descrizione Intervento'!$E$30),IF(COUNTIF(AN$3:AN323,$E324)=0,$E324,""),""))</f>
        <v/>
      </c>
      <c r="AO324" s="568" t="str">
        <f aca="false">IF(F324="","",IF(AND($B324='Descrizione Intervento'!$E$25,$C324='Descrizione Intervento'!$E$27,$D324='Descrizione Intervento'!$E$30,$E324='Descrizione Intervento'!$E$32),IF(COUNTIF(AO$3:AO323,$F324)=0,$F324,""),""))</f>
        <v/>
      </c>
      <c r="AP324" s="568" t="str">
        <f aca="false">IF(G324="","",IF(AND($B324='Descrizione Intervento'!$E$25,$C324='Descrizione Intervento'!$E$27,$D324='Descrizione Intervento'!$E$30,$E324='Descrizione Intervento'!$E$32,$F324='Descrizione Intervento'!$E$34),IF(COUNTIF(AP$3:AP323,$G324)=0,$G324,""),""))</f>
        <v/>
      </c>
    </row>
    <row r="325" customFormat="false" ht="12.75" hidden="false" customHeight="false" outlineLevel="0" collapsed="false">
      <c r="A325" s="568" t="str">
        <f aca="false">IF(B325&lt;&gt;"",CONCATENATE(B325,C325,D325,E325,F389,F325,G325),"")</f>
        <v/>
      </c>
      <c r="B325" s="590"/>
      <c r="C325" s="590"/>
      <c r="D325" s="590"/>
      <c r="E325" s="591"/>
      <c r="F325" s="590"/>
      <c r="G325" s="590"/>
      <c r="H325" s="593"/>
      <c r="I325" s="593"/>
      <c r="J325" s="595"/>
      <c r="K325" s="595"/>
      <c r="L325" s="590"/>
      <c r="M325" s="590"/>
      <c r="N325" s="590"/>
      <c r="V325" s="568" t="n">
        <f aca="false">+V324+1</f>
        <v>263</v>
      </c>
      <c r="W325" s="573" t="str">
        <f aca="false">IFERROR(VLOOKUP($V324,AD:AK,8,FALSE()),"")</f>
        <v/>
      </c>
      <c r="X325" s="573" t="str">
        <f aca="false">IFERROR(VLOOKUP($V325,AE:AL,8,FALSE()),"")</f>
        <v/>
      </c>
      <c r="Y325" s="573" t="str">
        <f aca="false">IFERROR(VLOOKUP($V325,AF:AM,8,FALSE()),"")</f>
        <v/>
      </c>
      <c r="Z325" s="573" t="str">
        <f aca="false">IFERROR(VLOOKUP($V325,AG:AN,8,FALSE()),"")</f>
        <v/>
      </c>
      <c r="AA325" s="573" t="str">
        <f aca="false">IFERROR(VLOOKUP($V325,AH:AO,8,FALSE()),"")</f>
        <v/>
      </c>
      <c r="AB325" s="573" t="str">
        <f aca="false">IFERROR(VLOOKUP($V325,AI:AP,8,FALSE()),"")</f>
        <v/>
      </c>
      <c r="AD325" s="568" t="str">
        <f aca="false">IF(AK325&lt;&gt;"",MAX(AD$3:AD324)+1,"")</f>
        <v/>
      </c>
      <c r="AE325" s="568" t="str">
        <f aca="false">IF(AL325&lt;&gt;"",MAX(AE$3:AE324)+1,"")</f>
        <v/>
      </c>
      <c r="AF325" s="568" t="str">
        <f aca="false">IF(AM325&lt;&gt;"",MAX(AF$3:AF324)+1,"")</f>
        <v/>
      </c>
      <c r="AG325" s="568" t="str">
        <f aca="false">IF(AN325&lt;&gt;"",MAX(AG$3:AG324)+1,"")</f>
        <v/>
      </c>
      <c r="AH325" s="568" t="str">
        <f aca="false">IF(AO325&lt;&gt;"",MAX(AH$3:AH324)+1,"")</f>
        <v/>
      </c>
      <c r="AI325" s="568" t="str">
        <f aca="false">IF(AP325&lt;&gt;"",MAX(AI$3:AI324)+1,"")</f>
        <v/>
      </c>
      <c r="AK325" s="568" t="str">
        <f aca="false">IF(B325="","",IF(COUNTIF($AK$3:AL324,B325)=0,B325,""))</f>
        <v/>
      </c>
      <c r="AL325" s="568" t="str">
        <f aca="false">IF(C325="","",IF($B325='Descrizione Intervento'!$E$25,IF(COUNTIF($AL$3:AL324,$C325)=0,$C325,""),""))</f>
        <v/>
      </c>
      <c r="AM325" s="568" t="str">
        <f aca="false">IF(D325="","",IF(AND($B325='Descrizione Intervento'!$E$25,$C325='Descrizione Intervento'!$E$27),IF(COUNTIF(AM$3:AM324,$D325)=0,$D325,""),""))</f>
        <v/>
      </c>
      <c r="AN325" s="568" t="str">
        <f aca="false">IF(E325="","",IF(AND($B325='Descrizione Intervento'!$E$25,$C325='Descrizione Intervento'!$E$27,$D325='Descrizione Intervento'!$E$30),IF(COUNTIF(AN$3:AN324,$E325)=0,$E325,""),""))</f>
        <v/>
      </c>
      <c r="AO325" s="568" t="str">
        <f aca="false">IF(F325="","",IF(AND($B325='Descrizione Intervento'!$E$25,$C325='Descrizione Intervento'!$E$27,$D325='Descrizione Intervento'!$E$30,$E325='Descrizione Intervento'!$E$32),IF(COUNTIF(AO$3:AO324,$F325)=0,$F325,""),""))</f>
        <v/>
      </c>
      <c r="AP325" s="568" t="str">
        <f aca="false">IF(G325="","",IF(AND($B325='Descrizione Intervento'!$E$25,$C325='Descrizione Intervento'!$E$27,$D325='Descrizione Intervento'!$E$30,$E325='Descrizione Intervento'!$E$32,$F325='Descrizione Intervento'!$E$34),IF(COUNTIF(AP$3:AP324,$G325)=0,$G325,""),""))</f>
        <v/>
      </c>
    </row>
    <row r="326" customFormat="false" ht="12.75" hidden="false" customHeight="false" outlineLevel="0" collapsed="false">
      <c r="A326" s="568" t="str">
        <f aca="false">IF(B326&lt;&gt;"",CONCATENATE(B326,C326,D326,E326,F390,F326,G326),"")</f>
        <v/>
      </c>
      <c r="B326" s="590"/>
      <c r="C326" s="590"/>
      <c r="D326" s="590"/>
      <c r="E326" s="591"/>
      <c r="F326" s="590"/>
      <c r="G326" s="590"/>
      <c r="H326" s="593"/>
      <c r="I326" s="593"/>
      <c r="J326" s="595"/>
      <c r="K326" s="595"/>
      <c r="L326" s="590"/>
      <c r="M326" s="590"/>
      <c r="N326" s="590"/>
      <c r="V326" s="568" t="n">
        <f aca="false">+V325+1</f>
        <v>264</v>
      </c>
      <c r="W326" s="573" t="str">
        <f aca="false">IFERROR(VLOOKUP($V325,AD:AK,8,FALSE()),"")</f>
        <v/>
      </c>
      <c r="X326" s="573" t="str">
        <f aca="false">IFERROR(VLOOKUP($V326,AE:AL,8,FALSE()),"")</f>
        <v/>
      </c>
      <c r="Y326" s="573" t="str">
        <f aca="false">IFERROR(VLOOKUP($V326,AF:AM,8,FALSE()),"")</f>
        <v/>
      </c>
      <c r="Z326" s="573" t="str">
        <f aca="false">IFERROR(VLOOKUP($V326,AG:AN,8,FALSE()),"")</f>
        <v/>
      </c>
      <c r="AA326" s="573" t="str">
        <f aca="false">IFERROR(VLOOKUP($V326,AH:AO,8,FALSE()),"")</f>
        <v/>
      </c>
      <c r="AB326" s="573" t="str">
        <f aca="false">IFERROR(VLOOKUP($V326,AI:AP,8,FALSE()),"")</f>
        <v/>
      </c>
      <c r="AD326" s="568" t="str">
        <f aca="false">IF(AK326&lt;&gt;"",MAX(AD$3:AD325)+1,"")</f>
        <v/>
      </c>
      <c r="AE326" s="568" t="str">
        <f aca="false">IF(AL326&lt;&gt;"",MAX(AE$3:AE325)+1,"")</f>
        <v/>
      </c>
      <c r="AF326" s="568" t="str">
        <f aca="false">IF(AM326&lt;&gt;"",MAX(AF$3:AF325)+1,"")</f>
        <v/>
      </c>
      <c r="AG326" s="568" t="str">
        <f aca="false">IF(AN326&lt;&gt;"",MAX(AG$3:AG325)+1,"")</f>
        <v/>
      </c>
      <c r="AH326" s="568" t="str">
        <f aca="false">IF(AO326&lt;&gt;"",MAX(AH$3:AH325)+1,"")</f>
        <v/>
      </c>
      <c r="AI326" s="568" t="str">
        <f aca="false">IF(AP326&lt;&gt;"",MAX(AI$3:AI325)+1,"")</f>
        <v/>
      </c>
      <c r="AK326" s="568" t="str">
        <f aca="false">IF(B326="","",IF(COUNTIF($AK$3:AL325,B326)=0,B326,""))</f>
        <v/>
      </c>
      <c r="AL326" s="568" t="str">
        <f aca="false">IF(C326="","",IF($B326='Descrizione Intervento'!$E$25,IF(COUNTIF($AL$3:AL325,$C326)=0,$C326,""),""))</f>
        <v/>
      </c>
      <c r="AM326" s="568" t="str">
        <f aca="false">IF(D326="","",IF(AND($B326='Descrizione Intervento'!$E$25,$C326='Descrizione Intervento'!$E$27),IF(COUNTIF(AM$3:AM325,$D326)=0,$D326,""),""))</f>
        <v/>
      </c>
      <c r="AN326" s="568" t="str">
        <f aca="false">IF(E326="","",IF(AND($B326='Descrizione Intervento'!$E$25,$C326='Descrizione Intervento'!$E$27,$D326='Descrizione Intervento'!$E$30),IF(COUNTIF(AN$3:AN325,$E326)=0,$E326,""),""))</f>
        <v/>
      </c>
      <c r="AO326" s="568" t="str">
        <f aca="false">IF(F326="","",IF(AND($B326='Descrizione Intervento'!$E$25,$C326='Descrizione Intervento'!$E$27,$D326='Descrizione Intervento'!$E$30,$E326='Descrizione Intervento'!$E$32),IF(COUNTIF(AO$3:AO325,$F326)=0,$F326,""),""))</f>
        <v/>
      </c>
      <c r="AP326" s="568" t="str">
        <f aca="false">IF(G326="","",IF(AND($B326='Descrizione Intervento'!$E$25,$C326='Descrizione Intervento'!$E$27,$D326='Descrizione Intervento'!$E$30,$E326='Descrizione Intervento'!$E$32,$F326='Descrizione Intervento'!$E$34),IF(COUNTIF(AP$3:AP325,$G326)=0,$G326,""),""))</f>
        <v/>
      </c>
    </row>
    <row r="327" customFormat="false" ht="12.75" hidden="false" customHeight="false" outlineLevel="0" collapsed="false">
      <c r="A327" s="568" t="str">
        <f aca="false">IF(B327&lt;&gt;"",CONCATENATE(B327,C327,D327,E327,F391,F327,G327),"")</f>
        <v/>
      </c>
      <c r="B327" s="590"/>
      <c r="C327" s="590"/>
      <c r="D327" s="590"/>
      <c r="E327" s="591"/>
      <c r="F327" s="590"/>
      <c r="G327" s="590"/>
      <c r="H327" s="593"/>
      <c r="I327" s="593"/>
      <c r="J327" s="595"/>
      <c r="K327" s="595"/>
      <c r="L327" s="590"/>
      <c r="M327" s="590"/>
      <c r="N327" s="590"/>
      <c r="V327" s="568" t="n">
        <f aca="false">+V326+1</f>
        <v>265</v>
      </c>
      <c r="W327" s="573" t="str">
        <f aca="false">IFERROR(VLOOKUP($V326,AD:AK,8,FALSE()),"")</f>
        <v/>
      </c>
      <c r="X327" s="573" t="str">
        <f aca="false">IFERROR(VLOOKUP($V327,AE:AL,8,FALSE()),"")</f>
        <v/>
      </c>
      <c r="Y327" s="573" t="str">
        <f aca="false">IFERROR(VLOOKUP($V327,AF:AM,8,FALSE()),"")</f>
        <v/>
      </c>
      <c r="Z327" s="573" t="str">
        <f aca="false">IFERROR(VLOOKUP($V327,AG:AN,8,FALSE()),"")</f>
        <v/>
      </c>
      <c r="AA327" s="573" t="str">
        <f aca="false">IFERROR(VLOOKUP($V327,AH:AO,8,FALSE()),"")</f>
        <v/>
      </c>
      <c r="AB327" s="573" t="str">
        <f aca="false">IFERROR(VLOOKUP($V327,AI:AP,8,FALSE()),"")</f>
        <v/>
      </c>
      <c r="AD327" s="568" t="str">
        <f aca="false">IF(AK327&lt;&gt;"",MAX(AD$3:AD326)+1,"")</f>
        <v/>
      </c>
      <c r="AE327" s="568" t="str">
        <f aca="false">IF(AL327&lt;&gt;"",MAX(AE$3:AE326)+1,"")</f>
        <v/>
      </c>
      <c r="AF327" s="568" t="str">
        <f aca="false">IF(AM327&lt;&gt;"",MAX(AF$3:AF326)+1,"")</f>
        <v/>
      </c>
      <c r="AG327" s="568" t="str">
        <f aca="false">IF(AN327&lt;&gt;"",MAX(AG$3:AG326)+1,"")</f>
        <v/>
      </c>
      <c r="AH327" s="568" t="str">
        <f aca="false">IF(AO327&lt;&gt;"",MAX(AH$3:AH326)+1,"")</f>
        <v/>
      </c>
      <c r="AI327" s="568" t="str">
        <f aca="false">IF(AP327&lt;&gt;"",MAX(AI$3:AI326)+1,"")</f>
        <v/>
      </c>
      <c r="AK327" s="568" t="str">
        <f aca="false">IF(B327="","",IF(COUNTIF($AK$3:AL326,B327)=0,B327,""))</f>
        <v/>
      </c>
      <c r="AL327" s="568" t="str">
        <f aca="false">IF(C327="","",IF($B327='Descrizione Intervento'!$E$25,IF(COUNTIF($AL$3:AL326,$C327)=0,$C327,""),""))</f>
        <v/>
      </c>
      <c r="AM327" s="568" t="str">
        <f aca="false">IF(D327="","",IF(AND($B327='Descrizione Intervento'!$E$25,$C327='Descrizione Intervento'!$E$27),IF(COUNTIF(AM$3:AM326,$D327)=0,$D327,""),""))</f>
        <v/>
      </c>
      <c r="AN327" s="568" t="str">
        <f aca="false">IF(E327="","",IF(AND($B327='Descrizione Intervento'!$E$25,$C327='Descrizione Intervento'!$E$27,$D327='Descrizione Intervento'!$E$30),IF(COUNTIF(AN$3:AN326,$E327)=0,$E327,""),""))</f>
        <v/>
      </c>
      <c r="AO327" s="568" t="str">
        <f aca="false">IF(F327="","",IF(AND($B327='Descrizione Intervento'!$E$25,$C327='Descrizione Intervento'!$E$27,$D327='Descrizione Intervento'!$E$30,$E327='Descrizione Intervento'!$E$32),IF(COUNTIF(AO$3:AO326,$F327)=0,$F327,""),""))</f>
        <v/>
      </c>
      <c r="AP327" s="568" t="str">
        <f aca="false">IF(G327="","",IF(AND($B327='Descrizione Intervento'!$E$25,$C327='Descrizione Intervento'!$E$27,$D327='Descrizione Intervento'!$E$30,$E327='Descrizione Intervento'!$E$32,$F327='Descrizione Intervento'!$E$34),IF(COUNTIF(AP$3:AP326,$G327)=0,$G327,""),""))</f>
        <v/>
      </c>
    </row>
    <row r="328" customFormat="false" ht="12.75" hidden="false" customHeight="false" outlineLevel="0" collapsed="false">
      <c r="A328" s="568" t="str">
        <f aca="false">IF(B328&lt;&gt;"",CONCATENATE(B328,C328,D328,E328,F392,F328,G328),"")</f>
        <v/>
      </c>
      <c r="B328" s="590"/>
      <c r="C328" s="590"/>
      <c r="D328" s="590"/>
      <c r="E328" s="591"/>
      <c r="F328" s="590"/>
      <c r="G328" s="590"/>
      <c r="H328" s="593"/>
      <c r="I328" s="593"/>
      <c r="J328" s="595"/>
      <c r="K328" s="595"/>
      <c r="L328" s="590"/>
      <c r="M328" s="590"/>
      <c r="N328" s="590"/>
      <c r="V328" s="568" t="n">
        <f aca="false">+V327+1</f>
        <v>266</v>
      </c>
      <c r="W328" s="573" t="str">
        <f aca="false">IFERROR(VLOOKUP($V327,AD:AK,8,FALSE()),"")</f>
        <v/>
      </c>
      <c r="X328" s="573" t="str">
        <f aca="false">IFERROR(VLOOKUP($V328,AE:AL,8,FALSE()),"")</f>
        <v/>
      </c>
      <c r="Y328" s="573" t="str">
        <f aca="false">IFERROR(VLOOKUP($V328,AF:AM,8,FALSE()),"")</f>
        <v/>
      </c>
      <c r="Z328" s="573" t="str">
        <f aca="false">IFERROR(VLOOKUP($V328,AG:AN,8,FALSE()),"")</f>
        <v/>
      </c>
      <c r="AA328" s="573" t="str">
        <f aca="false">IFERROR(VLOOKUP($V328,AH:AO,8,FALSE()),"")</f>
        <v/>
      </c>
      <c r="AB328" s="573" t="str">
        <f aca="false">IFERROR(VLOOKUP($V328,AI:AP,8,FALSE()),"")</f>
        <v/>
      </c>
      <c r="AD328" s="568" t="str">
        <f aca="false">IF(AK328&lt;&gt;"",MAX(AD$3:AD327)+1,"")</f>
        <v/>
      </c>
      <c r="AE328" s="568" t="str">
        <f aca="false">IF(AL328&lt;&gt;"",MAX(AE$3:AE327)+1,"")</f>
        <v/>
      </c>
      <c r="AF328" s="568" t="str">
        <f aca="false">IF(AM328&lt;&gt;"",MAX(AF$3:AF327)+1,"")</f>
        <v/>
      </c>
      <c r="AG328" s="568" t="str">
        <f aca="false">IF(AN328&lt;&gt;"",MAX(AG$3:AG327)+1,"")</f>
        <v/>
      </c>
      <c r="AH328" s="568" t="str">
        <f aca="false">IF(AO328&lt;&gt;"",MAX(AH$3:AH327)+1,"")</f>
        <v/>
      </c>
      <c r="AI328" s="568" t="str">
        <f aca="false">IF(AP328&lt;&gt;"",MAX(AI$3:AI327)+1,"")</f>
        <v/>
      </c>
      <c r="AK328" s="568" t="str">
        <f aca="false">IF(B328="","",IF(COUNTIF($AK$3:AL327,B328)=0,B328,""))</f>
        <v/>
      </c>
      <c r="AL328" s="568" t="str">
        <f aca="false">IF(C328="","",IF($B328='Descrizione Intervento'!$E$25,IF(COUNTIF($AL$3:AL327,$C328)=0,$C328,""),""))</f>
        <v/>
      </c>
      <c r="AM328" s="568" t="str">
        <f aca="false">IF(D328="","",IF(AND($B328='Descrizione Intervento'!$E$25,$C328='Descrizione Intervento'!$E$27),IF(COUNTIF(AM$3:AM327,$D328)=0,$D328,""),""))</f>
        <v/>
      </c>
      <c r="AN328" s="568" t="str">
        <f aca="false">IF(E328="","",IF(AND($B328='Descrizione Intervento'!$E$25,$C328='Descrizione Intervento'!$E$27,$D328='Descrizione Intervento'!$E$30),IF(COUNTIF(AN$3:AN327,$E328)=0,$E328,""),""))</f>
        <v/>
      </c>
      <c r="AO328" s="568" t="str">
        <f aca="false">IF(F328="","",IF(AND($B328='Descrizione Intervento'!$E$25,$C328='Descrizione Intervento'!$E$27,$D328='Descrizione Intervento'!$E$30,$E328='Descrizione Intervento'!$E$32),IF(COUNTIF(AO$3:AO327,$F328)=0,$F328,""),""))</f>
        <v/>
      </c>
      <c r="AP328" s="568" t="str">
        <f aca="false">IF(G328="","",IF(AND($B328='Descrizione Intervento'!$E$25,$C328='Descrizione Intervento'!$E$27,$D328='Descrizione Intervento'!$E$30,$E328='Descrizione Intervento'!$E$32,$F328='Descrizione Intervento'!$E$34),IF(COUNTIF(AP$3:AP327,$G328)=0,$G328,""),""))</f>
        <v/>
      </c>
    </row>
    <row r="329" customFormat="false" ht="12.75" hidden="false" customHeight="false" outlineLevel="0" collapsed="false">
      <c r="A329" s="568" t="str">
        <f aca="false">IF(B329&lt;&gt;"",CONCATENATE(B329,C329,D329,E329,F393,F329,G329),"")</f>
        <v/>
      </c>
      <c r="B329" s="590"/>
      <c r="C329" s="590"/>
      <c r="D329" s="590"/>
      <c r="E329" s="591"/>
      <c r="F329" s="590"/>
      <c r="G329" s="590"/>
      <c r="H329" s="593"/>
      <c r="I329" s="593"/>
      <c r="J329" s="595"/>
      <c r="K329" s="595"/>
      <c r="L329" s="590"/>
      <c r="M329" s="590"/>
      <c r="N329" s="590"/>
      <c r="V329" s="568" t="n">
        <f aca="false">+V328+1</f>
        <v>267</v>
      </c>
      <c r="W329" s="573" t="str">
        <f aca="false">IFERROR(VLOOKUP($V328,AD:AK,8,FALSE()),"")</f>
        <v/>
      </c>
      <c r="X329" s="573" t="str">
        <f aca="false">IFERROR(VLOOKUP($V329,AE:AL,8,FALSE()),"")</f>
        <v/>
      </c>
      <c r="Y329" s="573" t="str">
        <f aca="false">IFERROR(VLOOKUP($V329,AF:AM,8,FALSE()),"")</f>
        <v/>
      </c>
      <c r="Z329" s="573" t="str">
        <f aca="false">IFERROR(VLOOKUP($V329,AG:AN,8,FALSE()),"")</f>
        <v/>
      </c>
      <c r="AA329" s="573" t="str">
        <f aca="false">IFERROR(VLOOKUP($V329,AH:AO,8,FALSE()),"")</f>
        <v/>
      </c>
      <c r="AB329" s="573" t="str">
        <f aca="false">IFERROR(VLOOKUP($V329,AI:AP,8,FALSE()),"")</f>
        <v/>
      </c>
      <c r="AD329" s="568" t="str">
        <f aca="false">IF(AK329&lt;&gt;"",MAX(AD$3:AD328)+1,"")</f>
        <v/>
      </c>
      <c r="AE329" s="568" t="str">
        <f aca="false">IF(AL329&lt;&gt;"",MAX(AE$3:AE328)+1,"")</f>
        <v/>
      </c>
      <c r="AF329" s="568" t="str">
        <f aca="false">IF(AM329&lt;&gt;"",MAX(AF$3:AF328)+1,"")</f>
        <v/>
      </c>
      <c r="AG329" s="568" t="str">
        <f aca="false">IF(AN329&lt;&gt;"",MAX(AG$3:AG328)+1,"")</f>
        <v/>
      </c>
      <c r="AH329" s="568" t="str">
        <f aca="false">IF(AO329&lt;&gt;"",MAX(AH$3:AH328)+1,"")</f>
        <v/>
      </c>
      <c r="AI329" s="568" t="str">
        <f aca="false">IF(AP329&lt;&gt;"",MAX(AI$3:AI328)+1,"")</f>
        <v/>
      </c>
      <c r="AK329" s="568" t="str">
        <f aca="false">IF(B329="","",IF(COUNTIF($AK$3:AL328,B329)=0,B329,""))</f>
        <v/>
      </c>
      <c r="AL329" s="568" t="str">
        <f aca="false">IF(C329="","",IF($B329='Descrizione Intervento'!$E$25,IF(COUNTIF($AL$3:AL328,$C329)=0,$C329,""),""))</f>
        <v/>
      </c>
      <c r="AM329" s="568" t="str">
        <f aca="false">IF(D329="","",IF(AND($B329='Descrizione Intervento'!$E$25,$C329='Descrizione Intervento'!$E$27),IF(COUNTIF(AM$3:AM328,$D329)=0,$D329,""),""))</f>
        <v/>
      </c>
      <c r="AN329" s="568" t="str">
        <f aca="false">IF(E329="","",IF(AND($B329='Descrizione Intervento'!$E$25,$C329='Descrizione Intervento'!$E$27,$D329='Descrizione Intervento'!$E$30),IF(COUNTIF(AN$3:AN328,$E329)=0,$E329,""),""))</f>
        <v/>
      </c>
      <c r="AO329" s="568" t="str">
        <f aca="false">IF(F329="","",IF(AND($B329='Descrizione Intervento'!$E$25,$C329='Descrizione Intervento'!$E$27,$D329='Descrizione Intervento'!$E$30,$E329='Descrizione Intervento'!$E$32),IF(COUNTIF(AO$3:AO328,$F329)=0,$F329,""),""))</f>
        <v/>
      </c>
      <c r="AP329" s="568" t="str">
        <f aca="false">IF(G329="","",IF(AND($B329='Descrizione Intervento'!$E$25,$C329='Descrizione Intervento'!$E$27,$D329='Descrizione Intervento'!$E$30,$E329='Descrizione Intervento'!$E$32,$F329='Descrizione Intervento'!$E$34),IF(COUNTIF(AP$3:AP328,$G329)=0,$G329,""),""))</f>
        <v/>
      </c>
    </row>
    <row r="330" customFormat="false" ht="12.75" hidden="false" customHeight="false" outlineLevel="0" collapsed="false">
      <c r="A330" s="568" t="str">
        <f aca="false">IF(B330&lt;&gt;"",CONCATENATE(B330,C330,D330,E330,F394,F330,G330),"")</f>
        <v/>
      </c>
      <c r="B330" s="590"/>
      <c r="C330" s="590"/>
      <c r="D330" s="590"/>
      <c r="E330" s="591"/>
      <c r="F330" s="590"/>
      <c r="G330" s="590"/>
      <c r="H330" s="593"/>
      <c r="I330" s="593"/>
      <c r="J330" s="595"/>
      <c r="K330" s="595"/>
      <c r="L330" s="590"/>
      <c r="M330" s="590"/>
      <c r="N330" s="590"/>
      <c r="V330" s="568" t="n">
        <f aca="false">+V329+1</f>
        <v>268</v>
      </c>
      <c r="W330" s="573" t="str">
        <f aca="false">IFERROR(VLOOKUP($V329,AD:AK,8,FALSE()),"")</f>
        <v/>
      </c>
      <c r="X330" s="573" t="str">
        <f aca="false">IFERROR(VLOOKUP($V330,AE:AL,8,FALSE()),"")</f>
        <v/>
      </c>
      <c r="Y330" s="573" t="str">
        <f aca="false">IFERROR(VLOOKUP($V330,AF:AM,8,FALSE()),"")</f>
        <v/>
      </c>
      <c r="Z330" s="573" t="str">
        <f aca="false">IFERROR(VLOOKUP($V330,AG:AN,8,FALSE()),"")</f>
        <v/>
      </c>
      <c r="AA330" s="573" t="str">
        <f aca="false">IFERROR(VLOOKUP($V330,AH:AO,8,FALSE()),"")</f>
        <v/>
      </c>
      <c r="AB330" s="573" t="str">
        <f aca="false">IFERROR(VLOOKUP($V330,AI:AP,8,FALSE()),"")</f>
        <v/>
      </c>
      <c r="AD330" s="568" t="str">
        <f aca="false">IF(AK330&lt;&gt;"",MAX(AD$3:AD329)+1,"")</f>
        <v/>
      </c>
      <c r="AE330" s="568" t="str">
        <f aca="false">IF(AL330&lt;&gt;"",MAX(AE$3:AE329)+1,"")</f>
        <v/>
      </c>
      <c r="AF330" s="568" t="str">
        <f aca="false">IF(AM330&lt;&gt;"",MAX(AF$3:AF329)+1,"")</f>
        <v/>
      </c>
      <c r="AG330" s="568" t="str">
        <f aca="false">IF(AN330&lt;&gt;"",MAX(AG$3:AG329)+1,"")</f>
        <v/>
      </c>
      <c r="AH330" s="568" t="str">
        <f aca="false">IF(AO330&lt;&gt;"",MAX(AH$3:AH329)+1,"")</f>
        <v/>
      </c>
      <c r="AI330" s="568" t="str">
        <f aca="false">IF(AP330&lt;&gt;"",MAX(AI$3:AI329)+1,"")</f>
        <v/>
      </c>
      <c r="AK330" s="568" t="str">
        <f aca="false">IF(B330="","",IF(COUNTIF($AK$3:AL329,B330)=0,B330,""))</f>
        <v/>
      </c>
      <c r="AL330" s="568" t="str">
        <f aca="false">IF(C330="","",IF($B330='Descrizione Intervento'!$E$25,IF(COUNTIF($AL$3:AL329,$C330)=0,$C330,""),""))</f>
        <v/>
      </c>
      <c r="AM330" s="568" t="str">
        <f aca="false">IF(D330="","",IF(AND($B330='Descrizione Intervento'!$E$25,$C330='Descrizione Intervento'!$E$27),IF(COUNTIF(AM$3:AM329,$D330)=0,$D330,""),""))</f>
        <v/>
      </c>
      <c r="AN330" s="568" t="str">
        <f aca="false">IF(E330="","",IF(AND($B330='Descrizione Intervento'!$E$25,$C330='Descrizione Intervento'!$E$27,$D330='Descrizione Intervento'!$E$30),IF(COUNTIF(AN$3:AN329,$E330)=0,$E330,""),""))</f>
        <v/>
      </c>
      <c r="AO330" s="568" t="str">
        <f aca="false">IF(F330="","",IF(AND($B330='Descrizione Intervento'!$E$25,$C330='Descrizione Intervento'!$E$27,$D330='Descrizione Intervento'!$E$30,$E330='Descrizione Intervento'!$E$32),IF(COUNTIF(AO$3:AO329,$F330)=0,$F330,""),""))</f>
        <v/>
      </c>
      <c r="AP330" s="568" t="str">
        <f aca="false">IF(G330="","",IF(AND($B330='Descrizione Intervento'!$E$25,$C330='Descrizione Intervento'!$E$27,$D330='Descrizione Intervento'!$E$30,$E330='Descrizione Intervento'!$E$32,$F330='Descrizione Intervento'!$E$34),IF(COUNTIF(AP$3:AP329,$G330)=0,$G330,""),""))</f>
        <v/>
      </c>
    </row>
    <row r="331" customFormat="false" ht="12.75" hidden="false" customHeight="false" outlineLevel="0" collapsed="false">
      <c r="A331" s="568" t="str">
        <f aca="false">IF(B331&lt;&gt;"",CONCATENATE(B331,C331,D331,E331,F395,F331,G331),"")</f>
        <v/>
      </c>
      <c r="B331" s="590"/>
      <c r="C331" s="590"/>
      <c r="D331" s="590"/>
      <c r="E331" s="591"/>
      <c r="F331" s="590"/>
      <c r="G331" s="590"/>
      <c r="H331" s="593"/>
      <c r="I331" s="593"/>
      <c r="J331" s="595"/>
      <c r="K331" s="595"/>
      <c r="L331" s="590"/>
      <c r="M331" s="590"/>
      <c r="N331" s="590"/>
      <c r="V331" s="568" t="n">
        <f aca="false">+V330+1</f>
        <v>269</v>
      </c>
      <c r="W331" s="573" t="str">
        <f aca="false">IFERROR(VLOOKUP($V330,AD:AK,8,FALSE()),"")</f>
        <v/>
      </c>
      <c r="X331" s="573" t="str">
        <f aca="false">IFERROR(VLOOKUP($V331,AE:AL,8,FALSE()),"")</f>
        <v/>
      </c>
      <c r="Y331" s="573" t="str">
        <f aca="false">IFERROR(VLOOKUP($V331,AF:AM,8,FALSE()),"")</f>
        <v/>
      </c>
      <c r="Z331" s="573" t="str">
        <f aca="false">IFERROR(VLOOKUP($V331,AG:AN,8,FALSE()),"")</f>
        <v/>
      </c>
      <c r="AA331" s="573" t="str">
        <f aca="false">IFERROR(VLOOKUP($V331,AH:AO,8,FALSE()),"")</f>
        <v/>
      </c>
      <c r="AB331" s="573" t="str">
        <f aca="false">IFERROR(VLOOKUP($V331,AI:AP,8,FALSE()),"")</f>
        <v/>
      </c>
      <c r="AD331" s="568" t="str">
        <f aca="false">IF(AK331&lt;&gt;"",MAX(AD$3:AD330)+1,"")</f>
        <v/>
      </c>
      <c r="AE331" s="568" t="str">
        <f aca="false">IF(AL331&lt;&gt;"",MAX(AE$3:AE330)+1,"")</f>
        <v/>
      </c>
      <c r="AF331" s="568" t="str">
        <f aca="false">IF(AM331&lt;&gt;"",MAX(AF$3:AF330)+1,"")</f>
        <v/>
      </c>
      <c r="AG331" s="568" t="str">
        <f aca="false">IF(AN331&lt;&gt;"",MAX(AG$3:AG330)+1,"")</f>
        <v/>
      </c>
      <c r="AH331" s="568" t="str">
        <f aca="false">IF(AO331&lt;&gt;"",MAX(AH$3:AH330)+1,"")</f>
        <v/>
      </c>
      <c r="AI331" s="568" t="str">
        <f aca="false">IF(AP331&lt;&gt;"",MAX(AI$3:AI330)+1,"")</f>
        <v/>
      </c>
      <c r="AK331" s="568" t="str">
        <f aca="false">IF(B331="","",IF(COUNTIF($AK$3:AL330,B331)=0,B331,""))</f>
        <v/>
      </c>
      <c r="AL331" s="568" t="str">
        <f aca="false">IF(C331="","",IF($B331='Descrizione Intervento'!$E$25,IF(COUNTIF($AL$3:AL330,$C331)=0,$C331,""),""))</f>
        <v/>
      </c>
      <c r="AM331" s="568" t="str">
        <f aca="false">IF(D331="","",IF(AND($B331='Descrizione Intervento'!$E$25,$C331='Descrizione Intervento'!$E$27),IF(COUNTIF(AM$3:AM330,$D331)=0,$D331,""),""))</f>
        <v/>
      </c>
      <c r="AN331" s="568" t="str">
        <f aca="false">IF(E331="","",IF(AND($B331='Descrizione Intervento'!$E$25,$C331='Descrizione Intervento'!$E$27,$D331='Descrizione Intervento'!$E$30),IF(COUNTIF(AN$3:AN330,$E331)=0,$E331,""),""))</f>
        <v/>
      </c>
      <c r="AO331" s="568" t="str">
        <f aca="false">IF(F331="","",IF(AND($B331='Descrizione Intervento'!$E$25,$C331='Descrizione Intervento'!$E$27,$D331='Descrizione Intervento'!$E$30,$E331='Descrizione Intervento'!$E$32),IF(COUNTIF(AO$3:AO330,$F331)=0,$F331,""),""))</f>
        <v/>
      </c>
      <c r="AP331" s="568" t="str">
        <f aca="false">IF(G331="","",IF(AND($B331='Descrizione Intervento'!$E$25,$C331='Descrizione Intervento'!$E$27,$D331='Descrizione Intervento'!$E$30,$E331='Descrizione Intervento'!$E$32,$F331='Descrizione Intervento'!$E$34),IF(COUNTIF(AP$3:AP330,$G331)=0,$G331,""),""))</f>
        <v/>
      </c>
    </row>
    <row r="332" customFormat="false" ht="12.75" hidden="false" customHeight="false" outlineLevel="0" collapsed="false">
      <c r="A332" s="568" t="str">
        <f aca="false">IF(B332&lt;&gt;"",CONCATENATE(B332,C332,D332,E332,F396,F332,G332),"")</f>
        <v/>
      </c>
      <c r="B332" s="590"/>
      <c r="C332" s="590"/>
      <c r="D332" s="590"/>
      <c r="E332" s="591"/>
      <c r="F332" s="590"/>
      <c r="G332" s="590"/>
      <c r="H332" s="593"/>
      <c r="I332" s="593"/>
      <c r="J332" s="595"/>
      <c r="K332" s="595"/>
      <c r="L332" s="590"/>
      <c r="M332" s="590"/>
      <c r="N332" s="590"/>
      <c r="V332" s="568" t="n">
        <f aca="false">+V331+1</f>
        <v>270</v>
      </c>
      <c r="W332" s="573" t="str">
        <f aca="false">IFERROR(VLOOKUP($V331,AD:AK,8,FALSE()),"")</f>
        <v/>
      </c>
      <c r="X332" s="573" t="str">
        <f aca="false">IFERROR(VLOOKUP($V332,AE:AL,8,FALSE()),"")</f>
        <v/>
      </c>
      <c r="Y332" s="573" t="str">
        <f aca="false">IFERROR(VLOOKUP($V332,AF:AM,8,FALSE()),"")</f>
        <v/>
      </c>
      <c r="Z332" s="573" t="str">
        <f aca="false">IFERROR(VLOOKUP($V332,AG:AN,8,FALSE()),"")</f>
        <v/>
      </c>
      <c r="AA332" s="573" t="str">
        <f aca="false">IFERROR(VLOOKUP($V332,AH:AO,8,FALSE()),"")</f>
        <v/>
      </c>
      <c r="AB332" s="573" t="str">
        <f aca="false">IFERROR(VLOOKUP($V332,AI:AP,8,FALSE()),"")</f>
        <v/>
      </c>
      <c r="AD332" s="568" t="str">
        <f aca="false">IF(AK332&lt;&gt;"",MAX(AD$3:AD331)+1,"")</f>
        <v/>
      </c>
      <c r="AE332" s="568" t="str">
        <f aca="false">IF(AL332&lt;&gt;"",MAX(AE$3:AE331)+1,"")</f>
        <v/>
      </c>
      <c r="AF332" s="568" t="str">
        <f aca="false">IF(AM332&lt;&gt;"",MAX(AF$3:AF331)+1,"")</f>
        <v/>
      </c>
      <c r="AG332" s="568" t="str">
        <f aca="false">IF(AN332&lt;&gt;"",MAX(AG$3:AG331)+1,"")</f>
        <v/>
      </c>
      <c r="AH332" s="568" t="str">
        <f aca="false">IF(AO332&lt;&gt;"",MAX(AH$3:AH331)+1,"")</f>
        <v/>
      </c>
      <c r="AI332" s="568" t="str">
        <f aca="false">IF(AP332&lt;&gt;"",MAX(AI$3:AI331)+1,"")</f>
        <v/>
      </c>
      <c r="AK332" s="568" t="str">
        <f aca="false">IF(B332="","",IF(COUNTIF($AK$3:AL331,B332)=0,B332,""))</f>
        <v/>
      </c>
      <c r="AL332" s="568" t="str">
        <f aca="false">IF(C332="","",IF($B332='Descrizione Intervento'!$E$25,IF(COUNTIF($AL$3:AL331,$C332)=0,$C332,""),""))</f>
        <v/>
      </c>
      <c r="AM332" s="568" t="str">
        <f aca="false">IF(D332="","",IF(AND($B332='Descrizione Intervento'!$E$25,$C332='Descrizione Intervento'!$E$27),IF(COUNTIF(AM$3:AM331,$D332)=0,$D332,""),""))</f>
        <v/>
      </c>
      <c r="AN332" s="568" t="str">
        <f aca="false">IF(E332="","",IF(AND($B332='Descrizione Intervento'!$E$25,$C332='Descrizione Intervento'!$E$27,$D332='Descrizione Intervento'!$E$30),IF(COUNTIF(AN$3:AN331,$E332)=0,$E332,""),""))</f>
        <v/>
      </c>
      <c r="AO332" s="568" t="str">
        <f aca="false">IF(F332="","",IF(AND($B332='Descrizione Intervento'!$E$25,$C332='Descrizione Intervento'!$E$27,$D332='Descrizione Intervento'!$E$30,$E332='Descrizione Intervento'!$E$32),IF(COUNTIF(AO$3:AO331,$F332)=0,$F332,""),""))</f>
        <v/>
      </c>
      <c r="AP332" s="568" t="str">
        <f aca="false">IF(G332="","",IF(AND($B332='Descrizione Intervento'!$E$25,$C332='Descrizione Intervento'!$E$27,$D332='Descrizione Intervento'!$E$30,$E332='Descrizione Intervento'!$E$32,$F332='Descrizione Intervento'!$E$34),IF(COUNTIF(AP$3:AP331,$G332)=0,$G332,""),""))</f>
        <v/>
      </c>
    </row>
    <row r="333" customFormat="false" ht="12.75" hidden="false" customHeight="false" outlineLevel="0" collapsed="false">
      <c r="A333" s="568" t="str">
        <f aca="false">IF(B333&lt;&gt;"",CONCATENATE(B333,C333,D333,E333,F397,F333,G333),"")</f>
        <v/>
      </c>
      <c r="B333" s="590"/>
      <c r="C333" s="590"/>
      <c r="D333" s="590"/>
      <c r="E333" s="591"/>
      <c r="F333" s="590"/>
      <c r="G333" s="590"/>
      <c r="H333" s="593"/>
      <c r="I333" s="593"/>
      <c r="J333" s="595"/>
      <c r="K333" s="595"/>
      <c r="L333" s="590"/>
      <c r="M333" s="590"/>
      <c r="N333" s="590"/>
      <c r="V333" s="568" t="n">
        <f aca="false">+V332+1</f>
        <v>271</v>
      </c>
      <c r="W333" s="573" t="str">
        <f aca="false">IFERROR(VLOOKUP($V332,AD:AK,8,FALSE()),"")</f>
        <v/>
      </c>
      <c r="X333" s="573" t="str">
        <f aca="false">IFERROR(VLOOKUP($V333,AE:AL,8,FALSE()),"")</f>
        <v/>
      </c>
      <c r="Y333" s="573" t="str">
        <f aca="false">IFERROR(VLOOKUP($V333,AF:AM,8,FALSE()),"")</f>
        <v/>
      </c>
      <c r="Z333" s="573" t="str">
        <f aca="false">IFERROR(VLOOKUP($V333,AG:AN,8,FALSE()),"")</f>
        <v/>
      </c>
      <c r="AA333" s="573" t="str">
        <f aca="false">IFERROR(VLOOKUP($V333,AH:AO,8,FALSE()),"")</f>
        <v/>
      </c>
      <c r="AB333" s="573" t="str">
        <f aca="false">IFERROR(VLOOKUP($V333,AI:AP,8,FALSE()),"")</f>
        <v/>
      </c>
      <c r="AD333" s="568" t="str">
        <f aca="false">IF(AK333&lt;&gt;"",MAX(AD$3:AD332)+1,"")</f>
        <v/>
      </c>
      <c r="AE333" s="568" t="str">
        <f aca="false">IF(AL333&lt;&gt;"",MAX(AE$3:AE332)+1,"")</f>
        <v/>
      </c>
      <c r="AF333" s="568" t="str">
        <f aca="false">IF(AM333&lt;&gt;"",MAX(AF$3:AF332)+1,"")</f>
        <v/>
      </c>
      <c r="AG333" s="568" t="str">
        <f aca="false">IF(AN333&lt;&gt;"",MAX(AG$3:AG332)+1,"")</f>
        <v/>
      </c>
      <c r="AH333" s="568" t="str">
        <f aca="false">IF(AO333&lt;&gt;"",MAX(AH$3:AH332)+1,"")</f>
        <v/>
      </c>
      <c r="AI333" s="568" t="str">
        <f aca="false">IF(AP333&lt;&gt;"",MAX(AI$3:AI332)+1,"")</f>
        <v/>
      </c>
      <c r="AK333" s="568" t="str">
        <f aca="false">IF(B333="","",IF(COUNTIF($AK$3:AL332,B333)=0,B333,""))</f>
        <v/>
      </c>
      <c r="AL333" s="568" t="str">
        <f aca="false">IF(C333="","",IF($B333='Descrizione Intervento'!$E$25,IF(COUNTIF($AL$3:AL332,$C333)=0,$C333,""),""))</f>
        <v/>
      </c>
      <c r="AM333" s="568" t="str">
        <f aca="false">IF(D333="","",IF(AND($B333='Descrizione Intervento'!$E$25,$C333='Descrizione Intervento'!$E$27),IF(COUNTIF(AM$3:AM332,$D333)=0,$D333,""),""))</f>
        <v/>
      </c>
      <c r="AN333" s="568" t="str">
        <f aca="false">IF(E333="","",IF(AND($B333='Descrizione Intervento'!$E$25,$C333='Descrizione Intervento'!$E$27,$D333='Descrizione Intervento'!$E$30),IF(COUNTIF(AN$3:AN332,$E333)=0,$E333,""),""))</f>
        <v/>
      </c>
      <c r="AO333" s="568" t="str">
        <f aca="false">IF(F333="","",IF(AND($B333='Descrizione Intervento'!$E$25,$C333='Descrizione Intervento'!$E$27,$D333='Descrizione Intervento'!$E$30,$E333='Descrizione Intervento'!$E$32),IF(COUNTIF(AO$3:AO332,$F333)=0,$F333,""),""))</f>
        <v/>
      </c>
      <c r="AP333" s="568" t="str">
        <f aca="false">IF(G333="","",IF(AND($B333='Descrizione Intervento'!$E$25,$C333='Descrizione Intervento'!$E$27,$D333='Descrizione Intervento'!$E$30,$E333='Descrizione Intervento'!$E$32,$F333='Descrizione Intervento'!$E$34),IF(COUNTIF(AP$3:AP332,$G333)=0,$G333,""),""))</f>
        <v/>
      </c>
    </row>
    <row r="334" customFormat="false" ht="12.75" hidden="false" customHeight="false" outlineLevel="0" collapsed="false">
      <c r="A334" s="568" t="str">
        <f aca="false">IF(B334&lt;&gt;"",CONCATENATE(B334,C334,D334,E334,F398,F334,G334),"")</f>
        <v/>
      </c>
      <c r="B334" s="590"/>
      <c r="C334" s="590"/>
      <c r="D334" s="590"/>
      <c r="E334" s="591"/>
      <c r="F334" s="590"/>
      <c r="G334" s="590"/>
      <c r="H334" s="593"/>
      <c r="I334" s="593"/>
      <c r="J334" s="595"/>
      <c r="K334" s="595"/>
      <c r="L334" s="590"/>
      <c r="M334" s="590"/>
      <c r="N334" s="590"/>
      <c r="V334" s="568" t="n">
        <f aca="false">+V333+1</f>
        <v>272</v>
      </c>
      <c r="W334" s="573" t="str">
        <f aca="false">IFERROR(VLOOKUP($V333,AD:AK,8,FALSE()),"")</f>
        <v/>
      </c>
      <c r="X334" s="573" t="str">
        <f aca="false">IFERROR(VLOOKUP($V334,AE:AL,8,FALSE()),"")</f>
        <v/>
      </c>
      <c r="Y334" s="573" t="str">
        <f aca="false">IFERROR(VLOOKUP($V334,AF:AM,8,FALSE()),"")</f>
        <v/>
      </c>
      <c r="Z334" s="573" t="str">
        <f aca="false">IFERROR(VLOOKUP($V334,AG:AN,8,FALSE()),"")</f>
        <v/>
      </c>
      <c r="AA334" s="573" t="str">
        <f aca="false">IFERROR(VLOOKUP($V334,AH:AO,8,FALSE()),"")</f>
        <v/>
      </c>
      <c r="AB334" s="573" t="str">
        <f aca="false">IFERROR(VLOOKUP($V334,AI:AP,8,FALSE()),"")</f>
        <v/>
      </c>
      <c r="AD334" s="568" t="str">
        <f aca="false">IF(AK334&lt;&gt;"",MAX(AD$3:AD333)+1,"")</f>
        <v/>
      </c>
      <c r="AE334" s="568" t="str">
        <f aca="false">IF(AL334&lt;&gt;"",MAX(AE$3:AE333)+1,"")</f>
        <v/>
      </c>
      <c r="AF334" s="568" t="str">
        <f aca="false">IF(AM334&lt;&gt;"",MAX(AF$3:AF333)+1,"")</f>
        <v/>
      </c>
      <c r="AG334" s="568" t="str">
        <f aca="false">IF(AN334&lt;&gt;"",MAX(AG$3:AG333)+1,"")</f>
        <v/>
      </c>
      <c r="AH334" s="568" t="str">
        <f aca="false">IF(AO334&lt;&gt;"",MAX(AH$3:AH333)+1,"")</f>
        <v/>
      </c>
      <c r="AI334" s="568" t="str">
        <f aca="false">IF(AP334&lt;&gt;"",MAX(AI$3:AI333)+1,"")</f>
        <v/>
      </c>
      <c r="AK334" s="568" t="str">
        <f aca="false">IF(B334="","",IF(COUNTIF($AK$3:AL333,B334)=0,B334,""))</f>
        <v/>
      </c>
      <c r="AL334" s="568" t="str">
        <f aca="false">IF(C334="","",IF($B334='Descrizione Intervento'!$E$25,IF(COUNTIF($AL$3:AL333,$C334)=0,$C334,""),""))</f>
        <v/>
      </c>
      <c r="AM334" s="568" t="str">
        <f aca="false">IF(D334="","",IF(AND($B334='Descrizione Intervento'!$E$25,$C334='Descrizione Intervento'!$E$27),IF(COUNTIF(AM$3:AM333,$D334)=0,$D334,""),""))</f>
        <v/>
      </c>
      <c r="AN334" s="568" t="str">
        <f aca="false">IF(E334="","",IF(AND($B334='Descrizione Intervento'!$E$25,$C334='Descrizione Intervento'!$E$27,$D334='Descrizione Intervento'!$E$30),IF(COUNTIF(AN$3:AN333,$E334)=0,$E334,""),""))</f>
        <v/>
      </c>
      <c r="AO334" s="568" t="str">
        <f aca="false">IF(F334="","",IF(AND($B334='Descrizione Intervento'!$E$25,$C334='Descrizione Intervento'!$E$27,$D334='Descrizione Intervento'!$E$30,$E334='Descrizione Intervento'!$E$32),IF(COUNTIF(AO$3:AO333,$F334)=0,$F334,""),""))</f>
        <v/>
      </c>
      <c r="AP334" s="568" t="str">
        <f aca="false">IF(G334="","",IF(AND($B334='Descrizione Intervento'!$E$25,$C334='Descrizione Intervento'!$E$27,$D334='Descrizione Intervento'!$E$30,$E334='Descrizione Intervento'!$E$32,$F334='Descrizione Intervento'!$E$34),IF(COUNTIF(AP$3:AP333,$G334)=0,$G334,""),""))</f>
        <v/>
      </c>
    </row>
    <row r="335" customFormat="false" ht="12.75" hidden="false" customHeight="false" outlineLevel="0" collapsed="false">
      <c r="A335" s="568" t="str">
        <f aca="false">IF(B335&lt;&gt;"",CONCATENATE(B335,C335,D335,E335,F399,F335,G335),"")</f>
        <v/>
      </c>
      <c r="B335" s="590"/>
      <c r="C335" s="590"/>
      <c r="D335" s="590"/>
      <c r="E335" s="591"/>
      <c r="F335" s="590"/>
      <c r="G335" s="590"/>
      <c r="H335" s="593"/>
      <c r="I335" s="593"/>
      <c r="J335" s="595"/>
      <c r="K335" s="595"/>
      <c r="L335" s="590"/>
      <c r="M335" s="590"/>
      <c r="N335" s="590"/>
      <c r="V335" s="568" t="n">
        <f aca="false">+V334+1</f>
        <v>273</v>
      </c>
      <c r="W335" s="573" t="str">
        <f aca="false">IFERROR(VLOOKUP($V334,AD:AK,8,FALSE()),"")</f>
        <v/>
      </c>
      <c r="X335" s="573" t="str">
        <f aca="false">IFERROR(VLOOKUP($V335,AE:AL,8,FALSE()),"")</f>
        <v/>
      </c>
      <c r="Y335" s="573" t="str">
        <f aca="false">IFERROR(VLOOKUP($V335,AF:AM,8,FALSE()),"")</f>
        <v/>
      </c>
      <c r="Z335" s="573" t="str">
        <f aca="false">IFERROR(VLOOKUP($V335,AG:AN,8,FALSE()),"")</f>
        <v/>
      </c>
      <c r="AA335" s="573" t="str">
        <f aca="false">IFERROR(VLOOKUP($V335,AH:AO,8,FALSE()),"")</f>
        <v/>
      </c>
      <c r="AB335" s="573" t="str">
        <f aca="false">IFERROR(VLOOKUP($V335,AI:AP,8,FALSE()),"")</f>
        <v/>
      </c>
      <c r="AD335" s="568" t="str">
        <f aca="false">IF(AK335&lt;&gt;"",MAX(AD$3:AD334)+1,"")</f>
        <v/>
      </c>
      <c r="AE335" s="568" t="str">
        <f aca="false">IF(AL335&lt;&gt;"",MAX(AE$3:AE334)+1,"")</f>
        <v/>
      </c>
      <c r="AF335" s="568" t="str">
        <f aca="false">IF(AM335&lt;&gt;"",MAX(AF$3:AF334)+1,"")</f>
        <v/>
      </c>
      <c r="AG335" s="568" t="str">
        <f aca="false">IF(AN335&lt;&gt;"",MAX(AG$3:AG334)+1,"")</f>
        <v/>
      </c>
      <c r="AH335" s="568" t="str">
        <f aca="false">IF(AO335&lt;&gt;"",MAX(AH$3:AH334)+1,"")</f>
        <v/>
      </c>
      <c r="AI335" s="568" t="str">
        <f aca="false">IF(AP335&lt;&gt;"",MAX(AI$3:AI334)+1,"")</f>
        <v/>
      </c>
      <c r="AK335" s="568" t="str">
        <f aca="false">IF(B335="","",IF(COUNTIF($AK$3:AL334,B335)=0,B335,""))</f>
        <v/>
      </c>
      <c r="AL335" s="568" t="str">
        <f aca="false">IF(C335="","",IF($B335='Descrizione Intervento'!$E$25,IF(COUNTIF($AL$3:AL334,$C335)=0,$C335,""),""))</f>
        <v/>
      </c>
      <c r="AM335" s="568" t="str">
        <f aca="false">IF(D335="","",IF(AND($B335='Descrizione Intervento'!$E$25,$C335='Descrizione Intervento'!$E$27),IF(COUNTIF(AM$3:AM334,$D335)=0,$D335,""),""))</f>
        <v/>
      </c>
      <c r="AN335" s="568" t="str">
        <f aca="false">IF(E335="","",IF(AND($B335='Descrizione Intervento'!$E$25,$C335='Descrizione Intervento'!$E$27,$D335='Descrizione Intervento'!$E$30),IF(COUNTIF(AN$3:AN334,$E335)=0,$E335,""),""))</f>
        <v/>
      </c>
      <c r="AO335" s="568" t="str">
        <f aca="false">IF(F335="","",IF(AND($B335='Descrizione Intervento'!$E$25,$C335='Descrizione Intervento'!$E$27,$D335='Descrizione Intervento'!$E$30,$E335='Descrizione Intervento'!$E$32),IF(COUNTIF(AO$3:AO334,$F335)=0,$F335,""),""))</f>
        <v/>
      </c>
      <c r="AP335" s="568" t="str">
        <f aca="false">IF(G335="","",IF(AND($B335='Descrizione Intervento'!$E$25,$C335='Descrizione Intervento'!$E$27,$D335='Descrizione Intervento'!$E$30,$E335='Descrizione Intervento'!$E$32,$F335='Descrizione Intervento'!$E$34),IF(COUNTIF(AP$3:AP334,$G335)=0,$G335,""),""))</f>
        <v/>
      </c>
    </row>
    <row r="336" customFormat="false" ht="12.75" hidden="false" customHeight="false" outlineLevel="0" collapsed="false">
      <c r="A336" s="568" t="str">
        <f aca="false">IF(B336&lt;&gt;"",CONCATENATE(B336,C336,D336,E336,F400,F336,G336),"")</f>
        <v/>
      </c>
      <c r="B336" s="590"/>
      <c r="C336" s="590"/>
      <c r="D336" s="590"/>
      <c r="E336" s="591"/>
      <c r="F336" s="590"/>
      <c r="G336" s="590"/>
      <c r="H336" s="593"/>
      <c r="I336" s="593"/>
      <c r="J336" s="595"/>
      <c r="K336" s="595"/>
      <c r="L336" s="590"/>
      <c r="M336" s="590"/>
      <c r="N336" s="590"/>
      <c r="V336" s="568" t="n">
        <f aca="false">+V335+1</f>
        <v>274</v>
      </c>
      <c r="W336" s="573" t="str">
        <f aca="false">IFERROR(VLOOKUP($V335,AD:AK,8,FALSE()),"")</f>
        <v/>
      </c>
      <c r="X336" s="573" t="str">
        <f aca="false">IFERROR(VLOOKUP($V336,AE:AL,8,FALSE()),"")</f>
        <v/>
      </c>
      <c r="Y336" s="573" t="str">
        <f aca="false">IFERROR(VLOOKUP($V336,AF:AM,8,FALSE()),"")</f>
        <v/>
      </c>
      <c r="Z336" s="573" t="str">
        <f aca="false">IFERROR(VLOOKUP($V336,AG:AN,8,FALSE()),"")</f>
        <v/>
      </c>
      <c r="AA336" s="573" t="str">
        <f aca="false">IFERROR(VLOOKUP($V336,AH:AO,8,FALSE()),"")</f>
        <v/>
      </c>
      <c r="AB336" s="573" t="str">
        <f aca="false">IFERROR(VLOOKUP($V336,AI:AP,8,FALSE()),"")</f>
        <v/>
      </c>
      <c r="AD336" s="568" t="str">
        <f aca="false">IF(AK336&lt;&gt;"",MAX(AD$3:AD335)+1,"")</f>
        <v/>
      </c>
      <c r="AE336" s="568" t="str">
        <f aca="false">IF(AL336&lt;&gt;"",MAX(AE$3:AE335)+1,"")</f>
        <v/>
      </c>
      <c r="AF336" s="568" t="str">
        <f aca="false">IF(AM336&lt;&gt;"",MAX(AF$3:AF335)+1,"")</f>
        <v/>
      </c>
      <c r="AG336" s="568" t="str">
        <f aca="false">IF(AN336&lt;&gt;"",MAX(AG$3:AG335)+1,"")</f>
        <v/>
      </c>
      <c r="AH336" s="568" t="str">
        <f aca="false">IF(AO336&lt;&gt;"",MAX(AH$3:AH335)+1,"")</f>
        <v/>
      </c>
      <c r="AI336" s="568" t="str">
        <f aca="false">IF(AP336&lt;&gt;"",MAX(AI$3:AI335)+1,"")</f>
        <v/>
      </c>
      <c r="AK336" s="568" t="str">
        <f aca="false">IF(B336="","",IF(COUNTIF($AK$3:AL335,B336)=0,B336,""))</f>
        <v/>
      </c>
      <c r="AL336" s="568" t="str">
        <f aca="false">IF(C336="","",IF($B336='Descrizione Intervento'!$E$25,IF(COUNTIF($AL$3:AL335,$C336)=0,$C336,""),""))</f>
        <v/>
      </c>
      <c r="AM336" s="568" t="str">
        <f aca="false">IF(D336="","",IF(AND($B336='Descrizione Intervento'!$E$25,$C336='Descrizione Intervento'!$E$27),IF(COUNTIF(AM$3:AM335,$D336)=0,$D336,""),""))</f>
        <v/>
      </c>
      <c r="AN336" s="568" t="str">
        <f aca="false">IF(E336="","",IF(AND($B336='Descrizione Intervento'!$E$25,$C336='Descrizione Intervento'!$E$27,$D336='Descrizione Intervento'!$E$30),IF(COUNTIF(AN$3:AN335,$E336)=0,$E336,""),""))</f>
        <v/>
      </c>
      <c r="AO336" s="568" t="str">
        <f aca="false">IF(F336="","",IF(AND($B336='Descrizione Intervento'!$E$25,$C336='Descrizione Intervento'!$E$27,$D336='Descrizione Intervento'!$E$30,$E336='Descrizione Intervento'!$E$32),IF(COUNTIF(AO$3:AO335,$F336)=0,$F336,""),""))</f>
        <v/>
      </c>
      <c r="AP336" s="568" t="str">
        <f aca="false">IF(G336="","",IF(AND($B336='Descrizione Intervento'!$E$25,$C336='Descrizione Intervento'!$E$27,$D336='Descrizione Intervento'!$E$30,$E336='Descrizione Intervento'!$E$32,$F336='Descrizione Intervento'!$E$34),IF(COUNTIF(AP$3:AP335,$G336)=0,$G336,""),""))</f>
        <v/>
      </c>
    </row>
    <row r="337" customFormat="false" ht="12.75" hidden="false" customHeight="false" outlineLevel="0" collapsed="false">
      <c r="A337" s="568" t="str">
        <f aca="false">IF(B337&lt;&gt;"",CONCATENATE(B337,C337,D337,E337,F401,F337,G337),"")</f>
        <v/>
      </c>
      <c r="B337" s="590"/>
      <c r="C337" s="590"/>
      <c r="D337" s="590"/>
      <c r="E337" s="591"/>
      <c r="F337" s="590"/>
      <c r="G337" s="590"/>
      <c r="H337" s="593"/>
      <c r="I337" s="593"/>
      <c r="J337" s="595"/>
      <c r="K337" s="595"/>
      <c r="L337" s="590"/>
      <c r="M337" s="590"/>
      <c r="N337" s="590"/>
      <c r="V337" s="568" t="n">
        <f aca="false">+V336+1</f>
        <v>275</v>
      </c>
      <c r="W337" s="573" t="str">
        <f aca="false">IFERROR(VLOOKUP($V336,AD:AK,8,FALSE()),"")</f>
        <v/>
      </c>
      <c r="X337" s="573" t="str">
        <f aca="false">IFERROR(VLOOKUP($V337,AE:AL,8,FALSE()),"")</f>
        <v/>
      </c>
      <c r="Y337" s="573" t="str">
        <f aca="false">IFERROR(VLOOKUP($V337,AF:AM,8,FALSE()),"")</f>
        <v/>
      </c>
      <c r="Z337" s="573" t="str">
        <f aca="false">IFERROR(VLOOKUP($V337,AG:AN,8,FALSE()),"")</f>
        <v/>
      </c>
      <c r="AA337" s="573" t="str">
        <f aca="false">IFERROR(VLOOKUP($V337,AH:AO,8,FALSE()),"")</f>
        <v/>
      </c>
      <c r="AB337" s="573" t="str">
        <f aca="false">IFERROR(VLOOKUP($V337,AI:AP,8,FALSE()),"")</f>
        <v/>
      </c>
      <c r="AD337" s="568" t="str">
        <f aca="false">IF(AK337&lt;&gt;"",MAX(AD$3:AD336)+1,"")</f>
        <v/>
      </c>
      <c r="AE337" s="568" t="str">
        <f aca="false">IF(AL337&lt;&gt;"",MAX(AE$3:AE336)+1,"")</f>
        <v/>
      </c>
      <c r="AF337" s="568" t="str">
        <f aca="false">IF(AM337&lt;&gt;"",MAX(AF$3:AF336)+1,"")</f>
        <v/>
      </c>
      <c r="AG337" s="568" t="str">
        <f aca="false">IF(AN337&lt;&gt;"",MAX(AG$3:AG336)+1,"")</f>
        <v/>
      </c>
      <c r="AH337" s="568" t="str">
        <f aca="false">IF(AO337&lt;&gt;"",MAX(AH$3:AH336)+1,"")</f>
        <v/>
      </c>
      <c r="AI337" s="568" t="str">
        <f aca="false">IF(AP337&lt;&gt;"",MAX(AI$3:AI336)+1,"")</f>
        <v/>
      </c>
      <c r="AK337" s="568" t="str">
        <f aca="false">IF(B337="","",IF(COUNTIF($AK$3:AL336,B337)=0,B337,""))</f>
        <v/>
      </c>
      <c r="AL337" s="568" t="str">
        <f aca="false">IF(C337="","",IF($B337='Descrizione Intervento'!$E$25,IF(COUNTIF($AL$3:AL336,$C337)=0,$C337,""),""))</f>
        <v/>
      </c>
      <c r="AM337" s="568" t="str">
        <f aca="false">IF(D337="","",IF(AND($B337='Descrizione Intervento'!$E$25,$C337='Descrizione Intervento'!$E$27),IF(COUNTIF(AM$3:AM336,$D337)=0,$D337,""),""))</f>
        <v/>
      </c>
      <c r="AN337" s="568" t="str">
        <f aca="false">IF(E337="","",IF(AND($B337='Descrizione Intervento'!$E$25,$C337='Descrizione Intervento'!$E$27,$D337='Descrizione Intervento'!$E$30),IF(COUNTIF(AN$3:AN336,$E337)=0,$E337,""),""))</f>
        <v/>
      </c>
      <c r="AO337" s="568" t="str">
        <f aca="false">IF(F337="","",IF(AND($B337='Descrizione Intervento'!$E$25,$C337='Descrizione Intervento'!$E$27,$D337='Descrizione Intervento'!$E$30,$E337='Descrizione Intervento'!$E$32),IF(COUNTIF(AO$3:AO336,$F337)=0,$F337,""),""))</f>
        <v/>
      </c>
      <c r="AP337" s="568" t="str">
        <f aca="false">IF(G337="","",IF(AND($B337='Descrizione Intervento'!$E$25,$C337='Descrizione Intervento'!$E$27,$D337='Descrizione Intervento'!$E$30,$E337='Descrizione Intervento'!$E$32,$F337='Descrizione Intervento'!$E$34),IF(COUNTIF(AP$3:AP336,$G337)=0,$G337,""),""))</f>
        <v/>
      </c>
    </row>
    <row r="338" customFormat="false" ht="12.75" hidden="false" customHeight="false" outlineLevel="0" collapsed="false">
      <c r="A338" s="568" t="str">
        <f aca="false">IF(B338&lt;&gt;"",CONCATENATE(B338,C338,D338,E338,F402,F338,G338),"")</f>
        <v/>
      </c>
      <c r="B338" s="590"/>
      <c r="C338" s="590"/>
      <c r="D338" s="590"/>
      <c r="E338" s="591"/>
      <c r="F338" s="590"/>
      <c r="G338" s="590"/>
      <c r="H338" s="593"/>
      <c r="I338" s="593"/>
      <c r="J338" s="595"/>
      <c r="K338" s="595"/>
      <c r="L338" s="590"/>
      <c r="M338" s="590"/>
      <c r="N338" s="590"/>
      <c r="V338" s="568" t="n">
        <f aca="false">+V337+1</f>
        <v>276</v>
      </c>
      <c r="W338" s="573" t="str">
        <f aca="false">IFERROR(VLOOKUP($V337,AD:AK,8,FALSE()),"")</f>
        <v/>
      </c>
      <c r="X338" s="573" t="str">
        <f aca="false">IFERROR(VLOOKUP($V338,AE:AL,8,FALSE()),"")</f>
        <v/>
      </c>
      <c r="Y338" s="573" t="str">
        <f aca="false">IFERROR(VLOOKUP($V338,AF:AM,8,FALSE()),"")</f>
        <v/>
      </c>
      <c r="Z338" s="573" t="str">
        <f aca="false">IFERROR(VLOOKUP($V338,AG:AN,8,FALSE()),"")</f>
        <v/>
      </c>
      <c r="AA338" s="573" t="str">
        <f aca="false">IFERROR(VLOOKUP($V338,AH:AO,8,FALSE()),"")</f>
        <v/>
      </c>
      <c r="AB338" s="573" t="str">
        <f aca="false">IFERROR(VLOOKUP($V338,AI:AP,8,FALSE()),"")</f>
        <v/>
      </c>
      <c r="AD338" s="568" t="str">
        <f aca="false">IF(AK338&lt;&gt;"",MAX(AD$3:AD337)+1,"")</f>
        <v/>
      </c>
      <c r="AE338" s="568" t="str">
        <f aca="false">IF(AL338&lt;&gt;"",MAX(AE$3:AE337)+1,"")</f>
        <v/>
      </c>
      <c r="AF338" s="568" t="str">
        <f aca="false">IF(AM338&lt;&gt;"",MAX(AF$3:AF337)+1,"")</f>
        <v/>
      </c>
      <c r="AG338" s="568" t="str">
        <f aca="false">IF(AN338&lt;&gt;"",MAX(AG$3:AG337)+1,"")</f>
        <v/>
      </c>
      <c r="AH338" s="568" t="str">
        <f aca="false">IF(AO338&lt;&gt;"",MAX(AH$3:AH337)+1,"")</f>
        <v/>
      </c>
      <c r="AI338" s="568" t="str">
        <f aca="false">IF(AP338&lt;&gt;"",MAX(AI$3:AI337)+1,"")</f>
        <v/>
      </c>
      <c r="AK338" s="568" t="str">
        <f aca="false">IF(B338="","",IF(COUNTIF($AK$3:AL337,B338)=0,B338,""))</f>
        <v/>
      </c>
      <c r="AL338" s="568" t="str">
        <f aca="false">IF(C338="","",IF($B338='Descrizione Intervento'!$E$25,IF(COUNTIF($AL$3:AL337,$C338)=0,$C338,""),""))</f>
        <v/>
      </c>
      <c r="AM338" s="568" t="str">
        <f aca="false">IF(D338="","",IF(AND($B338='Descrizione Intervento'!$E$25,$C338='Descrizione Intervento'!$E$27),IF(COUNTIF(AM$3:AM337,$D338)=0,$D338,""),""))</f>
        <v/>
      </c>
      <c r="AN338" s="568" t="str">
        <f aca="false">IF(E338="","",IF(AND($B338='Descrizione Intervento'!$E$25,$C338='Descrizione Intervento'!$E$27,$D338='Descrizione Intervento'!$E$30),IF(COUNTIF(AN$3:AN337,$E338)=0,$E338,""),""))</f>
        <v/>
      </c>
      <c r="AO338" s="568" t="str">
        <f aca="false">IF(F338="","",IF(AND($B338='Descrizione Intervento'!$E$25,$C338='Descrizione Intervento'!$E$27,$D338='Descrizione Intervento'!$E$30,$E338='Descrizione Intervento'!$E$32),IF(COUNTIF(AO$3:AO337,$F338)=0,$F338,""),""))</f>
        <v/>
      </c>
      <c r="AP338" s="568" t="str">
        <f aca="false">IF(G338="","",IF(AND($B338='Descrizione Intervento'!$E$25,$C338='Descrizione Intervento'!$E$27,$D338='Descrizione Intervento'!$E$30,$E338='Descrizione Intervento'!$E$32,$F338='Descrizione Intervento'!$E$34),IF(COUNTIF(AP$3:AP337,$G338)=0,$G338,""),""))</f>
        <v/>
      </c>
    </row>
    <row r="339" customFormat="false" ht="12.75" hidden="false" customHeight="false" outlineLevel="0" collapsed="false">
      <c r="A339" s="568" t="str">
        <f aca="false">IF(B339&lt;&gt;"",CONCATENATE(B339,C339,D339,E339,F403,F339,G339),"")</f>
        <v/>
      </c>
      <c r="B339" s="590"/>
      <c r="C339" s="590"/>
      <c r="D339" s="590"/>
      <c r="E339" s="591"/>
      <c r="F339" s="590"/>
      <c r="G339" s="590"/>
      <c r="H339" s="593"/>
      <c r="I339" s="593"/>
      <c r="J339" s="595"/>
      <c r="K339" s="595"/>
      <c r="L339" s="590"/>
      <c r="M339" s="590"/>
      <c r="N339" s="590"/>
      <c r="V339" s="568" t="n">
        <f aca="false">+V338+1</f>
        <v>277</v>
      </c>
      <c r="W339" s="573" t="str">
        <f aca="false">IFERROR(VLOOKUP($V338,AD:AK,8,FALSE()),"")</f>
        <v/>
      </c>
      <c r="X339" s="573" t="str">
        <f aca="false">IFERROR(VLOOKUP($V339,AE:AL,8,FALSE()),"")</f>
        <v/>
      </c>
      <c r="Y339" s="573" t="str">
        <f aca="false">IFERROR(VLOOKUP($V339,AF:AM,8,FALSE()),"")</f>
        <v/>
      </c>
      <c r="Z339" s="573" t="str">
        <f aca="false">IFERROR(VLOOKUP($V339,AG:AN,8,FALSE()),"")</f>
        <v/>
      </c>
      <c r="AA339" s="573" t="str">
        <f aca="false">IFERROR(VLOOKUP($V339,AH:AO,8,FALSE()),"")</f>
        <v/>
      </c>
      <c r="AB339" s="573" t="str">
        <f aca="false">IFERROR(VLOOKUP($V339,AI:AP,8,FALSE()),"")</f>
        <v/>
      </c>
      <c r="AD339" s="568" t="str">
        <f aca="false">IF(AK339&lt;&gt;"",MAX(AD$3:AD338)+1,"")</f>
        <v/>
      </c>
      <c r="AE339" s="568" t="str">
        <f aca="false">IF(AL339&lt;&gt;"",MAX(AE$3:AE338)+1,"")</f>
        <v/>
      </c>
      <c r="AF339" s="568" t="str">
        <f aca="false">IF(AM339&lt;&gt;"",MAX(AF$3:AF338)+1,"")</f>
        <v/>
      </c>
      <c r="AG339" s="568" t="str">
        <f aca="false">IF(AN339&lt;&gt;"",MAX(AG$3:AG338)+1,"")</f>
        <v/>
      </c>
      <c r="AH339" s="568" t="str">
        <f aca="false">IF(AO339&lt;&gt;"",MAX(AH$3:AH338)+1,"")</f>
        <v/>
      </c>
      <c r="AI339" s="568" t="str">
        <f aca="false">IF(AP339&lt;&gt;"",MAX(AI$3:AI338)+1,"")</f>
        <v/>
      </c>
      <c r="AK339" s="568" t="str">
        <f aca="false">IF(B339="","",IF(COUNTIF($AK$3:AL338,B339)=0,B339,""))</f>
        <v/>
      </c>
      <c r="AL339" s="568" t="str">
        <f aca="false">IF(C339="","",IF($B339='Descrizione Intervento'!$E$25,IF(COUNTIF($AL$3:AL338,$C339)=0,$C339,""),""))</f>
        <v/>
      </c>
      <c r="AM339" s="568" t="str">
        <f aca="false">IF(D339="","",IF(AND($B339='Descrizione Intervento'!$E$25,$C339='Descrizione Intervento'!$E$27),IF(COUNTIF(AM$3:AM338,$D339)=0,$D339,""),""))</f>
        <v/>
      </c>
      <c r="AN339" s="568" t="str">
        <f aca="false">IF(E339="","",IF(AND($B339='Descrizione Intervento'!$E$25,$C339='Descrizione Intervento'!$E$27,$D339='Descrizione Intervento'!$E$30),IF(COUNTIF(AN$3:AN338,$E339)=0,$E339,""),""))</f>
        <v/>
      </c>
      <c r="AO339" s="568" t="str">
        <f aca="false">IF(F339="","",IF(AND($B339='Descrizione Intervento'!$E$25,$C339='Descrizione Intervento'!$E$27,$D339='Descrizione Intervento'!$E$30,$E339='Descrizione Intervento'!$E$32),IF(COUNTIF(AO$3:AO338,$F339)=0,$F339,""),""))</f>
        <v/>
      </c>
      <c r="AP339" s="568" t="str">
        <f aca="false">IF(G339="","",IF(AND($B339='Descrizione Intervento'!$E$25,$C339='Descrizione Intervento'!$E$27,$D339='Descrizione Intervento'!$E$30,$E339='Descrizione Intervento'!$E$32,$F339='Descrizione Intervento'!$E$34),IF(COUNTIF(AP$3:AP338,$G339)=0,$G339,""),""))</f>
        <v/>
      </c>
    </row>
    <row r="340" customFormat="false" ht="12.75" hidden="false" customHeight="false" outlineLevel="0" collapsed="false">
      <c r="A340" s="568" t="str">
        <f aca="false">IF(B340&lt;&gt;"",CONCATENATE(B340,C340,D340,E340,F404,F340,G340),"")</f>
        <v/>
      </c>
      <c r="B340" s="590"/>
      <c r="C340" s="590"/>
      <c r="D340" s="590"/>
      <c r="E340" s="591"/>
      <c r="F340" s="590"/>
      <c r="G340" s="590"/>
      <c r="H340" s="593"/>
      <c r="I340" s="593"/>
      <c r="J340" s="595"/>
      <c r="K340" s="595"/>
      <c r="L340" s="590"/>
      <c r="M340" s="590"/>
      <c r="N340" s="590"/>
      <c r="V340" s="568" t="n">
        <f aca="false">+V339+1</f>
        <v>278</v>
      </c>
      <c r="W340" s="573" t="str">
        <f aca="false">IFERROR(VLOOKUP($V339,AD:AK,8,FALSE()),"")</f>
        <v/>
      </c>
      <c r="X340" s="573" t="str">
        <f aca="false">IFERROR(VLOOKUP($V340,AE:AL,8,FALSE()),"")</f>
        <v/>
      </c>
      <c r="Y340" s="573" t="str">
        <f aca="false">IFERROR(VLOOKUP($V340,AF:AM,8,FALSE()),"")</f>
        <v/>
      </c>
      <c r="Z340" s="573" t="str">
        <f aca="false">IFERROR(VLOOKUP($V340,AG:AN,8,FALSE()),"")</f>
        <v/>
      </c>
      <c r="AA340" s="573" t="str">
        <f aca="false">IFERROR(VLOOKUP($V340,AH:AO,8,FALSE()),"")</f>
        <v/>
      </c>
      <c r="AB340" s="573" t="str">
        <f aca="false">IFERROR(VLOOKUP($V340,AI:AP,8,FALSE()),"")</f>
        <v/>
      </c>
      <c r="AD340" s="568" t="str">
        <f aca="false">IF(AK340&lt;&gt;"",MAX(AD$3:AD339)+1,"")</f>
        <v/>
      </c>
      <c r="AE340" s="568" t="str">
        <f aca="false">IF(AL340&lt;&gt;"",MAX(AE$3:AE339)+1,"")</f>
        <v/>
      </c>
      <c r="AF340" s="568" t="str">
        <f aca="false">IF(AM340&lt;&gt;"",MAX(AF$3:AF339)+1,"")</f>
        <v/>
      </c>
      <c r="AG340" s="568" t="str">
        <f aca="false">IF(AN340&lt;&gt;"",MAX(AG$3:AG339)+1,"")</f>
        <v/>
      </c>
      <c r="AH340" s="568" t="str">
        <f aca="false">IF(AO340&lt;&gt;"",MAX(AH$3:AH339)+1,"")</f>
        <v/>
      </c>
      <c r="AI340" s="568" t="str">
        <f aca="false">IF(AP340&lt;&gt;"",MAX(AI$3:AI339)+1,"")</f>
        <v/>
      </c>
      <c r="AK340" s="568" t="str">
        <f aca="false">IF(B340="","",IF(COUNTIF($AK$3:AL339,B340)=0,B340,""))</f>
        <v/>
      </c>
      <c r="AL340" s="568" t="str">
        <f aca="false">IF(C340="","",IF($B340='Descrizione Intervento'!$E$25,IF(COUNTIF($AL$3:AL339,$C340)=0,$C340,""),""))</f>
        <v/>
      </c>
      <c r="AM340" s="568" t="str">
        <f aca="false">IF(D340="","",IF(AND($B340='Descrizione Intervento'!$E$25,$C340='Descrizione Intervento'!$E$27),IF(COUNTIF(AM$3:AM339,$D340)=0,$D340,""),""))</f>
        <v/>
      </c>
      <c r="AN340" s="568" t="str">
        <f aca="false">IF(E340="","",IF(AND($B340='Descrizione Intervento'!$E$25,$C340='Descrizione Intervento'!$E$27,$D340='Descrizione Intervento'!$E$30),IF(COUNTIF(AN$3:AN339,$E340)=0,$E340,""),""))</f>
        <v/>
      </c>
      <c r="AO340" s="568" t="str">
        <f aca="false">IF(F340="","",IF(AND($B340='Descrizione Intervento'!$E$25,$C340='Descrizione Intervento'!$E$27,$D340='Descrizione Intervento'!$E$30,$E340='Descrizione Intervento'!$E$32),IF(COUNTIF(AO$3:AO339,$F340)=0,$F340,""),""))</f>
        <v/>
      </c>
      <c r="AP340" s="568" t="str">
        <f aca="false">IF(G340="","",IF(AND($B340='Descrizione Intervento'!$E$25,$C340='Descrizione Intervento'!$E$27,$D340='Descrizione Intervento'!$E$30,$E340='Descrizione Intervento'!$E$32,$F340='Descrizione Intervento'!$E$34),IF(COUNTIF(AP$3:AP339,$G340)=0,$G340,""),""))</f>
        <v/>
      </c>
    </row>
    <row r="341" customFormat="false" ht="12.75" hidden="false" customHeight="false" outlineLevel="0" collapsed="false">
      <c r="A341" s="568" t="str">
        <f aca="false">IF(B341&lt;&gt;"",CONCATENATE(B341,C341,D341,E341,F405,F341,G341),"")</f>
        <v/>
      </c>
      <c r="B341" s="590"/>
      <c r="C341" s="590"/>
      <c r="D341" s="590"/>
      <c r="E341" s="591"/>
      <c r="F341" s="590"/>
      <c r="G341" s="590"/>
      <c r="H341" s="593"/>
      <c r="I341" s="593"/>
      <c r="J341" s="595"/>
      <c r="K341" s="595"/>
      <c r="L341" s="590"/>
      <c r="M341" s="590"/>
      <c r="N341" s="590"/>
      <c r="V341" s="568" t="n">
        <f aca="false">+V340+1</f>
        <v>279</v>
      </c>
      <c r="W341" s="573" t="str">
        <f aca="false">IFERROR(VLOOKUP($V340,AD:AK,8,FALSE()),"")</f>
        <v/>
      </c>
      <c r="X341" s="573" t="str">
        <f aca="false">IFERROR(VLOOKUP($V341,AE:AL,8,FALSE()),"")</f>
        <v/>
      </c>
      <c r="Y341" s="573" t="str">
        <f aca="false">IFERROR(VLOOKUP($V341,AF:AM,8,FALSE()),"")</f>
        <v/>
      </c>
      <c r="Z341" s="573" t="str">
        <f aca="false">IFERROR(VLOOKUP($V341,AG:AN,8,FALSE()),"")</f>
        <v/>
      </c>
      <c r="AA341" s="573" t="str">
        <f aca="false">IFERROR(VLOOKUP($V341,AH:AO,8,FALSE()),"")</f>
        <v/>
      </c>
      <c r="AB341" s="573" t="str">
        <f aca="false">IFERROR(VLOOKUP($V341,AI:AP,8,FALSE()),"")</f>
        <v/>
      </c>
      <c r="AD341" s="568" t="str">
        <f aca="false">IF(AK341&lt;&gt;"",MAX(AD$3:AD340)+1,"")</f>
        <v/>
      </c>
      <c r="AE341" s="568" t="str">
        <f aca="false">IF(AL341&lt;&gt;"",MAX(AE$3:AE340)+1,"")</f>
        <v/>
      </c>
      <c r="AF341" s="568" t="str">
        <f aca="false">IF(AM341&lt;&gt;"",MAX(AF$3:AF340)+1,"")</f>
        <v/>
      </c>
      <c r="AG341" s="568" t="str">
        <f aca="false">IF(AN341&lt;&gt;"",MAX(AG$3:AG340)+1,"")</f>
        <v/>
      </c>
      <c r="AH341" s="568" t="str">
        <f aca="false">IF(AO341&lt;&gt;"",MAX(AH$3:AH340)+1,"")</f>
        <v/>
      </c>
      <c r="AI341" s="568" t="str">
        <f aca="false">IF(AP341&lt;&gt;"",MAX(AI$3:AI340)+1,"")</f>
        <v/>
      </c>
      <c r="AK341" s="568" t="str">
        <f aca="false">IF(B341="","",IF(COUNTIF($AK$3:AL340,B341)=0,B341,""))</f>
        <v/>
      </c>
      <c r="AL341" s="568" t="str">
        <f aca="false">IF(C341="","",IF($B341='Descrizione Intervento'!$E$25,IF(COUNTIF($AL$3:AL340,$C341)=0,$C341,""),""))</f>
        <v/>
      </c>
      <c r="AM341" s="568" t="str">
        <f aca="false">IF(D341="","",IF(AND($B341='Descrizione Intervento'!$E$25,$C341='Descrizione Intervento'!$E$27),IF(COUNTIF(AM$3:AM340,$D341)=0,$D341,""),""))</f>
        <v/>
      </c>
      <c r="AN341" s="568" t="str">
        <f aca="false">IF(E341="","",IF(AND($B341='Descrizione Intervento'!$E$25,$C341='Descrizione Intervento'!$E$27,$D341='Descrizione Intervento'!$E$30),IF(COUNTIF(AN$3:AN340,$E341)=0,$E341,""),""))</f>
        <v/>
      </c>
      <c r="AO341" s="568" t="str">
        <f aca="false">IF(F341="","",IF(AND($B341='Descrizione Intervento'!$E$25,$C341='Descrizione Intervento'!$E$27,$D341='Descrizione Intervento'!$E$30,$E341='Descrizione Intervento'!$E$32),IF(COUNTIF(AO$3:AO340,$F341)=0,$F341,""),""))</f>
        <v/>
      </c>
      <c r="AP341" s="568" t="str">
        <f aca="false">IF(G341="","",IF(AND($B341='Descrizione Intervento'!$E$25,$C341='Descrizione Intervento'!$E$27,$D341='Descrizione Intervento'!$E$30,$E341='Descrizione Intervento'!$E$32,$F341='Descrizione Intervento'!$E$34),IF(COUNTIF(AP$3:AP340,$G341)=0,$G341,""),""))</f>
        <v/>
      </c>
    </row>
    <row r="342" customFormat="false" ht="12.75" hidden="false" customHeight="false" outlineLevel="0" collapsed="false">
      <c r="A342" s="568" t="str">
        <f aca="false">IF(B342&lt;&gt;"",CONCATENATE(B342,C342,D342,E342,F406,F342,G342),"")</f>
        <v/>
      </c>
      <c r="B342" s="590"/>
      <c r="C342" s="590"/>
      <c r="D342" s="590"/>
      <c r="E342" s="591"/>
      <c r="F342" s="590"/>
      <c r="G342" s="590"/>
      <c r="H342" s="593"/>
      <c r="I342" s="593"/>
      <c r="J342" s="595"/>
      <c r="K342" s="595"/>
      <c r="L342" s="590"/>
      <c r="M342" s="590"/>
      <c r="N342" s="590"/>
      <c r="V342" s="568" t="n">
        <f aca="false">+V341+1</f>
        <v>280</v>
      </c>
      <c r="W342" s="573" t="str">
        <f aca="false">IFERROR(VLOOKUP($V341,AD:AK,8,FALSE()),"")</f>
        <v/>
      </c>
      <c r="X342" s="573" t="str">
        <f aca="false">IFERROR(VLOOKUP($V342,AE:AL,8,FALSE()),"")</f>
        <v/>
      </c>
      <c r="Y342" s="573" t="str">
        <f aca="false">IFERROR(VLOOKUP($V342,AF:AM,8,FALSE()),"")</f>
        <v/>
      </c>
      <c r="Z342" s="573" t="str">
        <f aca="false">IFERROR(VLOOKUP($V342,AG:AN,8,FALSE()),"")</f>
        <v/>
      </c>
      <c r="AA342" s="573" t="str">
        <f aca="false">IFERROR(VLOOKUP($V342,AH:AO,8,FALSE()),"")</f>
        <v/>
      </c>
      <c r="AB342" s="573" t="str">
        <f aca="false">IFERROR(VLOOKUP($V342,AI:AP,8,FALSE()),"")</f>
        <v/>
      </c>
      <c r="AD342" s="568" t="str">
        <f aca="false">IF(AK342&lt;&gt;"",MAX(AD$3:AD341)+1,"")</f>
        <v/>
      </c>
      <c r="AE342" s="568" t="str">
        <f aca="false">IF(AL342&lt;&gt;"",MAX(AE$3:AE341)+1,"")</f>
        <v/>
      </c>
      <c r="AF342" s="568" t="str">
        <f aca="false">IF(AM342&lt;&gt;"",MAX(AF$3:AF341)+1,"")</f>
        <v/>
      </c>
      <c r="AG342" s="568" t="str">
        <f aca="false">IF(AN342&lt;&gt;"",MAX(AG$3:AG341)+1,"")</f>
        <v/>
      </c>
      <c r="AH342" s="568" t="str">
        <f aca="false">IF(AO342&lt;&gt;"",MAX(AH$3:AH341)+1,"")</f>
        <v/>
      </c>
      <c r="AI342" s="568" t="str">
        <f aca="false">IF(AP342&lt;&gt;"",MAX(AI$3:AI341)+1,"")</f>
        <v/>
      </c>
      <c r="AK342" s="568" t="str">
        <f aca="false">IF(B342="","",IF(COUNTIF($AK$3:AL341,B342)=0,B342,""))</f>
        <v/>
      </c>
      <c r="AL342" s="568" t="str">
        <f aca="false">IF(C342="","",IF($B342='Descrizione Intervento'!$E$25,IF(COUNTIF($AL$3:AL341,$C342)=0,$C342,""),""))</f>
        <v/>
      </c>
      <c r="AM342" s="568" t="str">
        <f aca="false">IF(D342="","",IF(AND($B342='Descrizione Intervento'!$E$25,$C342='Descrizione Intervento'!$E$27),IF(COUNTIF(AM$3:AM341,$D342)=0,$D342,""),""))</f>
        <v/>
      </c>
      <c r="AN342" s="568" t="str">
        <f aca="false">IF(E342="","",IF(AND($B342='Descrizione Intervento'!$E$25,$C342='Descrizione Intervento'!$E$27,$D342='Descrizione Intervento'!$E$30),IF(COUNTIF(AN$3:AN341,$E342)=0,$E342,""),""))</f>
        <v/>
      </c>
      <c r="AO342" s="568" t="str">
        <f aca="false">IF(F342="","",IF(AND($B342='Descrizione Intervento'!$E$25,$C342='Descrizione Intervento'!$E$27,$D342='Descrizione Intervento'!$E$30,$E342='Descrizione Intervento'!$E$32),IF(COUNTIF(AO$3:AO341,$F342)=0,$F342,""),""))</f>
        <v/>
      </c>
      <c r="AP342" s="568" t="str">
        <f aca="false">IF(G342="","",IF(AND($B342='Descrizione Intervento'!$E$25,$C342='Descrizione Intervento'!$E$27,$D342='Descrizione Intervento'!$E$30,$E342='Descrizione Intervento'!$E$32,$F342='Descrizione Intervento'!$E$34),IF(COUNTIF(AP$3:AP341,$G342)=0,$G342,""),""))</f>
        <v/>
      </c>
    </row>
    <row r="343" customFormat="false" ht="12.75" hidden="false" customHeight="false" outlineLevel="0" collapsed="false">
      <c r="A343" s="568" t="str">
        <f aca="false">IF(B343&lt;&gt;"",CONCATENATE(B343,C343,D343,E343,F407,F343,G343),"")</f>
        <v/>
      </c>
      <c r="B343" s="590"/>
      <c r="C343" s="590"/>
      <c r="D343" s="590"/>
      <c r="E343" s="591"/>
      <c r="F343" s="590"/>
      <c r="G343" s="590"/>
      <c r="H343" s="593"/>
      <c r="I343" s="593"/>
      <c r="J343" s="595"/>
      <c r="K343" s="595"/>
      <c r="L343" s="590"/>
      <c r="M343" s="590"/>
      <c r="N343" s="590"/>
      <c r="V343" s="568" t="n">
        <f aca="false">+V342+1</f>
        <v>281</v>
      </c>
      <c r="W343" s="573" t="str">
        <f aca="false">IFERROR(VLOOKUP($V342,AD:AK,8,FALSE()),"")</f>
        <v/>
      </c>
      <c r="X343" s="573" t="str">
        <f aca="false">IFERROR(VLOOKUP($V343,AE:AL,8,FALSE()),"")</f>
        <v/>
      </c>
      <c r="Y343" s="573" t="str">
        <f aca="false">IFERROR(VLOOKUP($V343,AF:AM,8,FALSE()),"")</f>
        <v/>
      </c>
      <c r="Z343" s="573" t="str">
        <f aca="false">IFERROR(VLOOKUP($V343,AG:AN,8,FALSE()),"")</f>
        <v/>
      </c>
      <c r="AA343" s="573" t="str">
        <f aca="false">IFERROR(VLOOKUP($V343,AH:AO,8,FALSE()),"")</f>
        <v/>
      </c>
      <c r="AB343" s="573" t="str">
        <f aca="false">IFERROR(VLOOKUP($V343,AI:AP,8,FALSE()),"")</f>
        <v/>
      </c>
      <c r="AD343" s="568" t="str">
        <f aca="false">IF(AK343&lt;&gt;"",MAX(AD$3:AD342)+1,"")</f>
        <v/>
      </c>
      <c r="AE343" s="568" t="str">
        <f aca="false">IF(AL343&lt;&gt;"",MAX(AE$3:AE342)+1,"")</f>
        <v/>
      </c>
      <c r="AF343" s="568" t="str">
        <f aca="false">IF(AM343&lt;&gt;"",MAX(AF$3:AF342)+1,"")</f>
        <v/>
      </c>
      <c r="AG343" s="568" t="str">
        <f aca="false">IF(AN343&lt;&gt;"",MAX(AG$3:AG342)+1,"")</f>
        <v/>
      </c>
      <c r="AH343" s="568" t="str">
        <f aca="false">IF(AO343&lt;&gt;"",MAX(AH$3:AH342)+1,"")</f>
        <v/>
      </c>
      <c r="AI343" s="568" t="str">
        <f aca="false">IF(AP343&lt;&gt;"",MAX(AI$3:AI342)+1,"")</f>
        <v/>
      </c>
      <c r="AK343" s="568" t="str">
        <f aca="false">IF(B343="","",IF(COUNTIF($AK$3:AL342,B343)=0,B343,""))</f>
        <v/>
      </c>
      <c r="AL343" s="568" t="str">
        <f aca="false">IF(C343="","",IF($B343='Descrizione Intervento'!$E$25,IF(COUNTIF($AL$3:AL342,$C343)=0,$C343,""),""))</f>
        <v/>
      </c>
      <c r="AM343" s="568" t="str">
        <f aca="false">IF(D343="","",IF(AND($B343='Descrizione Intervento'!$E$25,$C343='Descrizione Intervento'!$E$27),IF(COUNTIF(AM$3:AM342,$D343)=0,$D343,""),""))</f>
        <v/>
      </c>
      <c r="AN343" s="568" t="str">
        <f aca="false">IF(E343="","",IF(AND($B343='Descrizione Intervento'!$E$25,$C343='Descrizione Intervento'!$E$27,$D343='Descrizione Intervento'!$E$30),IF(COUNTIF(AN$3:AN342,$E343)=0,$E343,""),""))</f>
        <v/>
      </c>
      <c r="AO343" s="568" t="str">
        <f aca="false">IF(F343="","",IF(AND($B343='Descrizione Intervento'!$E$25,$C343='Descrizione Intervento'!$E$27,$D343='Descrizione Intervento'!$E$30,$E343='Descrizione Intervento'!$E$32),IF(COUNTIF(AO$3:AO342,$F343)=0,$F343,""),""))</f>
        <v/>
      </c>
      <c r="AP343" s="568" t="str">
        <f aca="false">IF(G343="","",IF(AND($B343='Descrizione Intervento'!$E$25,$C343='Descrizione Intervento'!$E$27,$D343='Descrizione Intervento'!$E$30,$E343='Descrizione Intervento'!$E$32,$F343='Descrizione Intervento'!$E$34),IF(COUNTIF(AP$3:AP342,$G343)=0,$G343,""),""))</f>
        <v/>
      </c>
    </row>
    <row r="344" customFormat="false" ht="12.75" hidden="false" customHeight="false" outlineLevel="0" collapsed="false">
      <c r="A344" s="568" t="str">
        <f aca="false">IF(B344&lt;&gt;"",CONCATENATE(B344,C344,D344,E344,F408,F344,G344),"")</f>
        <v/>
      </c>
      <c r="B344" s="590"/>
      <c r="C344" s="590"/>
      <c r="D344" s="590"/>
      <c r="E344" s="591"/>
      <c r="F344" s="590"/>
      <c r="G344" s="590"/>
      <c r="H344" s="593"/>
      <c r="I344" s="593"/>
      <c r="J344" s="595"/>
      <c r="K344" s="595"/>
      <c r="L344" s="590"/>
      <c r="M344" s="590"/>
      <c r="N344" s="590"/>
      <c r="V344" s="568" t="n">
        <f aca="false">+V343+1</f>
        <v>282</v>
      </c>
      <c r="W344" s="573" t="str">
        <f aca="false">IFERROR(VLOOKUP($V343,AD:AK,8,FALSE()),"")</f>
        <v/>
      </c>
      <c r="X344" s="573" t="str">
        <f aca="false">IFERROR(VLOOKUP($V344,AE:AL,8,FALSE()),"")</f>
        <v/>
      </c>
      <c r="Y344" s="573" t="str">
        <f aca="false">IFERROR(VLOOKUP($V344,AF:AM,8,FALSE()),"")</f>
        <v/>
      </c>
      <c r="Z344" s="573" t="str">
        <f aca="false">IFERROR(VLOOKUP($V344,AG:AN,8,FALSE()),"")</f>
        <v/>
      </c>
      <c r="AA344" s="573" t="str">
        <f aca="false">IFERROR(VLOOKUP($V344,AH:AO,8,FALSE()),"")</f>
        <v/>
      </c>
      <c r="AB344" s="573" t="str">
        <f aca="false">IFERROR(VLOOKUP($V344,AI:AP,8,FALSE()),"")</f>
        <v/>
      </c>
      <c r="AD344" s="568" t="str">
        <f aca="false">IF(AK344&lt;&gt;"",MAX(AD$3:AD343)+1,"")</f>
        <v/>
      </c>
      <c r="AE344" s="568" t="str">
        <f aca="false">IF(AL344&lt;&gt;"",MAX(AE$3:AE343)+1,"")</f>
        <v/>
      </c>
      <c r="AF344" s="568" t="str">
        <f aca="false">IF(AM344&lt;&gt;"",MAX(AF$3:AF343)+1,"")</f>
        <v/>
      </c>
      <c r="AG344" s="568" t="str">
        <f aca="false">IF(AN344&lt;&gt;"",MAX(AG$3:AG343)+1,"")</f>
        <v/>
      </c>
      <c r="AH344" s="568" t="str">
        <f aca="false">IF(AO344&lt;&gt;"",MAX(AH$3:AH343)+1,"")</f>
        <v/>
      </c>
      <c r="AI344" s="568" t="str">
        <f aca="false">IF(AP344&lt;&gt;"",MAX(AI$3:AI343)+1,"")</f>
        <v/>
      </c>
      <c r="AK344" s="568" t="str">
        <f aca="false">IF(B344="","",IF(COUNTIF($AK$3:AL343,B344)=0,B344,""))</f>
        <v/>
      </c>
      <c r="AL344" s="568" t="str">
        <f aca="false">IF(C344="","",IF($B344='Descrizione Intervento'!$E$25,IF(COUNTIF($AL$3:AL343,$C344)=0,$C344,""),""))</f>
        <v/>
      </c>
      <c r="AM344" s="568" t="str">
        <f aca="false">IF(D344="","",IF(AND($B344='Descrizione Intervento'!$E$25,$C344='Descrizione Intervento'!$E$27),IF(COUNTIF(AM$3:AM343,$D344)=0,$D344,""),""))</f>
        <v/>
      </c>
      <c r="AN344" s="568" t="str">
        <f aca="false">IF(E344="","",IF(AND($B344='Descrizione Intervento'!$E$25,$C344='Descrizione Intervento'!$E$27,$D344='Descrizione Intervento'!$E$30),IF(COUNTIF(AN$3:AN343,$E344)=0,$E344,""),""))</f>
        <v/>
      </c>
      <c r="AO344" s="568" t="str">
        <f aca="false">IF(F344="","",IF(AND($B344='Descrizione Intervento'!$E$25,$C344='Descrizione Intervento'!$E$27,$D344='Descrizione Intervento'!$E$30,$E344='Descrizione Intervento'!$E$32),IF(COUNTIF(AO$3:AO343,$F344)=0,$F344,""),""))</f>
        <v/>
      </c>
      <c r="AP344" s="568" t="str">
        <f aca="false">IF(G344="","",IF(AND($B344='Descrizione Intervento'!$E$25,$C344='Descrizione Intervento'!$E$27,$D344='Descrizione Intervento'!$E$30,$E344='Descrizione Intervento'!$E$32,$F344='Descrizione Intervento'!$E$34),IF(COUNTIF(AP$3:AP343,$G344)=0,$G344,""),""))</f>
        <v/>
      </c>
    </row>
    <row r="345" customFormat="false" ht="12.75" hidden="false" customHeight="false" outlineLevel="0" collapsed="false">
      <c r="A345" s="568" t="str">
        <f aca="false">IF(B345&lt;&gt;"",CONCATENATE(B345,C345,D345,E345,F409,F345,G345),"")</f>
        <v/>
      </c>
      <c r="B345" s="590"/>
      <c r="C345" s="590"/>
      <c r="D345" s="590"/>
      <c r="E345" s="591"/>
      <c r="F345" s="590"/>
      <c r="G345" s="590"/>
      <c r="H345" s="593"/>
      <c r="I345" s="593"/>
      <c r="J345" s="595"/>
      <c r="K345" s="595"/>
      <c r="L345" s="590"/>
      <c r="M345" s="590"/>
      <c r="N345" s="590"/>
      <c r="V345" s="568" t="n">
        <f aca="false">+V344+1</f>
        <v>283</v>
      </c>
      <c r="W345" s="573" t="str">
        <f aca="false">IFERROR(VLOOKUP($V344,AD:AK,8,FALSE()),"")</f>
        <v/>
      </c>
      <c r="X345" s="573" t="str">
        <f aca="false">IFERROR(VLOOKUP($V345,AE:AL,8,FALSE()),"")</f>
        <v/>
      </c>
      <c r="Y345" s="573" t="str">
        <f aca="false">IFERROR(VLOOKUP($V345,AF:AM,8,FALSE()),"")</f>
        <v/>
      </c>
      <c r="Z345" s="573" t="str">
        <f aca="false">IFERROR(VLOOKUP($V345,AG:AN,8,FALSE()),"")</f>
        <v/>
      </c>
      <c r="AA345" s="573" t="str">
        <f aca="false">IFERROR(VLOOKUP($V345,AH:AO,8,FALSE()),"")</f>
        <v/>
      </c>
      <c r="AB345" s="573" t="str">
        <f aca="false">IFERROR(VLOOKUP($V345,AI:AP,8,FALSE()),"")</f>
        <v/>
      </c>
      <c r="AD345" s="568" t="str">
        <f aca="false">IF(AK345&lt;&gt;"",MAX(AD$3:AD344)+1,"")</f>
        <v/>
      </c>
      <c r="AE345" s="568" t="str">
        <f aca="false">IF(AL345&lt;&gt;"",MAX(AE$3:AE344)+1,"")</f>
        <v/>
      </c>
      <c r="AF345" s="568" t="str">
        <f aca="false">IF(AM345&lt;&gt;"",MAX(AF$3:AF344)+1,"")</f>
        <v/>
      </c>
      <c r="AG345" s="568" t="str">
        <f aca="false">IF(AN345&lt;&gt;"",MAX(AG$3:AG344)+1,"")</f>
        <v/>
      </c>
      <c r="AH345" s="568" t="str">
        <f aca="false">IF(AO345&lt;&gt;"",MAX(AH$3:AH344)+1,"")</f>
        <v/>
      </c>
      <c r="AI345" s="568" t="str">
        <f aca="false">IF(AP345&lt;&gt;"",MAX(AI$3:AI344)+1,"")</f>
        <v/>
      </c>
      <c r="AK345" s="568" t="str">
        <f aca="false">IF(B345="","",IF(COUNTIF($AK$3:AL344,B345)=0,B345,""))</f>
        <v/>
      </c>
      <c r="AL345" s="568" t="str">
        <f aca="false">IF(C345="","",IF($B345='Descrizione Intervento'!$E$25,IF(COUNTIF($AL$3:AL344,$C345)=0,$C345,""),""))</f>
        <v/>
      </c>
      <c r="AM345" s="568" t="str">
        <f aca="false">IF(D345="","",IF(AND($B345='Descrizione Intervento'!$E$25,$C345='Descrizione Intervento'!$E$27),IF(COUNTIF(AM$3:AM344,$D345)=0,$D345,""),""))</f>
        <v/>
      </c>
      <c r="AN345" s="568" t="str">
        <f aca="false">IF(E345="","",IF(AND($B345='Descrizione Intervento'!$E$25,$C345='Descrizione Intervento'!$E$27,$D345='Descrizione Intervento'!$E$30),IF(COUNTIF(AN$3:AN344,$E345)=0,$E345,""),""))</f>
        <v/>
      </c>
      <c r="AO345" s="568" t="str">
        <f aca="false">IF(F345="","",IF(AND($B345='Descrizione Intervento'!$E$25,$C345='Descrizione Intervento'!$E$27,$D345='Descrizione Intervento'!$E$30,$E345='Descrizione Intervento'!$E$32),IF(COUNTIF(AO$3:AO344,$F345)=0,$F345,""),""))</f>
        <v/>
      </c>
      <c r="AP345" s="568" t="str">
        <f aca="false">IF(G345="","",IF(AND($B345='Descrizione Intervento'!$E$25,$C345='Descrizione Intervento'!$E$27,$D345='Descrizione Intervento'!$E$30,$E345='Descrizione Intervento'!$E$32,$F345='Descrizione Intervento'!$E$34),IF(COUNTIF(AP$3:AP344,$G345)=0,$G345,""),""))</f>
        <v/>
      </c>
    </row>
    <row r="346" customFormat="false" ht="12.75" hidden="false" customHeight="false" outlineLevel="0" collapsed="false">
      <c r="A346" s="568" t="str">
        <f aca="false">IF(B346&lt;&gt;"",CONCATENATE(B346,C346,D346,E346,F410,F346,G346),"")</f>
        <v/>
      </c>
      <c r="B346" s="590"/>
      <c r="C346" s="590"/>
      <c r="D346" s="590"/>
      <c r="E346" s="591"/>
      <c r="F346" s="590"/>
      <c r="G346" s="590"/>
      <c r="H346" s="593"/>
      <c r="I346" s="593"/>
      <c r="J346" s="595"/>
      <c r="K346" s="595"/>
      <c r="L346" s="590"/>
      <c r="M346" s="590"/>
      <c r="N346" s="590"/>
      <c r="V346" s="568" t="n">
        <f aca="false">+V345+1</f>
        <v>284</v>
      </c>
      <c r="W346" s="573" t="str">
        <f aca="false">IFERROR(VLOOKUP($V345,AD:AK,8,FALSE()),"")</f>
        <v/>
      </c>
      <c r="X346" s="573" t="str">
        <f aca="false">IFERROR(VLOOKUP($V346,AE:AL,8,FALSE()),"")</f>
        <v/>
      </c>
      <c r="Y346" s="573" t="str">
        <f aca="false">IFERROR(VLOOKUP($V346,AF:AM,8,FALSE()),"")</f>
        <v/>
      </c>
      <c r="Z346" s="573" t="str">
        <f aca="false">IFERROR(VLOOKUP($V346,AG:AN,8,FALSE()),"")</f>
        <v/>
      </c>
      <c r="AA346" s="573" t="str">
        <f aca="false">IFERROR(VLOOKUP($V346,AH:AO,8,FALSE()),"")</f>
        <v/>
      </c>
      <c r="AB346" s="573" t="str">
        <f aca="false">IFERROR(VLOOKUP($V346,AI:AP,8,FALSE()),"")</f>
        <v/>
      </c>
      <c r="AD346" s="568" t="str">
        <f aca="false">IF(AK346&lt;&gt;"",MAX(AD$3:AD345)+1,"")</f>
        <v/>
      </c>
      <c r="AE346" s="568" t="str">
        <f aca="false">IF(AL346&lt;&gt;"",MAX(AE$3:AE345)+1,"")</f>
        <v/>
      </c>
      <c r="AF346" s="568" t="str">
        <f aca="false">IF(AM346&lt;&gt;"",MAX(AF$3:AF345)+1,"")</f>
        <v/>
      </c>
      <c r="AG346" s="568" t="str">
        <f aca="false">IF(AN346&lt;&gt;"",MAX(AG$3:AG345)+1,"")</f>
        <v/>
      </c>
      <c r="AH346" s="568" t="str">
        <f aca="false">IF(AO346&lt;&gt;"",MAX(AH$3:AH345)+1,"")</f>
        <v/>
      </c>
      <c r="AI346" s="568" t="str">
        <f aca="false">IF(AP346&lt;&gt;"",MAX(AI$3:AI345)+1,"")</f>
        <v/>
      </c>
      <c r="AK346" s="568" t="str">
        <f aca="false">IF(B346="","",IF(COUNTIF($AK$3:AL345,B346)=0,B346,""))</f>
        <v/>
      </c>
      <c r="AL346" s="568" t="str">
        <f aca="false">IF(C346="","",IF($B346='Descrizione Intervento'!$E$25,IF(COUNTIF($AL$3:AL345,$C346)=0,$C346,""),""))</f>
        <v/>
      </c>
      <c r="AM346" s="568" t="str">
        <f aca="false">IF(D346="","",IF(AND($B346='Descrizione Intervento'!$E$25,$C346='Descrizione Intervento'!$E$27),IF(COUNTIF(AM$3:AM345,$D346)=0,$D346,""),""))</f>
        <v/>
      </c>
      <c r="AN346" s="568" t="str">
        <f aca="false">IF(E346="","",IF(AND($B346='Descrizione Intervento'!$E$25,$C346='Descrizione Intervento'!$E$27,$D346='Descrizione Intervento'!$E$30),IF(COUNTIF(AN$3:AN345,$E346)=0,$E346,""),""))</f>
        <v/>
      </c>
      <c r="AO346" s="568" t="str">
        <f aca="false">IF(F346="","",IF(AND($B346='Descrizione Intervento'!$E$25,$C346='Descrizione Intervento'!$E$27,$D346='Descrizione Intervento'!$E$30,$E346='Descrizione Intervento'!$E$32),IF(COUNTIF(AO$3:AO345,$F346)=0,$F346,""),""))</f>
        <v/>
      </c>
      <c r="AP346" s="568" t="str">
        <f aca="false">IF(G346="","",IF(AND($B346='Descrizione Intervento'!$E$25,$C346='Descrizione Intervento'!$E$27,$D346='Descrizione Intervento'!$E$30,$E346='Descrizione Intervento'!$E$32,$F346='Descrizione Intervento'!$E$34),IF(COUNTIF(AP$3:AP345,$G346)=0,$G346,""),""))</f>
        <v/>
      </c>
    </row>
    <row r="347" customFormat="false" ht="12.75" hidden="false" customHeight="false" outlineLevel="0" collapsed="false">
      <c r="A347" s="568" t="str">
        <f aca="false">IF(B347&lt;&gt;"",CONCATENATE(B347,C347,D347,E347,F411,F347,G347),"")</f>
        <v/>
      </c>
      <c r="B347" s="590"/>
      <c r="C347" s="590"/>
      <c r="D347" s="590"/>
      <c r="E347" s="591"/>
      <c r="F347" s="590"/>
      <c r="G347" s="590"/>
      <c r="H347" s="593"/>
      <c r="I347" s="593"/>
      <c r="J347" s="595"/>
      <c r="K347" s="595"/>
      <c r="L347" s="590"/>
      <c r="M347" s="590"/>
      <c r="N347" s="590"/>
      <c r="V347" s="568" t="n">
        <f aca="false">+V346+1</f>
        <v>285</v>
      </c>
      <c r="W347" s="573" t="str">
        <f aca="false">IFERROR(VLOOKUP($V346,AD:AK,8,FALSE()),"")</f>
        <v/>
      </c>
      <c r="X347" s="573" t="str">
        <f aca="false">IFERROR(VLOOKUP($V347,AE:AL,8,FALSE()),"")</f>
        <v/>
      </c>
      <c r="Y347" s="573" t="str">
        <f aca="false">IFERROR(VLOOKUP($V347,AF:AM,8,FALSE()),"")</f>
        <v/>
      </c>
      <c r="Z347" s="573" t="str">
        <f aca="false">IFERROR(VLOOKUP($V347,AG:AN,8,FALSE()),"")</f>
        <v/>
      </c>
      <c r="AA347" s="573" t="str">
        <f aca="false">IFERROR(VLOOKUP($V347,AH:AO,8,FALSE()),"")</f>
        <v/>
      </c>
      <c r="AB347" s="573" t="str">
        <f aca="false">IFERROR(VLOOKUP($V347,AI:AP,8,FALSE()),"")</f>
        <v/>
      </c>
      <c r="AD347" s="568" t="str">
        <f aca="false">IF(AK347&lt;&gt;"",MAX(AD$3:AD346)+1,"")</f>
        <v/>
      </c>
      <c r="AE347" s="568" t="str">
        <f aca="false">IF(AL347&lt;&gt;"",MAX(AE$3:AE346)+1,"")</f>
        <v/>
      </c>
      <c r="AF347" s="568" t="str">
        <f aca="false">IF(AM347&lt;&gt;"",MAX(AF$3:AF346)+1,"")</f>
        <v/>
      </c>
      <c r="AG347" s="568" t="str">
        <f aca="false">IF(AN347&lt;&gt;"",MAX(AG$3:AG346)+1,"")</f>
        <v/>
      </c>
      <c r="AH347" s="568" t="str">
        <f aca="false">IF(AO347&lt;&gt;"",MAX(AH$3:AH346)+1,"")</f>
        <v/>
      </c>
      <c r="AI347" s="568" t="str">
        <f aca="false">IF(AP347&lt;&gt;"",MAX(AI$3:AI346)+1,"")</f>
        <v/>
      </c>
      <c r="AK347" s="568" t="str">
        <f aca="false">IF(B347="","",IF(COUNTIF($AK$3:AL346,B347)=0,B347,""))</f>
        <v/>
      </c>
      <c r="AL347" s="568" t="str">
        <f aca="false">IF(C347="","",IF($B347='Descrizione Intervento'!$E$25,IF(COUNTIF($AL$3:AL346,$C347)=0,$C347,""),""))</f>
        <v/>
      </c>
      <c r="AM347" s="568" t="str">
        <f aca="false">IF(D347="","",IF(AND($B347='Descrizione Intervento'!$E$25,$C347='Descrizione Intervento'!$E$27),IF(COUNTIF(AM$3:AM346,$D347)=0,$D347,""),""))</f>
        <v/>
      </c>
      <c r="AN347" s="568" t="str">
        <f aca="false">IF(E347="","",IF(AND($B347='Descrizione Intervento'!$E$25,$C347='Descrizione Intervento'!$E$27,$D347='Descrizione Intervento'!$E$30),IF(COUNTIF(AN$3:AN346,$E347)=0,$E347,""),""))</f>
        <v/>
      </c>
      <c r="AO347" s="568" t="str">
        <f aca="false">IF(F347="","",IF(AND($B347='Descrizione Intervento'!$E$25,$C347='Descrizione Intervento'!$E$27,$D347='Descrizione Intervento'!$E$30,$E347='Descrizione Intervento'!$E$32),IF(COUNTIF(AO$3:AO346,$F347)=0,$F347,""),""))</f>
        <v/>
      </c>
      <c r="AP347" s="568" t="str">
        <f aca="false">IF(G347="","",IF(AND($B347='Descrizione Intervento'!$E$25,$C347='Descrizione Intervento'!$E$27,$D347='Descrizione Intervento'!$E$30,$E347='Descrizione Intervento'!$E$32,$F347='Descrizione Intervento'!$E$34),IF(COUNTIF(AP$3:AP346,$G347)=0,$G347,""),""))</f>
        <v/>
      </c>
    </row>
    <row r="348" customFormat="false" ht="12.75" hidden="false" customHeight="false" outlineLevel="0" collapsed="false">
      <c r="A348" s="568" t="str">
        <f aca="false">IF(B348&lt;&gt;"",CONCATENATE(B348,C348,D348,E348,F412,F348,G348),"")</f>
        <v/>
      </c>
      <c r="B348" s="590"/>
      <c r="C348" s="590"/>
      <c r="D348" s="590"/>
      <c r="E348" s="591"/>
      <c r="F348" s="590"/>
      <c r="G348" s="590"/>
      <c r="H348" s="593"/>
      <c r="I348" s="593"/>
      <c r="J348" s="595"/>
      <c r="K348" s="595"/>
      <c r="L348" s="590"/>
      <c r="M348" s="590"/>
      <c r="N348" s="590"/>
      <c r="V348" s="568" t="n">
        <f aca="false">+V347+1</f>
        <v>286</v>
      </c>
      <c r="W348" s="573" t="str">
        <f aca="false">IFERROR(VLOOKUP($V347,AD:AK,8,FALSE()),"")</f>
        <v/>
      </c>
      <c r="X348" s="573" t="str">
        <f aca="false">IFERROR(VLOOKUP($V348,AE:AL,8,FALSE()),"")</f>
        <v/>
      </c>
      <c r="Y348" s="573" t="str">
        <f aca="false">IFERROR(VLOOKUP($V348,AF:AM,8,FALSE()),"")</f>
        <v/>
      </c>
      <c r="Z348" s="573" t="str">
        <f aca="false">IFERROR(VLOOKUP($V348,AG:AN,8,FALSE()),"")</f>
        <v/>
      </c>
      <c r="AA348" s="573" t="str">
        <f aca="false">IFERROR(VLOOKUP($V348,AH:AO,8,FALSE()),"")</f>
        <v/>
      </c>
      <c r="AB348" s="573" t="str">
        <f aca="false">IFERROR(VLOOKUP($V348,AI:AP,8,FALSE()),"")</f>
        <v/>
      </c>
      <c r="AD348" s="568" t="str">
        <f aca="false">IF(AK348&lt;&gt;"",MAX(AD$3:AD347)+1,"")</f>
        <v/>
      </c>
      <c r="AE348" s="568" t="str">
        <f aca="false">IF(AL348&lt;&gt;"",MAX(AE$3:AE347)+1,"")</f>
        <v/>
      </c>
      <c r="AF348" s="568" t="str">
        <f aca="false">IF(AM348&lt;&gt;"",MAX(AF$3:AF347)+1,"")</f>
        <v/>
      </c>
      <c r="AG348" s="568" t="str">
        <f aca="false">IF(AN348&lt;&gt;"",MAX(AG$3:AG347)+1,"")</f>
        <v/>
      </c>
      <c r="AH348" s="568" t="str">
        <f aca="false">IF(AO348&lt;&gt;"",MAX(AH$3:AH347)+1,"")</f>
        <v/>
      </c>
      <c r="AI348" s="568" t="str">
        <f aca="false">IF(AP348&lt;&gt;"",MAX(AI$3:AI347)+1,"")</f>
        <v/>
      </c>
      <c r="AK348" s="568" t="str">
        <f aca="false">IF(B348="","",IF(COUNTIF($AK$3:AL347,B348)=0,B348,""))</f>
        <v/>
      </c>
      <c r="AL348" s="568" t="str">
        <f aca="false">IF(C348="","",IF($B348='Descrizione Intervento'!$E$25,IF(COUNTIF($AL$3:AL347,$C348)=0,$C348,""),""))</f>
        <v/>
      </c>
      <c r="AM348" s="568" t="str">
        <f aca="false">IF(D348="","",IF(AND($B348='Descrizione Intervento'!$E$25,$C348='Descrizione Intervento'!$E$27),IF(COUNTIF(AM$3:AM347,$D348)=0,$D348,""),""))</f>
        <v/>
      </c>
      <c r="AN348" s="568" t="str">
        <f aca="false">IF(E348="","",IF(AND($B348='Descrizione Intervento'!$E$25,$C348='Descrizione Intervento'!$E$27,$D348='Descrizione Intervento'!$E$30),IF(COUNTIF(AN$3:AN347,$E348)=0,$E348,""),""))</f>
        <v/>
      </c>
      <c r="AO348" s="568" t="str">
        <f aca="false">IF(F348="","",IF(AND($B348='Descrizione Intervento'!$E$25,$C348='Descrizione Intervento'!$E$27,$D348='Descrizione Intervento'!$E$30,$E348='Descrizione Intervento'!$E$32),IF(COUNTIF(AO$3:AO347,$F348)=0,$F348,""),""))</f>
        <v/>
      </c>
      <c r="AP348" s="568" t="str">
        <f aca="false">IF(G348="","",IF(AND($B348='Descrizione Intervento'!$E$25,$C348='Descrizione Intervento'!$E$27,$D348='Descrizione Intervento'!$E$30,$E348='Descrizione Intervento'!$E$32,$F348='Descrizione Intervento'!$E$34),IF(COUNTIF(AP$3:AP347,$G348)=0,$G348,""),""))</f>
        <v/>
      </c>
    </row>
    <row r="349" customFormat="false" ht="12.75" hidden="false" customHeight="false" outlineLevel="0" collapsed="false">
      <c r="A349" s="568" t="str">
        <f aca="false">IF(B349&lt;&gt;"",CONCATENATE(B349,C349,D349,E349,F413,F349,G349),"")</f>
        <v/>
      </c>
      <c r="B349" s="590"/>
      <c r="C349" s="590"/>
      <c r="D349" s="590"/>
      <c r="E349" s="591"/>
      <c r="F349" s="590"/>
      <c r="G349" s="590"/>
      <c r="H349" s="593"/>
      <c r="I349" s="593"/>
      <c r="J349" s="595"/>
      <c r="K349" s="595"/>
      <c r="L349" s="590"/>
      <c r="M349" s="590"/>
      <c r="N349" s="590"/>
      <c r="V349" s="568" t="n">
        <f aca="false">+V348+1</f>
        <v>287</v>
      </c>
      <c r="W349" s="573" t="str">
        <f aca="false">IFERROR(VLOOKUP($V348,AD:AK,8,FALSE()),"")</f>
        <v/>
      </c>
      <c r="X349" s="573" t="str">
        <f aca="false">IFERROR(VLOOKUP($V349,AE:AL,8,FALSE()),"")</f>
        <v/>
      </c>
      <c r="Y349" s="573" t="str">
        <f aca="false">IFERROR(VLOOKUP($V349,AF:AM,8,FALSE()),"")</f>
        <v/>
      </c>
      <c r="Z349" s="573" t="str">
        <f aca="false">IFERROR(VLOOKUP($V349,AG:AN,8,FALSE()),"")</f>
        <v/>
      </c>
      <c r="AA349" s="573" t="str">
        <f aca="false">IFERROR(VLOOKUP($V349,AH:AO,8,FALSE()),"")</f>
        <v/>
      </c>
      <c r="AB349" s="573" t="str">
        <f aca="false">IFERROR(VLOOKUP($V349,AI:AP,8,FALSE()),"")</f>
        <v/>
      </c>
      <c r="AD349" s="568" t="str">
        <f aca="false">IF(AK349&lt;&gt;"",MAX(AD$3:AD348)+1,"")</f>
        <v/>
      </c>
      <c r="AE349" s="568" t="str">
        <f aca="false">IF(AL349&lt;&gt;"",MAX(AE$3:AE348)+1,"")</f>
        <v/>
      </c>
      <c r="AF349" s="568" t="str">
        <f aca="false">IF(AM349&lt;&gt;"",MAX(AF$3:AF348)+1,"")</f>
        <v/>
      </c>
      <c r="AG349" s="568" t="str">
        <f aca="false">IF(AN349&lt;&gt;"",MAX(AG$3:AG348)+1,"")</f>
        <v/>
      </c>
      <c r="AH349" s="568" t="str">
        <f aca="false">IF(AO349&lt;&gt;"",MAX(AH$3:AH348)+1,"")</f>
        <v/>
      </c>
      <c r="AI349" s="568" t="str">
        <f aca="false">IF(AP349&lt;&gt;"",MAX(AI$3:AI348)+1,"")</f>
        <v/>
      </c>
      <c r="AK349" s="568" t="str">
        <f aca="false">IF(B349="","",IF(COUNTIF($AK$3:AL348,B349)=0,B349,""))</f>
        <v/>
      </c>
      <c r="AL349" s="568" t="str">
        <f aca="false">IF(C349="","",IF($B349='Descrizione Intervento'!$E$25,IF(COUNTIF($AL$3:AL348,$C349)=0,$C349,""),""))</f>
        <v/>
      </c>
      <c r="AM349" s="568" t="str">
        <f aca="false">IF(D349="","",IF(AND($B349='Descrizione Intervento'!$E$25,$C349='Descrizione Intervento'!$E$27),IF(COUNTIF(AM$3:AM348,$D349)=0,$D349,""),""))</f>
        <v/>
      </c>
      <c r="AN349" s="568" t="str">
        <f aca="false">IF(E349="","",IF(AND($B349='Descrizione Intervento'!$E$25,$C349='Descrizione Intervento'!$E$27,$D349='Descrizione Intervento'!$E$30),IF(COUNTIF(AN$3:AN348,$E349)=0,$E349,""),""))</f>
        <v/>
      </c>
      <c r="AO349" s="568" t="str">
        <f aca="false">IF(F349="","",IF(AND($B349='Descrizione Intervento'!$E$25,$C349='Descrizione Intervento'!$E$27,$D349='Descrizione Intervento'!$E$30,$E349='Descrizione Intervento'!$E$32),IF(COUNTIF(AO$3:AO348,$F349)=0,$F349,""),""))</f>
        <v/>
      </c>
      <c r="AP349" s="568" t="str">
        <f aca="false">IF(G349="","",IF(AND($B349='Descrizione Intervento'!$E$25,$C349='Descrizione Intervento'!$E$27,$D349='Descrizione Intervento'!$E$30,$E349='Descrizione Intervento'!$E$32,$F349='Descrizione Intervento'!$E$34),IF(COUNTIF(AP$3:AP348,$G349)=0,$G349,""),""))</f>
        <v/>
      </c>
    </row>
    <row r="350" customFormat="false" ht="12.75" hidden="false" customHeight="false" outlineLevel="0" collapsed="false">
      <c r="A350" s="568" t="str">
        <f aca="false">IF(B350&lt;&gt;"",CONCATENATE(B350,C350,D350,E350,F414,F350,G350),"")</f>
        <v/>
      </c>
      <c r="B350" s="590"/>
      <c r="C350" s="590"/>
      <c r="D350" s="590"/>
      <c r="E350" s="591"/>
      <c r="F350" s="590"/>
      <c r="G350" s="590"/>
      <c r="H350" s="593"/>
      <c r="I350" s="593"/>
      <c r="J350" s="595"/>
      <c r="K350" s="595"/>
      <c r="L350" s="590"/>
      <c r="M350" s="590"/>
      <c r="N350" s="590"/>
      <c r="V350" s="568" t="n">
        <f aca="false">+V349+1</f>
        <v>288</v>
      </c>
      <c r="W350" s="573" t="str">
        <f aca="false">IFERROR(VLOOKUP($V349,AD:AK,8,FALSE()),"")</f>
        <v/>
      </c>
      <c r="X350" s="573" t="str">
        <f aca="false">IFERROR(VLOOKUP($V350,AE:AL,8,FALSE()),"")</f>
        <v/>
      </c>
      <c r="Y350" s="573" t="str">
        <f aca="false">IFERROR(VLOOKUP($V350,AF:AM,8,FALSE()),"")</f>
        <v/>
      </c>
      <c r="Z350" s="573" t="str">
        <f aca="false">IFERROR(VLOOKUP($V350,AG:AN,8,FALSE()),"")</f>
        <v/>
      </c>
      <c r="AA350" s="573" t="str">
        <f aca="false">IFERROR(VLOOKUP($V350,AH:AO,8,FALSE()),"")</f>
        <v/>
      </c>
      <c r="AB350" s="573" t="str">
        <f aca="false">IFERROR(VLOOKUP($V350,AI:AP,8,FALSE()),"")</f>
        <v/>
      </c>
      <c r="AD350" s="568" t="str">
        <f aca="false">IF(AK350&lt;&gt;"",MAX(AD$3:AD349)+1,"")</f>
        <v/>
      </c>
      <c r="AE350" s="568" t="str">
        <f aca="false">IF(AL350&lt;&gt;"",MAX(AE$3:AE349)+1,"")</f>
        <v/>
      </c>
      <c r="AF350" s="568" t="str">
        <f aca="false">IF(AM350&lt;&gt;"",MAX(AF$3:AF349)+1,"")</f>
        <v/>
      </c>
      <c r="AG350" s="568" t="str">
        <f aca="false">IF(AN350&lt;&gt;"",MAX(AG$3:AG349)+1,"")</f>
        <v/>
      </c>
      <c r="AH350" s="568" t="str">
        <f aca="false">IF(AO350&lt;&gt;"",MAX(AH$3:AH349)+1,"")</f>
        <v/>
      </c>
      <c r="AI350" s="568" t="str">
        <f aca="false">IF(AP350&lt;&gt;"",MAX(AI$3:AI349)+1,"")</f>
        <v/>
      </c>
      <c r="AK350" s="568" t="str">
        <f aca="false">IF(B350="","",IF(COUNTIF($AK$3:AL349,B350)=0,B350,""))</f>
        <v/>
      </c>
      <c r="AL350" s="568" t="str">
        <f aca="false">IF(C350="","",IF($B350='Descrizione Intervento'!$E$25,IF(COUNTIF($AL$3:AL349,$C350)=0,$C350,""),""))</f>
        <v/>
      </c>
      <c r="AM350" s="568" t="str">
        <f aca="false">IF(D350="","",IF(AND($B350='Descrizione Intervento'!$E$25,$C350='Descrizione Intervento'!$E$27),IF(COUNTIF(AM$3:AM349,$D350)=0,$D350,""),""))</f>
        <v/>
      </c>
      <c r="AN350" s="568" t="str">
        <f aca="false">IF(E350="","",IF(AND($B350='Descrizione Intervento'!$E$25,$C350='Descrizione Intervento'!$E$27,$D350='Descrizione Intervento'!$E$30),IF(COUNTIF(AN$3:AN349,$E350)=0,$E350,""),""))</f>
        <v/>
      </c>
      <c r="AO350" s="568" t="str">
        <f aca="false">IF(F350="","",IF(AND($B350='Descrizione Intervento'!$E$25,$C350='Descrizione Intervento'!$E$27,$D350='Descrizione Intervento'!$E$30,$E350='Descrizione Intervento'!$E$32),IF(COUNTIF(AO$3:AO349,$F350)=0,$F350,""),""))</f>
        <v/>
      </c>
      <c r="AP350" s="568" t="str">
        <f aca="false">IF(G350="","",IF(AND($B350='Descrizione Intervento'!$E$25,$C350='Descrizione Intervento'!$E$27,$D350='Descrizione Intervento'!$E$30,$E350='Descrizione Intervento'!$E$32,$F350='Descrizione Intervento'!$E$34),IF(COUNTIF(AP$3:AP349,$G350)=0,$G350,""),""))</f>
        <v/>
      </c>
    </row>
    <row r="351" customFormat="false" ht="12.75" hidden="false" customHeight="false" outlineLevel="0" collapsed="false">
      <c r="A351" s="568" t="str">
        <f aca="false">IF(B351&lt;&gt;"",CONCATENATE(B351,C351,D351,E351,F415,F351,G351),"")</f>
        <v/>
      </c>
      <c r="B351" s="590"/>
      <c r="C351" s="590"/>
      <c r="D351" s="590"/>
      <c r="E351" s="591"/>
      <c r="F351" s="590"/>
      <c r="G351" s="590"/>
      <c r="H351" s="593"/>
      <c r="I351" s="593"/>
      <c r="J351" s="595"/>
      <c r="K351" s="595"/>
      <c r="L351" s="590"/>
      <c r="M351" s="590"/>
      <c r="N351" s="590"/>
      <c r="V351" s="568" t="n">
        <f aca="false">+V350+1</f>
        <v>289</v>
      </c>
      <c r="W351" s="573" t="str">
        <f aca="false">IFERROR(VLOOKUP($V350,AD:AK,8,FALSE()),"")</f>
        <v/>
      </c>
      <c r="X351" s="573" t="str">
        <f aca="false">IFERROR(VLOOKUP($V351,AE:AL,8,FALSE()),"")</f>
        <v/>
      </c>
      <c r="Y351" s="573" t="str">
        <f aca="false">IFERROR(VLOOKUP($V351,AF:AM,8,FALSE()),"")</f>
        <v/>
      </c>
      <c r="Z351" s="573" t="str">
        <f aca="false">IFERROR(VLOOKUP($V351,AG:AN,8,FALSE()),"")</f>
        <v/>
      </c>
      <c r="AA351" s="573" t="str">
        <f aca="false">IFERROR(VLOOKUP($V351,AH:AO,8,FALSE()),"")</f>
        <v/>
      </c>
      <c r="AB351" s="573" t="str">
        <f aca="false">IFERROR(VLOOKUP($V351,AI:AP,8,FALSE()),"")</f>
        <v/>
      </c>
      <c r="AD351" s="568" t="str">
        <f aca="false">IF(AK351&lt;&gt;"",MAX(AD$3:AD350)+1,"")</f>
        <v/>
      </c>
      <c r="AE351" s="568" t="str">
        <f aca="false">IF(AL351&lt;&gt;"",MAX(AE$3:AE350)+1,"")</f>
        <v/>
      </c>
      <c r="AF351" s="568" t="str">
        <f aca="false">IF(AM351&lt;&gt;"",MAX(AF$3:AF350)+1,"")</f>
        <v/>
      </c>
      <c r="AG351" s="568" t="str">
        <f aca="false">IF(AN351&lt;&gt;"",MAX(AG$3:AG350)+1,"")</f>
        <v/>
      </c>
      <c r="AH351" s="568" t="str">
        <f aca="false">IF(AO351&lt;&gt;"",MAX(AH$3:AH350)+1,"")</f>
        <v/>
      </c>
      <c r="AI351" s="568" t="str">
        <f aca="false">IF(AP351&lt;&gt;"",MAX(AI$3:AI350)+1,"")</f>
        <v/>
      </c>
      <c r="AK351" s="568" t="str">
        <f aca="false">IF(B351="","",IF(COUNTIF($AK$3:AL350,B351)=0,B351,""))</f>
        <v/>
      </c>
      <c r="AL351" s="568" t="str">
        <f aca="false">IF(C351="","",IF($B351='Descrizione Intervento'!$E$25,IF(COUNTIF($AL$3:AL350,$C351)=0,$C351,""),""))</f>
        <v/>
      </c>
      <c r="AM351" s="568" t="str">
        <f aca="false">IF(D351="","",IF(AND($B351='Descrizione Intervento'!$E$25,$C351='Descrizione Intervento'!$E$27),IF(COUNTIF(AM$3:AM350,$D351)=0,$D351,""),""))</f>
        <v/>
      </c>
      <c r="AN351" s="568" t="str">
        <f aca="false">IF(E351="","",IF(AND($B351='Descrizione Intervento'!$E$25,$C351='Descrizione Intervento'!$E$27,$D351='Descrizione Intervento'!$E$30),IF(COUNTIF(AN$3:AN350,$E351)=0,$E351,""),""))</f>
        <v/>
      </c>
      <c r="AO351" s="568" t="str">
        <f aca="false">IF(F351="","",IF(AND($B351='Descrizione Intervento'!$E$25,$C351='Descrizione Intervento'!$E$27,$D351='Descrizione Intervento'!$E$30,$E351='Descrizione Intervento'!$E$32),IF(COUNTIF(AO$3:AO350,$F351)=0,$F351,""),""))</f>
        <v/>
      </c>
      <c r="AP351" s="568" t="str">
        <f aca="false">IF(G351="","",IF(AND($B351='Descrizione Intervento'!$E$25,$C351='Descrizione Intervento'!$E$27,$D351='Descrizione Intervento'!$E$30,$E351='Descrizione Intervento'!$E$32,$F351='Descrizione Intervento'!$E$34),IF(COUNTIF(AP$3:AP350,$G351)=0,$G351,""),""))</f>
        <v/>
      </c>
    </row>
    <row r="352" customFormat="false" ht="12.75" hidden="false" customHeight="false" outlineLevel="0" collapsed="false">
      <c r="A352" s="568" t="str">
        <f aca="false">IF(B352&lt;&gt;"",CONCATENATE(B352,C352,D352,E352,F416,F352,G352),"")</f>
        <v/>
      </c>
      <c r="B352" s="590"/>
      <c r="C352" s="590"/>
      <c r="D352" s="590"/>
      <c r="E352" s="591"/>
      <c r="F352" s="590"/>
      <c r="G352" s="590"/>
      <c r="H352" s="593"/>
      <c r="I352" s="593"/>
      <c r="J352" s="595"/>
      <c r="K352" s="595"/>
      <c r="L352" s="590"/>
      <c r="M352" s="590"/>
      <c r="N352" s="590"/>
      <c r="V352" s="568" t="n">
        <f aca="false">+V351+1</f>
        <v>290</v>
      </c>
      <c r="W352" s="573" t="str">
        <f aca="false">IFERROR(VLOOKUP($V351,AD:AK,8,FALSE()),"")</f>
        <v/>
      </c>
      <c r="X352" s="573" t="str">
        <f aca="false">IFERROR(VLOOKUP($V352,AE:AL,8,FALSE()),"")</f>
        <v/>
      </c>
      <c r="Y352" s="573" t="str">
        <f aca="false">IFERROR(VLOOKUP($V352,AF:AM,8,FALSE()),"")</f>
        <v/>
      </c>
      <c r="Z352" s="573" t="str">
        <f aca="false">IFERROR(VLOOKUP($V352,AG:AN,8,FALSE()),"")</f>
        <v/>
      </c>
      <c r="AA352" s="573" t="str">
        <f aca="false">IFERROR(VLOOKUP($V352,AH:AO,8,FALSE()),"")</f>
        <v/>
      </c>
      <c r="AB352" s="573" t="str">
        <f aca="false">IFERROR(VLOOKUP($V352,AI:AP,8,FALSE()),"")</f>
        <v/>
      </c>
      <c r="AD352" s="568" t="str">
        <f aca="false">IF(AK352&lt;&gt;"",MAX(AD$3:AD351)+1,"")</f>
        <v/>
      </c>
      <c r="AE352" s="568" t="str">
        <f aca="false">IF(AL352&lt;&gt;"",MAX(AE$3:AE351)+1,"")</f>
        <v/>
      </c>
      <c r="AF352" s="568" t="str">
        <f aca="false">IF(AM352&lt;&gt;"",MAX(AF$3:AF351)+1,"")</f>
        <v/>
      </c>
      <c r="AG352" s="568" t="str">
        <f aca="false">IF(AN352&lt;&gt;"",MAX(AG$3:AG351)+1,"")</f>
        <v/>
      </c>
      <c r="AH352" s="568" t="str">
        <f aca="false">IF(AO352&lt;&gt;"",MAX(AH$3:AH351)+1,"")</f>
        <v/>
      </c>
      <c r="AI352" s="568" t="str">
        <f aca="false">IF(AP352&lt;&gt;"",MAX(AI$3:AI351)+1,"")</f>
        <v/>
      </c>
      <c r="AK352" s="568" t="str">
        <f aca="false">IF(B352="","",IF(COUNTIF($AK$3:AL351,B352)=0,B352,""))</f>
        <v/>
      </c>
      <c r="AL352" s="568" t="str">
        <f aca="false">IF(C352="","",IF($B352='Descrizione Intervento'!$E$25,IF(COUNTIF($AL$3:AL351,$C352)=0,$C352,""),""))</f>
        <v/>
      </c>
      <c r="AM352" s="568" t="str">
        <f aca="false">IF(D352="","",IF(AND($B352='Descrizione Intervento'!$E$25,$C352='Descrizione Intervento'!$E$27),IF(COUNTIF(AM$3:AM351,$D352)=0,$D352,""),""))</f>
        <v/>
      </c>
      <c r="AN352" s="568" t="str">
        <f aca="false">IF(E352="","",IF(AND($B352='Descrizione Intervento'!$E$25,$C352='Descrizione Intervento'!$E$27,$D352='Descrizione Intervento'!$E$30),IF(COUNTIF(AN$3:AN351,$E352)=0,$E352,""),""))</f>
        <v/>
      </c>
      <c r="AO352" s="568" t="str">
        <f aca="false">IF(F352="","",IF(AND($B352='Descrizione Intervento'!$E$25,$C352='Descrizione Intervento'!$E$27,$D352='Descrizione Intervento'!$E$30,$E352='Descrizione Intervento'!$E$32),IF(COUNTIF(AO$3:AO351,$F352)=0,$F352,""),""))</f>
        <v/>
      </c>
      <c r="AP352" s="568" t="str">
        <f aca="false">IF(G352="","",IF(AND($B352='Descrizione Intervento'!$E$25,$C352='Descrizione Intervento'!$E$27,$D352='Descrizione Intervento'!$E$30,$E352='Descrizione Intervento'!$E$32,$F352='Descrizione Intervento'!$E$34),IF(COUNTIF(AP$3:AP351,$G352)=0,$G352,""),""))</f>
        <v/>
      </c>
    </row>
    <row r="353" customFormat="false" ht="12.75" hidden="false" customHeight="false" outlineLevel="0" collapsed="false">
      <c r="A353" s="568" t="str">
        <f aca="false">IF(B353&lt;&gt;"",CONCATENATE(B353,C353,D353,E353,F417,F353,G353),"")</f>
        <v/>
      </c>
      <c r="B353" s="590"/>
      <c r="C353" s="590"/>
      <c r="D353" s="590"/>
      <c r="E353" s="591"/>
      <c r="F353" s="590"/>
      <c r="G353" s="590"/>
      <c r="H353" s="593"/>
      <c r="I353" s="593"/>
      <c r="J353" s="595"/>
      <c r="K353" s="595"/>
      <c r="L353" s="590"/>
      <c r="M353" s="590"/>
      <c r="N353" s="590"/>
      <c r="V353" s="568" t="n">
        <f aca="false">+V352+1</f>
        <v>291</v>
      </c>
      <c r="W353" s="573" t="str">
        <f aca="false">IFERROR(VLOOKUP($V352,AD:AK,8,FALSE()),"")</f>
        <v/>
      </c>
      <c r="X353" s="573" t="str">
        <f aca="false">IFERROR(VLOOKUP($V353,AE:AL,8,FALSE()),"")</f>
        <v/>
      </c>
      <c r="Y353" s="573" t="str">
        <f aca="false">IFERROR(VLOOKUP($V353,AF:AM,8,FALSE()),"")</f>
        <v/>
      </c>
      <c r="Z353" s="573" t="str">
        <f aca="false">IFERROR(VLOOKUP($V353,AG:AN,8,FALSE()),"")</f>
        <v/>
      </c>
      <c r="AA353" s="573" t="str">
        <f aca="false">IFERROR(VLOOKUP($V353,AH:AO,8,FALSE()),"")</f>
        <v/>
      </c>
      <c r="AB353" s="573" t="str">
        <f aca="false">IFERROR(VLOOKUP($V353,AI:AP,8,FALSE()),"")</f>
        <v/>
      </c>
      <c r="AD353" s="568" t="str">
        <f aca="false">IF(AK353&lt;&gt;"",MAX(AD$3:AD352)+1,"")</f>
        <v/>
      </c>
      <c r="AE353" s="568" t="str">
        <f aca="false">IF(AL353&lt;&gt;"",MAX(AE$3:AE352)+1,"")</f>
        <v/>
      </c>
      <c r="AF353" s="568" t="str">
        <f aca="false">IF(AM353&lt;&gt;"",MAX(AF$3:AF352)+1,"")</f>
        <v/>
      </c>
      <c r="AG353" s="568" t="str">
        <f aca="false">IF(AN353&lt;&gt;"",MAX(AG$3:AG352)+1,"")</f>
        <v/>
      </c>
      <c r="AH353" s="568" t="str">
        <f aca="false">IF(AO353&lt;&gt;"",MAX(AH$3:AH352)+1,"")</f>
        <v/>
      </c>
      <c r="AI353" s="568" t="str">
        <f aca="false">IF(AP353&lt;&gt;"",MAX(AI$3:AI352)+1,"")</f>
        <v/>
      </c>
      <c r="AK353" s="568" t="str">
        <f aca="false">IF(B353="","",IF(COUNTIF($AK$3:AL352,B353)=0,B353,""))</f>
        <v/>
      </c>
      <c r="AL353" s="568" t="str">
        <f aca="false">IF(C353="","",IF($B353='Descrizione Intervento'!$E$25,IF(COUNTIF($AL$3:AL352,$C353)=0,$C353,""),""))</f>
        <v/>
      </c>
      <c r="AM353" s="568" t="str">
        <f aca="false">IF(D353="","",IF(AND($B353='Descrizione Intervento'!$E$25,$C353='Descrizione Intervento'!$E$27),IF(COUNTIF(AM$3:AM352,$D353)=0,$D353,""),""))</f>
        <v/>
      </c>
      <c r="AN353" s="568" t="str">
        <f aca="false">IF(E353="","",IF(AND($B353='Descrizione Intervento'!$E$25,$C353='Descrizione Intervento'!$E$27,$D353='Descrizione Intervento'!$E$30),IF(COUNTIF(AN$3:AN352,$E353)=0,$E353,""),""))</f>
        <v/>
      </c>
      <c r="AO353" s="568" t="str">
        <f aca="false">IF(F353="","",IF(AND($B353='Descrizione Intervento'!$E$25,$C353='Descrizione Intervento'!$E$27,$D353='Descrizione Intervento'!$E$30,$E353='Descrizione Intervento'!$E$32),IF(COUNTIF(AO$3:AO352,$F353)=0,$F353,""),""))</f>
        <v/>
      </c>
      <c r="AP353" s="568" t="str">
        <f aca="false">IF(G353="","",IF(AND($B353='Descrizione Intervento'!$E$25,$C353='Descrizione Intervento'!$E$27,$D353='Descrizione Intervento'!$E$30,$E353='Descrizione Intervento'!$E$32,$F353='Descrizione Intervento'!$E$34),IF(COUNTIF(AP$3:AP352,$G353)=0,$G353,""),""))</f>
        <v/>
      </c>
    </row>
    <row r="354" customFormat="false" ht="12.75" hidden="false" customHeight="false" outlineLevel="0" collapsed="false">
      <c r="A354" s="568" t="str">
        <f aca="false">IF(B354&lt;&gt;"",CONCATENATE(B354,C354,D354,E354,F418,F354,G354),"")</f>
        <v/>
      </c>
      <c r="B354" s="590"/>
      <c r="C354" s="590"/>
      <c r="D354" s="590"/>
      <c r="E354" s="591"/>
      <c r="F354" s="590"/>
      <c r="G354" s="590"/>
      <c r="H354" s="593"/>
      <c r="I354" s="593"/>
      <c r="J354" s="595"/>
      <c r="K354" s="595"/>
      <c r="L354" s="590"/>
      <c r="M354" s="590"/>
      <c r="N354" s="590"/>
      <c r="V354" s="568" t="n">
        <f aca="false">+V353+1</f>
        <v>292</v>
      </c>
      <c r="W354" s="573" t="str">
        <f aca="false">IFERROR(VLOOKUP($V353,AD:AK,8,FALSE()),"")</f>
        <v/>
      </c>
      <c r="X354" s="573" t="str">
        <f aca="false">IFERROR(VLOOKUP($V354,AE:AL,8,FALSE()),"")</f>
        <v/>
      </c>
      <c r="Y354" s="573" t="str">
        <f aca="false">IFERROR(VLOOKUP($V354,AF:AM,8,FALSE()),"")</f>
        <v/>
      </c>
      <c r="Z354" s="573" t="str">
        <f aca="false">IFERROR(VLOOKUP($V354,AG:AN,8,FALSE()),"")</f>
        <v/>
      </c>
      <c r="AA354" s="573" t="str">
        <f aca="false">IFERROR(VLOOKUP($V354,AH:AO,8,FALSE()),"")</f>
        <v/>
      </c>
      <c r="AB354" s="573" t="str">
        <f aca="false">IFERROR(VLOOKUP($V354,AI:AP,8,FALSE()),"")</f>
        <v/>
      </c>
      <c r="AD354" s="568" t="str">
        <f aca="false">IF(AK354&lt;&gt;"",MAX(AD$3:AD353)+1,"")</f>
        <v/>
      </c>
      <c r="AE354" s="568" t="str">
        <f aca="false">IF(AL354&lt;&gt;"",MAX(AE$3:AE353)+1,"")</f>
        <v/>
      </c>
      <c r="AF354" s="568" t="str">
        <f aca="false">IF(AM354&lt;&gt;"",MAX(AF$3:AF353)+1,"")</f>
        <v/>
      </c>
      <c r="AG354" s="568" t="str">
        <f aca="false">IF(AN354&lt;&gt;"",MAX(AG$3:AG353)+1,"")</f>
        <v/>
      </c>
      <c r="AH354" s="568" t="str">
        <f aca="false">IF(AO354&lt;&gt;"",MAX(AH$3:AH353)+1,"")</f>
        <v/>
      </c>
      <c r="AI354" s="568" t="str">
        <f aca="false">IF(AP354&lt;&gt;"",MAX(AI$3:AI353)+1,"")</f>
        <v/>
      </c>
      <c r="AK354" s="568" t="str">
        <f aca="false">IF(B354="","",IF(COUNTIF($AK$3:AL353,B354)=0,B354,""))</f>
        <v/>
      </c>
      <c r="AL354" s="568" t="str">
        <f aca="false">IF(C354="","",IF($B354='Descrizione Intervento'!$E$25,IF(COUNTIF($AL$3:AL353,$C354)=0,$C354,""),""))</f>
        <v/>
      </c>
      <c r="AM354" s="568" t="str">
        <f aca="false">IF(D354="","",IF(AND($B354='Descrizione Intervento'!$E$25,$C354='Descrizione Intervento'!$E$27),IF(COUNTIF(AM$3:AM353,$D354)=0,$D354,""),""))</f>
        <v/>
      </c>
      <c r="AN354" s="568" t="str">
        <f aca="false">IF(E354="","",IF(AND($B354='Descrizione Intervento'!$E$25,$C354='Descrizione Intervento'!$E$27,$D354='Descrizione Intervento'!$E$30),IF(COUNTIF(AN$3:AN353,$E354)=0,$E354,""),""))</f>
        <v/>
      </c>
      <c r="AO354" s="568" t="str">
        <f aca="false">IF(F354="","",IF(AND($B354='Descrizione Intervento'!$E$25,$C354='Descrizione Intervento'!$E$27,$D354='Descrizione Intervento'!$E$30,$E354='Descrizione Intervento'!$E$32),IF(COUNTIF(AO$3:AO353,$F354)=0,$F354,""),""))</f>
        <v/>
      </c>
      <c r="AP354" s="568" t="str">
        <f aca="false">IF(G354="","",IF(AND($B354='Descrizione Intervento'!$E$25,$C354='Descrizione Intervento'!$E$27,$D354='Descrizione Intervento'!$E$30,$E354='Descrizione Intervento'!$E$32,$F354='Descrizione Intervento'!$E$34),IF(COUNTIF(AP$3:AP353,$G354)=0,$G354,""),""))</f>
        <v/>
      </c>
    </row>
    <row r="355" customFormat="false" ht="12.75" hidden="false" customHeight="false" outlineLevel="0" collapsed="false">
      <c r="A355" s="568" t="str">
        <f aca="false">IF(B355&lt;&gt;"",CONCATENATE(B355,C355,D355,E355,F419,F355,G355),"")</f>
        <v/>
      </c>
      <c r="B355" s="590"/>
      <c r="C355" s="590"/>
      <c r="D355" s="590"/>
      <c r="E355" s="591"/>
      <c r="F355" s="590"/>
      <c r="G355" s="590"/>
      <c r="H355" s="593"/>
      <c r="I355" s="593"/>
      <c r="J355" s="595"/>
      <c r="K355" s="595"/>
      <c r="L355" s="590"/>
      <c r="M355" s="590"/>
      <c r="N355" s="590"/>
      <c r="V355" s="568" t="n">
        <f aca="false">+V354+1</f>
        <v>293</v>
      </c>
      <c r="W355" s="573" t="str">
        <f aca="false">IFERROR(VLOOKUP($V354,AD:AK,8,FALSE()),"")</f>
        <v/>
      </c>
      <c r="X355" s="573" t="str">
        <f aca="false">IFERROR(VLOOKUP($V355,AE:AL,8,FALSE()),"")</f>
        <v/>
      </c>
      <c r="Y355" s="573" t="str">
        <f aca="false">IFERROR(VLOOKUP($V355,AF:AM,8,FALSE()),"")</f>
        <v/>
      </c>
      <c r="Z355" s="573" t="str">
        <f aca="false">IFERROR(VLOOKUP($V355,AG:AN,8,FALSE()),"")</f>
        <v/>
      </c>
      <c r="AA355" s="573" t="str">
        <f aca="false">IFERROR(VLOOKUP($V355,AH:AO,8,FALSE()),"")</f>
        <v/>
      </c>
      <c r="AB355" s="573" t="str">
        <f aca="false">IFERROR(VLOOKUP($V355,AI:AP,8,FALSE()),"")</f>
        <v/>
      </c>
      <c r="AD355" s="568" t="str">
        <f aca="false">IF(AK355&lt;&gt;"",MAX(AD$3:AD354)+1,"")</f>
        <v/>
      </c>
      <c r="AE355" s="568" t="str">
        <f aca="false">IF(AL355&lt;&gt;"",MAX(AE$3:AE354)+1,"")</f>
        <v/>
      </c>
      <c r="AF355" s="568" t="str">
        <f aca="false">IF(AM355&lt;&gt;"",MAX(AF$3:AF354)+1,"")</f>
        <v/>
      </c>
      <c r="AG355" s="568" t="str">
        <f aca="false">IF(AN355&lt;&gt;"",MAX(AG$3:AG354)+1,"")</f>
        <v/>
      </c>
      <c r="AH355" s="568" t="str">
        <f aca="false">IF(AO355&lt;&gt;"",MAX(AH$3:AH354)+1,"")</f>
        <v/>
      </c>
      <c r="AI355" s="568" t="str">
        <f aca="false">IF(AP355&lt;&gt;"",MAX(AI$3:AI354)+1,"")</f>
        <v/>
      </c>
      <c r="AK355" s="568" t="str">
        <f aca="false">IF(B355="","",IF(COUNTIF($AK$3:AL354,B355)=0,B355,""))</f>
        <v/>
      </c>
      <c r="AL355" s="568" t="str">
        <f aca="false">IF(C355="","",IF($B355='Descrizione Intervento'!$E$25,IF(COUNTIF($AL$3:AL354,$C355)=0,$C355,""),""))</f>
        <v/>
      </c>
      <c r="AM355" s="568" t="str">
        <f aca="false">IF(D355="","",IF(AND($B355='Descrizione Intervento'!$E$25,$C355='Descrizione Intervento'!$E$27),IF(COUNTIF(AM$3:AM354,$D355)=0,$D355,""),""))</f>
        <v/>
      </c>
      <c r="AN355" s="568" t="str">
        <f aca="false">IF(E355="","",IF(AND($B355='Descrizione Intervento'!$E$25,$C355='Descrizione Intervento'!$E$27,$D355='Descrizione Intervento'!$E$30),IF(COUNTIF(AN$3:AN354,$E355)=0,$E355,""),""))</f>
        <v/>
      </c>
      <c r="AO355" s="568" t="str">
        <f aca="false">IF(F355="","",IF(AND($B355='Descrizione Intervento'!$E$25,$C355='Descrizione Intervento'!$E$27,$D355='Descrizione Intervento'!$E$30,$E355='Descrizione Intervento'!$E$32),IF(COUNTIF(AO$3:AO354,$F355)=0,$F355,""),""))</f>
        <v/>
      </c>
      <c r="AP355" s="568" t="str">
        <f aca="false">IF(G355="","",IF(AND($B355='Descrizione Intervento'!$E$25,$C355='Descrizione Intervento'!$E$27,$D355='Descrizione Intervento'!$E$30,$E355='Descrizione Intervento'!$E$32,$F355='Descrizione Intervento'!$E$34),IF(COUNTIF(AP$3:AP354,$G355)=0,$G355,""),""))</f>
        <v/>
      </c>
    </row>
    <row r="356" customFormat="false" ht="12.75" hidden="false" customHeight="false" outlineLevel="0" collapsed="false">
      <c r="A356" s="568" t="str">
        <f aca="false">IF(B356&lt;&gt;"",CONCATENATE(B356,C356,D356,E356,F420,F356,G356),"")</f>
        <v/>
      </c>
      <c r="B356" s="590"/>
      <c r="C356" s="590"/>
      <c r="D356" s="590"/>
      <c r="E356" s="591"/>
      <c r="F356" s="590"/>
      <c r="G356" s="590"/>
      <c r="H356" s="593"/>
      <c r="I356" s="593"/>
      <c r="J356" s="595"/>
      <c r="K356" s="595"/>
      <c r="L356" s="590"/>
      <c r="M356" s="590"/>
      <c r="N356" s="590"/>
      <c r="V356" s="568" t="n">
        <f aca="false">+V355+1</f>
        <v>294</v>
      </c>
      <c r="W356" s="573" t="str">
        <f aca="false">IFERROR(VLOOKUP($V355,AD:AK,8,FALSE()),"")</f>
        <v/>
      </c>
      <c r="X356" s="573" t="str">
        <f aca="false">IFERROR(VLOOKUP($V356,AE:AL,8,FALSE()),"")</f>
        <v/>
      </c>
      <c r="Y356" s="573" t="str">
        <f aca="false">IFERROR(VLOOKUP($V356,AF:AM,8,FALSE()),"")</f>
        <v/>
      </c>
      <c r="Z356" s="573" t="str">
        <f aca="false">IFERROR(VLOOKUP($V356,AG:AN,8,FALSE()),"")</f>
        <v/>
      </c>
      <c r="AA356" s="573" t="str">
        <f aca="false">IFERROR(VLOOKUP($V356,AH:AO,8,FALSE()),"")</f>
        <v/>
      </c>
      <c r="AB356" s="573" t="str">
        <f aca="false">IFERROR(VLOOKUP($V356,AI:AP,8,FALSE()),"")</f>
        <v/>
      </c>
      <c r="AD356" s="568" t="str">
        <f aca="false">IF(AK356&lt;&gt;"",MAX(AD$3:AD355)+1,"")</f>
        <v/>
      </c>
      <c r="AE356" s="568" t="str">
        <f aca="false">IF(AL356&lt;&gt;"",MAX(AE$3:AE355)+1,"")</f>
        <v/>
      </c>
      <c r="AF356" s="568" t="str">
        <f aca="false">IF(AM356&lt;&gt;"",MAX(AF$3:AF355)+1,"")</f>
        <v/>
      </c>
      <c r="AG356" s="568" t="str">
        <f aca="false">IF(AN356&lt;&gt;"",MAX(AG$3:AG355)+1,"")</f>
        <v/>
      </c>
      <c r="AH356" s="568" t="str">
        <f aca="false">IF(AO356&lt;&gt;"",MAX(AH$3:AH355)+1,"")</f>
        <v/>
      </c>
      <c r="AI356" s="568" t="str">
        <f aca="false">IF(AP356&lt;&gt;"",MAX(AI$3:AI355)+1,"")</f>
        <v/>
      </c>
      <c r="AK356" s="568" t="str">
        <f aca="false">IF(B356="","",IF(COUNTIF($AK$3:AL355,B356)=0,B356,""))</f>
        <v/>
      </c>
      <c r="AL356" s="568" t="str">
        <f aca="false">IF(C356="","",IF($B356='Descrizione Intervento'!$E$25,IF(COUNTIF($AL$3:AL355,$C356)=0,$C356,""),""))</f>
        <v/>
      </c>
      <c r="AM356" s="568" t="str">
        <f aca="false">IF(D356="","",IF(AND($B356='Descrizione Intervento'!$E$25,$C356='Descrizione Intervento'!$E$27),IF(COUNTIF(AM$3:AM355,$D356)=0,$D356,""),""))</f>
        <v/>
      </c>
      <c r="AN356" s="568" t="str">
        <f aca="false">IF(E356="","",IF(AND($B356='Descrizione Intervento'!$E$25,$C356='Descrizione Intervento'!$E$27,$D356='Descrizione Intervento'!$E$30),IF(COUNTIF(AN$3:AN355,$E356)=0,$E356,""),""))</f>
        <v/>
      </c>
      <c r="AO356" s="568" t="str">
        <f aca="false">IF(F356="","",IF(AND($B356='Descrizione Intervento'!$E$25,$C356='Descrizione Intervento'!$E$27,$D356='Descrizione Intervento'!$E$30,$E356='Descrizione Intervento'!$E$32),IF(COUNTIF(AO$3:AO355,$F356)=0,$F356,""),""))</f>
        <v/>
      </c>
      <c r="AP356" s="568" t="str">
        <f aca="false">IF(G356="","",IF(AND($B356='Descrizione Intervento'!$E$25,$C356='Descrizione Intervento'!$E$27,$D356='Descrizione Intervento'!$E$30,$E356='Descrizione Intervento'!$E$32,$F356='Descrizione Intervento'!$E$34),IF(COUNTIF(AP$3:AP355,$G356)=0,$G356,""),""))</f>
        <v/>
      </c>
    </row>
    <row r="357" customFormat="false" ht="12.75" hidden="false" customHeight="false" outlineLevel="0" collapsed="false">
      <c r="A357" s="568" t="str">
        <f aca="false">IF(B357&lt;&gt;"",CONCATENATE(B357,C357,D357,E357,F421,F357,G357),"")</f>
        <v/>
      </c>
      <c r="B357" s="590"/>
      <c r="C357" s="590"/>
      <c r="D357" s="590"/>
      <c r="E357" s="591"/>
      <c r="F357" s="590"/>
      <c r="G357" s="590"/>
      <c r="H357" s="593"/>
      <c r="I357" s="593"/>
      <c r="J357" s="595"/>
      <c r="K357" s="595"/>
      <c r="L357" s="590"/>
      <c r="M357" s="590"/>
      <c r="N357" s="590"/>
      <c r="V357" s="568" t="n">
        <f aca="false">+V356+1</f>
        <v>295</v>
      </c>
      <c r="W357" s="573" t="str">
        <f aca="false">IFERROR(VLOOKUP($V356,AD:AK,8,FALSE()),"")</f>
        <v/>
      </c>
      <c r="X357" s="573" t="str">
        <f aca="false">IFERROR(VLOOKUP($V357,AE:AL,8,FALSE()),"")</f>
        <v/>
      </c>
      <c r="Y357" s="573" t="str">
        <f aca="false">IFERROR(VLOOKUP($V357,AF:AM,8,FALSE()),"")</f>
        <v/>
      </c>
      <c r="Z357" s="573" t="str">
        <f aca="false">IFERROR(VLOOKUP($V357,AG:AN,8,FALSE()),"")</f>
        <v/>
      </c>
      <c r="AA357" s="573" t="str">
        <f aca="false">IFERROR(VLOOKUP($V357,AH:AO,8,FALSE()),"")</f>
        <v/>
      </c>
      <c r="AB357" s="573" t="str">
        <f aca="false">IFERROR(VLOOKUP($V357,AI:AP,8,FALSE()),"")</f>
        <v/>
      </c>
      <c r="AD357" s="568" t="str">
        <f aca="false">IF(AK357&lt;&gt;"",MAX(AD$3:AD356)+1,"")</f>
        <v/>
      </c>
      <c r="AE357" s="568" t="str">
        <f aca="false">IF(AL357&lt;&gt;"",MAX(AE$3:AE356)+1,"")</f>
        <v/>
      </c>
      <c r="AF357" s="568" t="str">
        <f aca="false">IF(AM357&lt;&gt;"",MAX(AF$3:AF356)+1,"")</f>
        <v/>
      </c>
      <c r="AG357" s="568" t="str">
        <f aca="false">IF(AN357&lt;&gt;"",MAX(AG$3:AG356)+1,"")</f>
        <v/>
      </c>
      <c r="AH357" s="568" t="str">
        <f aca="false">IF(AO357&lt;&gt;"",MAX(AH$3:AH356)+1,"")</f>
        <v/>
      </c>
      <c r="AI357" s="568" t="str">
        <f aca="false">IF(AP357&lt;&gt;"",MAX(AI$3:AI356)+1,"")</f>
        <v/>
      </c>
      <c r="AK357" s="568" t="str">
        <f aca="false">IF(B357="","",IF(COUNTIF($AK$3:AL356,B357)=0,B357,""))</f>
        <v/>
      </c>
      <c r="AL357" s="568" t="str">
        <f aca="false">IF(C357="","",IF($B357='Descrizione Intervento'!$E$25,IF(COUNTIF($AL$3:AL356,$C357)=0,$C357,""),""))</f>
        <v/>
      </c>
      <c r="AM357" s="568" t="str">
        <f aca="false">IF(D357="","",IF(AND($B357='Descrizione Intervento'!$E$25,$C357='Descrizione Intervento'!$E$27),IF(COUNTIF(AM$3:AM356,$D357)=0,$D357,""),""))</f>
        <v/>
      </c>
      <c r="AN357" s="568" t="str">
        <f aca="false">IF(E357="","",IF(AND($B357='Descrizione Intervento'!$E$25,$C357='Descrizione Intervento'!$E$27,$D357='Descrizione Intervento'!$E$30),IF(COUNTIF(AN$3:AN356,$E357)=0,$E357,""),""))</f>
        <v/>
      </c>
      <c r="AO357" s="568" t="str">
        <f aca="false">IF(F357="","",IF(AND($B357='Descrizione Intervento'!$E$25,$C357='Descrizione Intervento'!$E$27,$D357='Descrizione Intervento'!$E$30,$E357='Descrizione Intervento'!$E$32),IF(COUNTIF(AO$3:AO356,$F357)=0,$F357,""),""))</f>
        <v/>
      </c>
      <c r="AP357" s="568" t="str">
        <f aca="false">IF(G357="","",IF(AND($B357='Descrizione Intervento'!$E$25,$C357='Descrizione Intervento'!$E$27,$D357='Descrizione Intervento'!$E$30,$E357='Descrizione Intervento'!$E$32,$F357='Descrizione Intervento'!$E$34),IF(COUNTIF(AP$3:AP356,$G357)=0,$G357,""),""))</f>
        <v/>
      </c>
    </row>
    <row r="358" customFormat="false" ht="12.75" hidden="false" customHeight="false" outlineLevel="0" collapsed="false">
      <c r="A358" s="568" t="str">
        <f aca="false">IF(B358&lt;&gt;"",CONCATENATE(B358,C358,D358,E358,F422,F358,G358),"")</f>
        <v/>
      </c>
      <c r="B358" s="590"/>
      <c r="C358" s="590"/>
      <c r="D358" s="590"/>
      <c r="E358" s="591"/>
      <c r="F358" s="590"/>
      <c r="G358" s="590"/>
      <c r="H358" s="593"/>
      <c r="I358" s="593"/>
      <c r="J358" s="595"/>
      <c r="K358" s="595"/>
      <c r="L358" s="590"/>
      <c r="M358" s="590"/>
      <c r="N358" s="590"/>
      <c r="V358" s="568" t="n">
        <f aca="false">+V357+1</f>
        <v>296</v>
      </c>
      <c r="W358" s="573" t="str">
        <f aca="false">IFERROR(VLOOKUP($V357,AD:AK,8,FALSE()),"")</f>
        <v/>
      </c>
      <c r="X358" s="573" t="str">
        <f aca="false">IFERROR(VLOOKUP($V358,AE:AL,8,FALSE()),"")</f>
        <v/>
      </c>
      <c r="Y358" s="573" t="str">
        <f aca="false">IFERROR(VLOOKUP($V358,AF:AM,8,FALSE()),"")</f>
        <v/>
      </c>
      <c r="Z358" s="573" t="str">
        <f aca="false">IFERROR(VLOOKUP($V358,AG:AN,8,FALSE()),"")</f>
        <v/>
      </c>
      <c r="AA358" s="573" t="str">
        <f aca="false">IFERROR(VLOOKUP($V358,AH:AO,8,FALSE()),"")</f>
        <v/>
      </c>
      <c r="AB358" s="573" t="str">
        <f aca="false">IFERROR(VLOOKUP($V358,AI:AP,8,FALSE()),"")</f>
        <v/>
      </c>
      <c r="AD358" s="568" t="str">
        <f aca="false">IF(AK358&lt;&gt;"",MAX(AD$3:AD357)+1,"")</f>
        <v/>
      </c>
      <c r="AE358" s="568" t="str">
        <f aca="false">IF(AL358&lt;&gt;"",MAX(AE$3:AE357)+1,"")</f>
        <v/>
      </c>
      <c r="AF358" s="568" t="str">
        <f aca="false">IF(AM358&lt;&gt;"",MAX(AF$3:AF357)+1,"")</f>
        <v/>
      </c>
      <c r="AG358" s="568" t="str">
        <f aca="false">IF(AN358&lt;&gt;"",MAX(AG$3:AG357)+1,"")</f>
        <v/>
      </c>
      <c r="AH358" s="568" t="str">
        <f aca="false">IF(AO358&lt;&gt;"",MAX(AH$3:AH357)+1,"")</f>
        <v/>
      </c>
      <c r="AI358" s="568" t="str">
        <f aca="false">IF(AP358&lt;&gt;"",MAX(AI$3:AI357)+1,"")</f>
        <v/>
      </c>
      <c r="AK358" s="568" t="str">
        <f aca="false">IF(B358="","",IF(COUNTIF($AK$3:AL357,B358)=0,B358,""))</f>
        <v/>
      </c>
      <c r="AL358" s="568" t="str">
        <f aca="false">IF(C358="","",IF($B358='Descrizione Intervento'!$E$25,IF(COUNTIF($AL$3:AL357,$C358)=0,$C358,""),""))</f>
        <v/>
      </c>
      <c r="AM358" s="568" t="str">
        <f aca="false">IF(D358="","",IF(AND($B358='Descrizione Intervento'!$E$25,$C358='Descrizione Intervento'!$E$27),IF(COUNTIF(AM$3:AM357,$D358)=0,$D358,""),""))</f>
        <v/>
      </c>
      <c r="AN358" s="568" t="str">
        <f aca="false">IF(E358="","",IF(AND($B358='Descrizione Intervento'!$E$25,$C358='Descrizione Intervento'!$E$27,$D358='Descrizione Intervento'!$E$30),IF(COUNTIF(AN$3:AN357,$E358)=0,$E358,""),""))</f>
        <v/>
      </c>
      <c r="AO358" s="568" t="str">
        <f aca="false">IF(F358="","",IF(AND($B358='Descrizione Intervento'!$E$25,$C358='Descrizione Intervento'!$E$27,$D358='Descrizione Intervento'!$E$30,$E358='Descrizione Intervento'!$E$32),IF(COUNTIF(AO$3:AO357,$F358)=0,$F358,""),""))</f>
        <v/>
      </c>
      <c r="AP358" s="568" t="str">
        <f aca="false">IF(G358="","",IF(AND($B358='Descrizione Intervento'!$E$25,$C358='Descrizione Intervento'!$E$27,$D358='Descrizione Intervento'!$E$30,$E358='Descrizione Intervento'!$E$32,$F358='Descrizione Intervento'!$E$34),IF(COUNTIF(AP$3:AP357,$G358)=0,$G358,""),""))</f>
        <v/>
      </c>
    </row>
    <row r="359" customFormat="false" ht="12.75" hidden="false" customHeight="false" outlineLevel="0" collapsed="false">
      <c r="A359" s="568" t="str">
        <f aca="false">IF(B359&lt;&gt;"",CONCATENATE(B359,C359,D359,E359,F423,F359,G359),"")</f>
        <v/>
      </c>
      <c r="B359" s="590"/>
      <c r="C359" s="590"/>
      <c r="D359" s="590"/>
      <c r="E359" s="591"/>
      <c r="F359" s="590"/>
      <c r="G359" s="590"/>
      <c r="H359" s="593"/>
      <c r="I359" s="593"/>
      <c r="J359" s="595"/>
      <c r="K359" s="595"/>
      <c r="L359" s="590"/>
      <c r="M359" s="590"/>
      <c r="N359" s="590"/>
      <c r="V359" s="568" t="n">
        <f aca="false">+V358+1</f>
        <v>297</v>
      </c>
      <c r="W359" s="573" t="str">
        <f aca="false">IFERROR(VLOOKUP($V358,AD:AK,8,FALSE()),"")</f>
        <v/>
      </c>
      <c r="X359" s="573" t="str">
        <f aca="false">IFERROR(VLOOKUP($V359,AE:AL,8,FALSE()),"")</f>
        <v/>
      </c>
      <c r="Y359" s="573" t="str">
        <f aca="false">IFERROR(VLOOKUP($V359,AF:AM,8,FALSE()),"")</f>
        <v/>
      </c>
      <c r="Z359" s="573" t="str">
        <f aca="false">IFERROR(VLOOKUP($V359,AG:AN,8,FALSE()),"")</f>
        <v/>
      </c>
      <c r="AA359" s="573" t="str">
        <f aca="false">IFERROR(VLOOKUP($V359,AH:AO,8,FALSE()),"")</f>
        <v/>
      </c>
      <c r="AB359" s="573" t="str">
        <f aca="false">IFERROR(VLOOKUP($V359,AI:AP,8,FALSE()),"")</f>
        <v/>
      </c>
      <c r="AD359" s="568" t="str">
        <f aca="false">IF(AK359&lt;&gt;"",MAX(AD$3:AD358)+1,"")</f>
        <v/>
      </c>
      <c r="AE359" s="568" t="str">
        <f aca="false">IF(AL359&lt;&gt;"",MAX(AE$3:AE358)+1,"")</f>
        <v/>
      </c>
      <c r="AF359" s="568" t="str">
        <f aca="false">IF(AM359&lt;&gt;"",MAX(AF$3:AF358)+1,"")</f>
        <v/>
      </c>
      <c r="AG359" s="568" t="str">
        <f aca="false">IF(AN359&lt;&gt;"",MAX(AG$3:AG358)+1,"")</f>
        <v/>
      </c>
      <c r="AH359" s="568" t="str">
        <f aca="false">IF(AO359&lt;&gt;"",MAX(AH$3:AH358)+1,"")</f>
        <v/>
      </c>
      <c r="AI359" s="568" t="str">
        <f aca="false">IF(AP359&lt;&gt;"",MAX(AI$3:AI358)+1,"")</f>
        <v/>
      </c>
      <c r="AK359" s="568" t="str">
        <f aca="false">IF(B359="","",IF(COUNTIF($AK$3:AL358,B359)=0,B359,""))</f>
        <v/>
      </c>
      <c r="AL359" s="568" t="str">
        <f aca="false">IF(C359="","",IF($B359='Descrizione Intervento'!$E$25,IF(COUNTIF($AL$3:AL358,$C359)=0,$C359,""),""))</f>
        <v/>
      </c>
      <c r="AM359" s="568" t="str">
        <f aca="false">IF(D359="","",IF(AND($B359='Descrizione Intervento'!$E$25,$C359='Descrizione Intervento'!$E$27),IF(COUNTIF(AM$3:AM358,$D359)=0,$D359,""),""))</f>
        <v/>
      </c>
      <c r="AN359" s="568" t="str">
        <f aca="false">IF(E359="","",IF(AND($B359='Descrizione Intervento'!$E$25,$C359='Descrizione Intervento'!$E$27,$D359='Descrizione Intervento'!$E$30),IF(COUNTIF(AN$3:AN358,$E359)=0,$E359,""),""))</f>
        <v/>
      </c>
      <c r="AO359" s="568" t="str">
        <f aca="false">IF(F359="","",IF(AND($B359='Descrizione Intervento'!$E$25,$C359='Descrizione Intervento'!$E$27,$D359='Descrizione Intervento'!$E$30,$E359='Descrizione Intervento'!$E$32),IF(COUNTIF(AO$3:AO358,$F359)=0,$F359,""),""))</f>
        <v/>
      </c>
      <c r="AP359" s="568" t="str">
        <f aca="false">IF(G359="","",IF(AND($B359='Descrizione Intervento'!$E$25,$C359='Descrizione Intervento'!$E$27,$D359='Descrizione Intervento'!$E$30,$E359='Descrizione Intervento'!$E$32,$F359='Descrizione Intervento'!$E$34),IF(COUNTIF(AP$3:AP358,$G359)=0,$G359,""),""))</f>
        <v/>
      </c>
    </row>
    <row r="360" customFormat="false" ht="12.75" hidden="false" customHeight="false" outlineLevel="0" collapsed="false">
      <c r="A360" s="568" t="str">
        <f aca="false">IF(B360&lt;&gt;"",CONCATENATE(B360,C360,D360,E360,F424,F360,G360),"")</f>
        <v/>
      </c>
      <c r="B360" s="590"/>
      <c r="C360" s="590"/>
      <c r="D360" s="590"/>
      <c r="E360" s="591"/>
      <c r="F360" s="590"/>
      <c r="G360" s="590"/>
      <c r="H360" s="593"/>
      <c r="I360" s="593"/>
      <c r="J360" s="595"/>
      <c r="K360" s="595"/>
      <c r="L360" s="590"/>
      <c r="M360" s="590"/>
      <c r="N360" s="590"/>
      <c r="V360" s="568" t="n">
        <f aca="false">+V359+1</f>
        <v>298</v>
      </c>
      <c r="W360" s="573" t="str">
        <f aca="false">IFERROR(VLOOKUP($V359,AD:AK,8,FALSE()),"")</f>
        <v/>
      </c>
      <c r="X360" s="573" t="str">
        <f aca="false">IFERROR(VLOOKUP($V360,AE:AL,8,FALSE()),"")</f>
        <v/>
      </c>
      <c r="Y360" s="573" t="str">
        <f aca="false">IFERROR(VLOOKUP($V360,AF:AM,8,FALSE()),"")</f>
        <v/>
      </c>
      <c r="Z360" s="573" t="str">
        <f aca="false">IFERROR(VLOOKUP($V360,AG:AN,8,FALSE()),"")</f>
        <v/>
      </c>
      <c r="AA360" s="573" t="str">
        <f aca="false">IFERROR(VLOOKUP($V360,AH:AO,8,FALSE()),"")</f>
        <v/>
      </c>
      <c r="AB360" s="573" t="str">
        <f aca="false">IFERROR(VLOOKUP($V360,AI:AP,8,FALSE()),"")</f>
        <v/>
      </c>
      <c r="AD360" s="568" t="str">
        <f aca="false">IF(AK360&lt;&gt;"",MAX(AD$3:AD359)+1,"")</f>
        <v/>
      </c>
      <c r="AE360" s="568" t="str">
        <f aca="false">IF(AL360&lt;&gt;"",MAX(AE$3:AE359)+1,"")</f>
        <v/>
      </c>
      <c r="AF360" s="568" t="str">
        <f aca="false">IF(AM360&lt;&gt;"",MAX(AF$3:AF359)+1,"")</f>
        <v/>
      </c>
      <c r="AG360" s="568" t="str">
        <f aca="false">IF(AN360&lt;&gt;"",MAX(AG$3:AG359)+1,"")</f>
        <v/>
      </c>
      <c r="AH360" s="568" t="str">
        <f aca="false">IF(AO360&lt;&gt;"",MAX(AH$3:AH359)+1,"")</f>
        <v/>
      </c>
      <c r="AI360" s="568" t="str">
        <f aca="false">IF(AP360&lt;&gt;"",MAX(AI$3:AI359)+1,"")</f>
        <v/>
      </c>
      <c r="AK360" s="568" t="str">
        <f aca="false">IF(B360="","",IF(COUNTIF($AK$3:AL359,B360)=0,B360,""))</f>
        <v/>
      </c>
      <c r="AL360" s="568" t="str">
        <f aca="false">IF(C360="","",IF($B360='Descrizione Intervento'!$E$25,IF(COUNTIF($AL$3:AL359,$C360)=0,$C360,""),""))</f>
        <v/>
      </c>
      <c r="AM360" s="568" t="str">
        <f aca="false">IF(D360="","",IF(AND($B360='Descrizione Intervento'!$E$25,$C360='Descrizione Intervento'!$E$27),IF(COUNTIF(AM$3:AM359,$D360)=0,$D360,""),""))</f>
        <v/>
      </c>
      <c r="AN360" s="568" t="str">
        <f aca="false">IF(E360="","",IF(AND($B360='Descrizione Intervento'!$E$25,$C360='Descrizione Intervento'!$E$27,$D360='Descrizione Intervento'!$E$30),IF(COUNTIF(AN$3:AN359,$E360)=0,$E360,""),""))</f>
        <v/>
      </c>
      <c r="AO360" s="568" t="str">
        <f aca="false">IF(F360="","",IF(AND($B360='Descrizione Intervento'!$E$25,$C360='Descrizione Intervento'!$E$27,$D360='Descrizione Intervento'!$E$30,$E360='Descrizione Intervento'!$E$32),IF(COUNTIF(AO$3:AO359,$F360)=0,$F360,""),""))</f>
        <v/>
      </c>
      <c r="AP360" s="568" t="str">
        <f aca="false">IF(G360="","",IF(AND($B360='Descrizione Intervento'!$E$25,$C360='Descrizione Intervento'!$E$27,$D360='Descrizione Intervento'!$E$30,$E360='Descrizione Intervento'!$E$32,$F360='Descrizione Intervento'!$E$34),IF(COUNTIF(AP$3:AP359,$G360)=0,$G360,""),""))</f>
        <v/>
      </c>
    </row>
    <row r="361" customFormat="false" ht="12.75" hidden="false" customHeight="false" outlineLevel="0" collapsed="false">
      <c r="A361" s="568" t="str">
        <f aca="false">IF(B361&lt;&gt;"",CONCATENATE(B361,C361,D361,E361,F425,F361,G361),"")</f>
        <v/>
      </c>
      <c r="B361" s="590"/>
      <c r="C361" s="590"/>
      <c r="D361" s="590"/>
      <c r="E361" s="591"/>
      <c r="F361" s="590"/>
      <c r="G361" s="590"/>
      <c r="H361" s="593"/>
      <c r="I361" s="593"/>
      <c r="J361" s="595"/>
      <c r="K361" s="595"/>
      <c r="L361" s="590"/>
      <c r="M361" s="590"/>
      <c r="N361" s="590"/>
      <c r="V361" s="568" t="n">
        <f aca="false">+V360+1</f>
        <v>299</v>
      </c>
      <c r="W361" s="573" t="str">
        <f aca="false">IFERROR(VLOOKUP($V360,AD:AK,8,FALSE()),"")</f>
        <v/>
      </c>
      <c r="X361" s="573" t="str">
        <f aca="false">IFERROR(VLOOKUP($V361,AE:AL,8,FALSE()),"")</f>
        <v/>
      </c>
      <c r="Y361" s="573" t="str">
        <f aca="false">IFERROR(VLOOKUP($V361,AF:AM,8,FALSE()),"")</f>
        <v/>
      </c>
      <c r="Z361" s="573" t="str">
        <f aca="false">IFERROR(VLOOKUP($V361,AG:AN,8,FALSE()),"")</f>
        <v/>
      </c>
      <c r="AA361" s="573" t="str">
        <f aca="false">IFERROR(VLOOKUP($V361,AH:AO,8,FALSE()),"")</f>
        <v/>
      </c>
      <c r="AB361" s="573" t="str">
        <f aca="false">IFERROR(VLOOKUP($V361,AI:AP,8,FALSE()),"")</f>
        <v/>
      </c>
      <c r="AD361" s="568" t="str">
        <f aca="false">IF(AK361&lt;&gt;"",MAX(AD$3:AD360)+1,"")</f>
        <v/>
      </c>
      <c r="AE361" s="568" t="str">
        <f aca="false">IF(AL361&lt;&gt;"",MAX(AE$3:AE360)+1,"")</f>
        <v/>
      </c>
      <c r="AF361" s="568" t="str">
        <f aca="false">IF(AM361&lt;&gt;"",MAX(AF$3:AF360)+1,"")</f>
        <v/>
      </c>
      <c r="AG361" s="568" t="str">
        <f aca="false">IF(AN361&lt;&gt;"",MAX(AG$3:AG360)+1,"")</f>
        <v/>
      </c>
      <c r="AH361" s="568" t="str">
        <f aca="false">IF(AO361&lt;&gt;"",MAX(AH$3:AH360)+1,"")</f>
        <v/>
      </c>
      <c r="AI361" s="568" t="str">
        <f aca="false">IF(AP361&lt;&gt;"",MAX(AI$3:AI360)+1,"")</f>
        <v/>
      </c>
      <c r="AK361" s="568" t="str">
        <f aca="false">IF(B361="","",IF(COUNTIF($AK$3:AL360,B361)=0,B361,""))</f>
        <v/>
      </c>
      <c r="AL361" s="568" t="str">
        <f aca="false">IF(C361="","",IF($B361='Descrizione Intervento'!$E$25,IF(COUNTIF($AL$3:AL360,$C361)=0,$C361,""),""))</f>
        <v/>
      </c>
      <c r="AM361" s="568" t="str">
        <f aca="false">IF(D361="","",IF(AND($B361='Descrizione Intervento'!$E$25,$C361='Descrizione Intervento'!$E$27),IF(COUNTIF(AM$3:AM360,$D361)=0,$D361,""),""))</f>
        <v/>
      </c>
      <c r="AN361" s="568" t="str">
        <f aca="false">IF(E361="","",IF(AND($B361='Descrizione Intervento'!$E$25,$C361='Descrizione Intervento'!$E$27,$D361='Descrizione Intervento'!$E$30),IF(COUNTIF(AN$3:AN360,$E361)=0,$E361,""),""))</f>
        <v/>
      </c>
      <c r="AO361" s="568" t="str">
        <f aca="false">IF(F361="","",IF(AND($B361='Descrizione Intervento'!$E$25,$C361='Descrizione Intervento'!$E$27,$D361='Descrizione Intervento'!$E$30,$E361='Descrizione Intervento'!$E$32),IF(COUNTIF(AO$3:AO360,$F361)=0,$F361,""),""))</f>
        <v/>
      </c>
      <c r="AP361" s="568" t="str">
        <f aca="false">IF(G361="","",IF(AND($B361='Descrizione Intervento'!$E$25,$C361='Descrizione Intervento'!$E$27,$D361='Descrizione Intervento'!$E$30,$E361='Descrizione Intervento'!$E$32,$F361='Descrizione Intervento'!$E$34),IF(COUNTIF(AP$3:AP360,$G361)=0,$G361,""),""))</f>
        <v/>
      </c>
    </row>
    <row r="362" customFormat="false" ht="12.75" hidden="false" customHeight="false" outlineLevel="0" collapsed="false">
      <c r="A362" s="568" t="str">
        <f aca="false">IF(B362&lt;&gt;"",CONCATENATE(B362,C362,D362,E362,F426,F362,G362),"")</f>
        <v/>
      </c>
      <c r="B362" s="590"/>
      <c r="C362" s="590"/>
      <c r="D362" s="590"/>
      <c r="E362" s="591"/>
      <c r="F362" s="590"/>
      <c r="G362" s="590"/>
      <c r="H362" s="593"/>
      <c r="I362" s="593"/>
      <c r="J362" s="595"/>
      <c r="K362" s="595"/>
      <c r="L362" s="590"/>
      <c r="M362" s="590"/>
      <c r="N362" s="590"/>
      <c r="V362" s="568" t="n">
        <f aca="false">+V361+1</f>
        <v>300</v>
      </c>
      <c r="W362" s="573" t="str">
        <f aca="false">IFERROR(VLOOKUP($V361,AD:AK,8,FALSE()),"")</f>
        <v/>
      </c>
      <c r="X362" s="573" t="str">
        <f aca="false">IFERROR(VLOOKUP($V362,AE:AL,8,FALSE()),"")</f>
        <v/>
      </c>
      <c r="Y362" s="573" t="str">
        <f aca="false">IFERROR(VLOOKUP($V362,AF:AM,8,FALSE()),"")</f>
        <v/>
      </c>
      <c r="Z362" s="573" t="str">
        <f aca="false">IFERROR(VLOOKUP($V362,AG:AN,8,FALSE()),"")</f>
        <v/>
      </c>
      <c r="AA362" s="573" t="str">
        <f aca="false">IFERROR(VLOOKUP($V362,AH:AO,8,FALSE()),"")</f>
        <v/>
      </c>
      <c r="AB362" s="573" t="str">
        <f aca="false">IFERROR(VLOOKUP($V362,AI:AP,8,FALSE()),"")</f>
        <v/>
      </c>
      <c r="AD362" s="568" t="str">
        <f aca="false">IF(AK362&lt;&gt;"",MAX(AD$3:AD361)+1,"")</f>
        <v/>
      </c>
      <c r="AE362" s="568" t="str">
        <f aca="false">IF(AL362&lt;&gt;"",MAX(AE$3:AE361)+1,"")</f>
        <v/>
      </c>
      <c r="AF362" s="568" t="str">
        <f aca="false">IF(AM362&lt;&gt;"",MAX(AF$3:AF361)+1,"")</f>
        <v/>
      </c>
      <c r="AG362" s="568" t="str">
        <f aca="false">IF(AN362&lt;&gt;"",MAX(AG$3:AG361)+1,"")</f>
        <v/>
      </c>
      <c r="AH362" s="568" t="str">
        <f aca="false">IF(AO362&lt;&gt;"",MAX(AH$3:AH361)+1,"")</f>
        <v/>
      </c>
      <c r="AI362" s="568" t="str">
        <f aca="false">IF(AP362&lt;&gt;"",MAX(AI$3:AI361)+1,"")</f>
        <v/>
      </c>
      <c r="AK362" s="568" t="str">
        <f aca="false">IF(B362="","",IF(COUNTIF($AK$3:AL361,B362)=0,B362,""))</f>
        <v/>
      </c>
      <c r="AL362" s="568" t="str">
        <f aca="false">IF(C362="","",IF($B362='Descrizione Intervento'!$E$25,IF(COUNTIF($AL$3:AL361,$C362)=0,$C362,""),""))</f>
        <v/>
      </c>
      <c r="AM362" s="568" t="str">
        <f aca="false">IF(D362="","",IF(AND($B362='Descrizione Intervento'!$E$25,$C362='Descrizione Intervento'!$E$27),IF(COUNTIF(AM$3:AM361,$D362)=0,$D362,""),""))</f>
        <v/>
      </c>
      <c r="AN362" s="568" t="str">
        <f aca="false">IF(E362="","",IF(AND($B362='Descrizione Intervento'!$E$25,$C362='Descrizione Intervento'!$E$27,$D362='Descrizione Intervento'!$E$30),IF(COUNTIF(AN$3:AN361,$E362)=0,$E362,""),""))</f>
        <v/>
      </c>
      <c r="AO362" s="568" t="str">
        <f aca="false">IF(F362="","",IF(AND($B362='Descrizione Intervento'!$E$25,$C362='Descrizione Intervento'!$E$27,$D362='Descrizione Intervento'!$E$30,$E362='Descrizione Intervento'!$E$32),IF(COUNTIF(AO$3:AO361,$F362)=0,$F362,""),""))</f>
        <v/>
      </c>
      <c r="AP362" s="568" t="str">
        <f aca="false">IF(G362="","",IF(AND($B362='Descrizione Intervento'!$E$25,$C362='Descrizione Intervento'!$E$27,$D362='Descrizione Intervento'!$E$30,$E362='Descrizione Intervento'!$E$32,$F362='Descrizione Intervento'!$E$34),IF(COUNTIF(AP$3:AP361,$G362)=0,$G362,""),""))</f>
        <v/>
      </c>
    </row>
    <row r="363" customFormat="false" ht="12.75" hidden="false" customHeight="false" outlineLevel="0" collapsed="false">
      <c r="A363" s="568" t="str">
        <f aca="false">IF(B363&lt;&gt;"",CONCATENATE(B363,C363,D363,E363,F427,F363,G363),"")</f>
        <v/>
      </c>
      <c r="B363" s="590"/>
      <c r="C363" s="590"/>
      <c r="D363" s="590"/>
      <c r="E363" s="591"/>
      <c r="F363" s="590"/>
      <c r="G363" s="590"/>
      <c r="H363" s="593"/>
      <c r="I363" s="593"/>
      <c r="J363" s="595"/>
      <c r="K363" s="595"/>
      <c r="L363" s="590"/>
      <c r="M363" s="590"/>
      <c r="N363" s="590"/>
      <c r="V363" s="568" t="n">
        <f aca="false">+V362+1</f>
        <v>301</v>
      </c>
      <c r="W363" s="573" t="str">
        <f aca="false">IFERROR(VLOOKUP($V362,AD:AK,8,FALSE()),"")</f>
        <v/>
      </c>
      <c r="X363" s="573" t="str">
        <f aca="false">IFERROR(VLOOKUP($V363,AE:AL,8,FALSE()),"")</f>
        <v/>
      </c>
      <c r="Y363" s="573" t="str">
        <f aca="false">IFERROR(VLOOKUP($V363,AF:AM,8,FALSE()),"")</f>
        <v/>
      </c>
      <c r="Z363" s="573" t="str">
        <f aca="false">IFERROR(VLOOKUP($V363,AG:AN,8,FALSE()),"")</f>
        <v/>
      </c>
      <c r="AA363" s="573" t="str">
        <f aca="false">IFERROR(VLOOKUP($V363,AH:AO,8,FALSE()),"")</f>
        <v/>
      </c>
      <c r="AB363" s="573" t="str">
        <f aca="false">IFERROR(VLOOKUP($V363,AI:AP,8,FALSE()),"")</f>
        <v/>
      </c>
      <c r="AD363" s="568" t="str">
        <f aca="false">IF(AK363&lt;&gt;"",MAX(AD$3:AD362)+1,"")</f>
        <v/>
      </c>
      <c r="AE363" s="568" t="str">
        <f aca="false">IF(AL363&lt;&gt;"",MAX(AE$3:AE362)+1,"")</f>
        <v/>
      </c>
      <c r="AF363" s="568" t="str">
        <f aca="false">IF(AM363&lt;&gt;"",MAX(AF$3:AF362)+1,"")</f>
        <v/>
      </c>
      <c r="AG363" s="568" t="str">
        <f aca="false">IF(AN363&lt;&gt;"",MAX(AG$3:AG362)+1,"")</f>
        <v/>
      </c>
      <c r="AH363" s="568" t="str">
        <f aca="false">IF(AO363&lt;&gt;"",MAX(AH$3:AH362)+1,"")</f>
        <v/>
      </c>
      <c r="AI363" s="568" t="str">
        <f aca="false">IF(AP363&lt;&gt;"",MAX(AI$3:AI362)+1,"")</f>
        <v/>
      </c>
      <c r="AK363" s="568" t="str">
        <f aca="false">IF(B363="","",IF(COUNTIF($AK$3:AL362,B363)=0,B363,""))</f>
        <v/>
      </c>
      <c r="AL363" s="568" t="str">
        <f aca="false">IF(C363="","",IF($B363='Descrizione Intervento'!$E$25,IF(COUNTIF($AL$3:AL362,$C363)=0,$C363,""),""))</f>
        <v/>
      </c>
      <c r="AM363" s="568" t="str">
        <f aca="false">IF(D363="","",IF(AND($B363='Descrizione Intervento'!$E$25,$C363='Descrizione Intervento'!$E$27),IF(COUNTIF(AM$3:AM362,$D363)=0,$D363,""),""))</f>
        <v/>
      </c>
      <c r="AN363" s="568" t="str">
        <f aca="false">IF(E363="","",IF(AND($B363='Descrizione Intervento'!$E$25,$C363='Descrizione Intervento'!$E$27,$D363='Descrizione Intervento'!$E$30),IF(COUNTIF(AN$3:AN362,$E363)=0,$E363,""),""))</f>
        <v/>
      </c>
      <c r="AO363" s="568" t="str">
        <f aca="false">IF(F363="","",IF(AND($B363='Descrizione Intervento'!$E$25,$C363='Descrizione Intervento'!$E$27,$D363='Descrizione Intervento'!$E$30,$E363='Descrizione Intervento'!$E$32),IF(COUNTIF(AO$3:AO362,$F363)=0,$F363,""),""))</f>
        <v/>
      </c>
      <c r="AP363" s="568" t="str">
        <f aca="false">IF(G363="","",IF(AND($B363='Descrizione Intervento'!$E$25,$C363='Descrizione Intervento'!$E$27,$D363='Descrizione Intervento'!$E$30,$E363='Descrizione Intervento'!$E$32,$F363='Descrizione Intervento'!$E$34),IF(COUNTIF(AP$3:AP362,$G363)=0,$G363,""),""))</f>
        <v/>
      </c>
    </row>
    <row r="364" customFormat="false" ht="12.75" hidden="false" customHeight="false" outlineLevel="0" collapsed="false">
      <c r="A364" s="568" t="str">
        <f aca="false">IF(B364&lt;&gt;"",CONCATENATE(B364,C364,D364,E364,F428,F364,G364),"")</f>
        <v/>
      </c>
      <c r="B364" s="590"/>
      <c r="C364" s="590"/>
      <c r="D364" s="590"/>
      <c r="E364" s="591"/>
      <c r="F364" s="590"/>
      <c r="G364" s="590"/>
      <c r="H364" s="593"/>
      <c r="I364" s="593"/>
      <c r="J364" s="595"/>
      <c r="K364" s="595"/>
      <c r="L364" s="590"/>
      <c r="M364" s="590"/>
      <c r="N364" s="590"/>
      <c r="V364" s="568" t="n">
        <f aca="false">+V363+1</f>
        <v>302</v>
      </c>
      <c r="W364" s="573" t="str">
        <f aca="false">IFERROR(VLOOKUP($V363,AD:AK,8,FALSE()),"")</f>
        <v/>
      </c>
      <c r="X364" s="573" t="str">
        <f aca="false">IFERROR(VLOOKUP($V364,AE:AL,8,FALSE()),"")</f>
        <v/>
      </c>
      <c r="Y364" s="573" t="str">
        <f aca="false">IFERROR(VLOOKUP($V364,AF:AM,8,FALSE()),"")</f>
        <v/>
      </c>
      <c r="Z364" s="573" t="str">
        <f aca="false">IFERROR(VLOOKUP($V364,AG:AN,8,FALSE()),"")</f>
        <v/>
      </c>
      <c r="AA364" s="573" t="str">
        <f aca="false">IFERROR(VLOOKUP($V364,AH:AO,8,FALSE()),"")</f>
        <v/>
      </c>
      <c r="AB364" s="573" t="str">
        <f aca="false">IFERROR(VLOOKUP($V364,AI:AP,8,FALSE()),"")</f>
        <v/>
      </c>
      <c r="AD364" s="568" t="str">
        <f aca="false">IF(AK364&lt;&gt;"",MAX(AD$3:AD363)+1,"")</f>
        <v/>
      </c>
      <c r="AE364" s="568" t="str">
        <f aca="false">IF(AL364&lt;&gt;"",MAX(AE$3:AE363)+1,"")</f>
        <v/>
      </c>
      <c r="AF364" s="568" t="str">
        <f aca="false">IF(AM364&lt;&gt;"",MAX(AF$3:AF363)+1,"")</f>
        <v/>
      </c>
      <c r="AG364" s="568" t="str">
        <f aca="false">IF(AN364&lt;&gt;"",MAX(AG$3:AG363)+1,"")</f>
        <v/>
      </c>
      <c r="AH364" s="568" t="str">
        <f aca="false">IF(AO364&lt;&gt;"",MAX(AH$3:AH363)+1,"")</f>
        <v/>
      </c>
      <c r="AI364" s="568" t="str">
        <f aca="false">IF(AP364&lt;&gt;"",MAX(AI$3:AI363)+1,"")</f>
        <v/>
      </c>
      <c r="AK364" s="568" t="str">
        <f aca="false">IF(B364="","",IF(COUNTIF($AK$3:AL363,B364)=0,B364,""))</f>
        <v/>
      </c>
      <c r="AL364" s="568" t="str">
        <f aca="false">IF(C364="","",IF($B364='Descrizione Intervento'!$E$25,IF(COUNTIF($AL$3:AL363,$C364)=0,$C364,""),""))</f>
        <v/>
      </c>
      <c r="AM364" s="568" t="str">
        <f aca="false">IF(D364="","",IF(AND($B364='Descrizione Intervento'!$E$25,$C364='Descrizione Intervento'!$E$27),IF(COUNTIF(AM$3:AM363,$D364)=0,$D364,""),""))</f>
        <v/>
      </c>
      <c r="AN364" s="568" t="str">
        <f aca="false">IF(E364="","",IF(AND($B364='Descrizione Intervento'!$E$25,$C364='Descrizione Intervento'!$E$27,$D364='Descrizione Intervento'!$E$30),IF(COUNTIF(AN$3:AN363,$E364)=0,$E364,""),""))</f>
        <v/>
      </c>
      <c r="AO364" s="568" t="str">
        <f aca="false">IF(F364="","",IF(AND($B364='Descrizione Intervento'!$E$25,$C364='Descrizione Intervento'!$E$27,$D364='Descrizione Intervento'!$E$30,$E364='Descrizione Intervento'!$E$32),IF(COUNTIF(AO$3:AO363,$F364)=0,$F364,""),""))</f>
        <v/>
      </c>
      <c r="AP364" s="568" t="str">
        <f aca="false">IF(G364="","",IF(AND($B364='Descrizione Intervento'!$E$25,$C364='Descrizione Intervento'!$E$27,$D364='Descrizione Intervento'!$E$30,$E364='Descrizione Intervento'!$E$32,$F364='Descrizione Intervento'!$E$34),IF(COUNTIF(AP$3:AP363,$G364)=0,$G364,""),""))</f>
        <v/>
      </c>
    </row>
    <row r="365" customFormat="false" ht="12.75" hidden="false" customHeight="false" outlineLevel="0" collapsed="false">
      <c r="A365" s="568" t="str">
        <f aca="false">IF(B365&lt;&gt;"",CONCATENATE(B365,C365,D365,E365,F429,F365,G365),"")</f>
        <v/>
      </c>
      <c r="B365" s="590"/>
      <c r="C365" s="590"/>
      <c r="D365" s="590"/>
      <c r="E365" s="591"/>
      <c r="F365" s="590"/>
      <c r="G365" s="590"/>
      <c r="H365" s="593"/>
      <c r="I365" s="593"/>
      <c r="J365" s="595"/>
      <c r="K365" s="595"/>
      <c r="L365" s="590"/>
      <c r="M365" s="590"/>
      <c r="N365" s="590"/>
      <c r="V365" s="568" t="n">
        <f aca="false">+V364+1</f>
        <v>303</v>
      </c>
      <c r="W365" s="573" t="str">
        <f aca="false">IFERROR(VLOOKUP($V364,AD:AK,8,FALSE()),"")</f>
        <v/>
      </c>
      <c r="X365" s="573" t="str">
        <f aca="false">IFERROR(VLOOKUP($V365,AE:AL,8,FALSE()),"")</f>
        <v/>
      </c>
      <c r="Y365" s="573" t="str">
        <f aca="false">IFERROR(VLOOKUP($V365,AF:AM,8,FALSE()),"")</f>
        <v/>
      </c>
      <c r="Z365" s="573" t="str">
        <f aca="false">IFERROR(VLOOKUP($V365,AG:AN,8,FALSE()),"")</f>
        <v/>
      </c>
      <c r="AA365" s="573" t="str">
        <f aca="false">IFERROR(VLOOKUP($V365,AH:AO,8,FALSE()),"")</f>
        <v/>
      </c>
      <c r="AB365" s="573" t="str">
        <f aca="false">IFERROR(VLOOKUP($V365,AI:AP,8,FALSE()),"")</f>
        <v/>
      </c>
      <c r="AD365" s="568" t="str">
        <f aca="false">IF(AK365&lt;&gt;"",MAX(AD$3:AD364)+1,"")</f>
        <v/>
      </c>
      <c r="AE365" s="568" t="str">
        <f aca="false">IF(AL365&lt;&gt;"",MAX(AE$3:AE364)+1,"")</f>
        <v/>
      </c>
      <c r="AF365" s="568" t="str">
        <f aca="false">IF(AM365&lt;&gt;"",MAX(AF$3:AF364)+1,"")</f>
        <v/>
      </c>
      <c r="AG365" s="568" t="str">
        <f aca="false">IF(AN365&lt;&gt;"",MAX(AG$3:AG364)+1,"")</f>
        <v/>
      </c>
      <c r="AH365" s="568" t="str">
        <f aca="false">IF(AO365&lt;&gt;"",MAX(AH$3:AH364)+1,"")</f>
        <v/>
      </c>
      <c r="AI365" s="568" t="str">
        <f aca="false">IF(AP365&lt;&gt;"",MAX(AI$3:AI364)+1,"")</f>
        <v/>
      </c>
      <c r="AK365" s="568" t="str">
        <f aca="false">IF(B365="","",IF(COUNTIF($AK$3:AL364,B365)=0,B365,""))</f>
        <v/>
      </c>
      <c r="AL365" s="568" t="str">
        <f aca="false">IF(C365="","",IF($B365='Descrizione Intervento'!$E$25,IF(COUNTIF($AL$3:AL364,$C365)=0,$C365,""),""))</f>
        <v/>
      </c>
      <c r="AM365" s="568" t="str">
        <f aca="false">IF(D365="","",IF(AND($B365='Descrizione Intervento'!$E$25,$C365='Descrizione Intervento'!$E$27),IF(COUNTIF(AM$3:AM364,$D365)=0,$D365,""),""))</f>
        <v/>
      </c>
      <c r="AN365" s="568" t="str">
        <f aca="false">IF(E365="","",IF(AND($B365='Descrizione Intervento'!$E$25,$C365='Descrizione Intervento'!$E$27,$D365='Descrizione Intervento'!$E$30),IF(COUNTIF(AN$3:AN364,$E365)=0,$E365,""),""))</f>
        <v/>
      </c>
      <c r="AO365" s="568" t="str">
        <f aca="false">IF(F365="","",IF(AND($B365='Descrizione Intervento'!$E$25,$C365='Descrizione Intervento'!$E$27,$D365='Descrizione Intervento'!$E$30,$E365='Descrizione Intervento'!$E$32),IF(COUNTIF(AO$3:AO364,$F365)=0,$F365,""),""))</f>
        <v/>
      </c>
      <c r="AP365" s="568" t="str">
        <f aca="false">IF(G365="","",IF(AND($B365='Descrizione Intervento'!$E$25,$C365='Descrizione Intervento'!$E$27,$D365='Descrizione Intervento'!$E$30,$E365='Descrizione Intervento'!$E$32,$F365='Descrizione Intervento'!$E$34),IF(COUNTIF(AP$3:AP364,$G365)=0,$G365,""),""))</f>
        <v/>
      </c>
    </row>
    <row r="366" customFormat="false" ht="12.75" hidden="false" customHeight="false" outlineLevel="0" collapsed="false">
      <c r="A366" s="568" t="str">
        <f aca="false">IF(B366&lt;&gt;"",CONCATENATE(B366,C366,D366,E366,F430,F366,G366),"")</f>
        <v/>
      </c>
      <c r="B366" s="590"/>
      <c r="C366" s="590"/>
      <c r="D366" s="590"/>
      <c r="E366" s="591"/>
      <c r="F366" s="590"/>
      <c r="G366" s="590"/>
      <c r="H366" s="593"/>
      <c r="I366" s="593"/>
      <c r="J366" s="595"/>
      <c r="K366" s="595"/>
      <c r="L366" s="590"/>
      <c r="M366" s="590"/>
      <c r="N366" s="590"/>
      <c r="V366" s="568" t="n">
        <f aca="false">+V365+1</f>
        <v>304</v>
      </c>
      <c r="W366" s="573" t="str">
        <f aca="false">IFERROR(VLOOKUP($V365,AD:AK,8,FALSE()),"")</f>
        <v/>
      </c>
      <c r="X366" s="573" t="str">
        <f aca="false">IFERROR(VLOOKUP($V366,AE:AL,8,FALSE()),"")</f>
        <v/>
      </c>
      <c r="Y366" s="573" t="str">
        <f aca="false">IFERROR(VLOOKUP($V366,AF:AM,8,FALSE()),"")</f>
        <v/>
      </c>
      <c r="Z366" s="573" t="str">
        <f aca="false">IFERROR(VLOOKUP($V366,AG:AN,8,FALSE()),"")</f>
        <v/>
      </c>
      <c r="AA366" s="573" t="str">
        <f aca="false">IFERROR(VLOOKUP($V366,AH:AO,8,FALSE()),"")</f>
        <v/>
      </c>
      <c r="AB366" s="573" t="str">
        <f aca="false">IFERROR(VLOOKUP($V366,AI:AP,8,FALSE()),"")</f>
        <v/>
      </c>
      <c r="AD366" s="568" t="str">
        <f aca="false">IF(AK366&lt;&gt;"",MAX(AD$3:AD365)+1,"")</f>
        <v/>
      </c>
      <c r="AE366" s="568" t="str">
        <f aca="false">IF(AL366&lt;&gt;"",MAX(AE$3:AE365)+1,"")</f>
        <v/>
      </c>
      <c r="AF366" s="568" t="str">
        <f aca="false">IF(AM366&lt;&gt;"",MAX(AF$3:AF365)+1,"")</f>
        <v/>
      </c>
      <c r="AG366" s="568" t="str">
        <f aca="false">IF(AN366&lt;&gt;"",MAX(AG$3:AG365)+1,"")</f>
        <v/>
      </c>
      <c r="AH366" s="568" t="str">
        <f aca="false">IF(AO366&lt;&gt;"",MAX(AH$3:AH365)+1,"")</f>
        <v/>
      </c>
      <c r="AI366" s="568" t="str">
        <f aca="false">IF(AP366&lt;&gt;"",MAX(AI$3:AI365)+1,"")</f>
        <v/>
      </c>
      <c r="AK366" s="568" t="str">
        <f aca="false">IF(B366="","",IF(COUNTIF($AK$3:AL365,B366)=0,B366,""))</f>
        <v/>
      </c>
      <c r="AL366" s="568" t="str">
        <f aca="false">IF(C366="","",IF($B366='Descrizione Intervento'!$E$25,IF(COUNTIF($AL$3:AL365,$C366)=0,$C366,""),""))</f>
        <v/>
      </c>
      <c r="AM366" s="568" t="str">
        <f aca="false">IF(D366="","",IF(AND($B366='Descrizione Intervento'!$E$25,$C366='Descrizione Intervento'!$E$27),IF(COUNTIF(AM$3:AM365,$D366)=0,$D366,""),""))</f>
        <v/>
      </c>
      <c r="AN366" s="568" t="str">
        <f aca="false">IF(E366="","",IF(AND($B366='Descrizione Intervento'!$E$25,$C366='Descrizione Intervento'!$E$27,$D366='Descrizione Intervento'!$E$30),IF(COUNTIF(AN$3:AN365,$E366)=0,$E366,""),""))</f>
        <v/>
      </c>
      <c r="AO366" s="568" t="str">
        <f aca="false">IF(F366="","",IF(AND($B366='Descrizione Intervento'!$E$25,$C366='Descrizione Intervento'!$E$27,$D366='Descrizione Intervento'!$E$30,$E366='Descrizione Intervento'!$E$32),IF(COUNTIF(AO$3:AO365,$F366)=0,$F366,""),""))</f>
        <v/>
      </c>
      <c r="AP366" s="568" t="str">
        <f aca="false">IF(G366="","",IF(AND($B366='Descrizione Intervento'!$E$25,$C366='Descrizione Intervento'!$E$27,$D366='Descrizione Intervento'!$E$30,$E366='Descrizione Intervento'!$E$32,$F366='Descrizione Intervento'!$E$34),IF(COUNTIF(AP$3:AP365,$G366)=0,$G366,""),""))</f>
        <v/>
      </c>
    </row>
    <row r="367" customFormat="false" ht="12.75" hidden="false" customHeight="false" outlineLevel="0" collapsed="false">
      <c r="A367" s="568" t="str">
        <f aca="false">IF(B367&lt;&gt;"",CONCATENATE(B367,C367,D367,E367,F431,F367,G367),"")</f>
        <v/>
      </c>
      <c r="B367" s="590"/>
      <c r="C367" s="590"/>
      <c r="D367" s="590"/>
      <c r="E367" s="591"/>
      <c r="F367" s="590"/>
      <c r="G367" s="590"/>
      <c r="H367" s="593"/>
      <c r="I367" s="593"/>
      <c r="J367" s="595"/>
      <c r="K367" s="595"/>
      <c r="L367" s="590"/>
      <c r="M367" s="590"/>
      <c r="N367" s="590"/>
      <c r="V367" s="568" t="n">
        <f aca="false">+V366+1</f>
        <v>305</v>
      </c>
      <c r="W367" s="573" t="str">
        <f aca="false">IFERROR(VLOOKUP($V366,AD:AK,8,FALSE()),"")</f>
        <v/>
      </c>
      <c r="X367" s="573" t="str">
        <f aca="false">IFERROR(VLOOKUP($V367,AE:AL,8,FALSE()),"")</f>
        <v/>
      </c>
      <c r="Y367" s="573" t="str">
        <f aca="false">IFERROR(VLOOKUP($V367,AF:AM,8,FALSE()),"")</f>
        <v/>
      </c>
      <c r="Z367" s="573" t="str">
        <f aca="false">IFERROR(VLOOKUP($V367,AG:AN,8,FALSE()),"")</f>
        <v/>
      </c>
      <c r="AA367" s="573" t="str">
        <f aca="false">IFERROR(VLOOKUP($V367,AH:AO,8,FALSE()),"")</f>
        <v/>
      </c>
      <c r="AB367" s="573" t="str">
        <f aca="false">IFERROR(VLOOKUP($V367,AI:AP,8,FALSE()),"")</f>
        <v/>
      </c>
      <c r="AD367" s="568" t="str">
        <f aca="false">IF(AK367&lt;&gt;"",MAX(AD$3:AD366)+1,"")</f>
        <v/>
      </c>
      <c r="AE367" s="568" t="str">
        <f aca="false">IF(AL367&lt;&gt;"",MAX(AE$3:AE366)+1,"")</f>
        <v/>
      </c>
      <c r="AF367" s="568" t="str">
        <f aca="false">IF(AM367&lt;&gt;"",MAX(AF$3:AF366)+1,"")</f>
        <v/>
      </c>
      <c r="AG367" s="568" t="str">
        <f aca="false">IF(AN367&lt;&gt;"",MAX(AG$3:AG366)+1,"")</f>
        <v/>
      </c>
      <c r="AH367" s="568" t="str">
        <f aca="false">IF(AO367&lt;&gt;"",MAX(AH$3:AH366)+1,"")</f>
        <v/>
      </c>
      <c r="AI367" s="568" t="str">
        <f aca="false">IF(AP367&lt;&gt;"",MAX(AI$3:AI366)+1,"")</f>
        <v/>
      </c>
      <c r="AK367" s="568" t="str">
        <f aca="false">IF(B367="","",IF(COUNTIF($AK$3:AL366,B367)=0,B367,""))</f>
        <v/>
      </c>
      <c r="AL367" s="568" t="str">
        <f aca="false">IF(C367="","",IF($B367='Descrizione Intervento'!$E$25,IF(COUNTIF($AL$3:AL366,$C367)=0,$C367,""),""))</f>
        <v/>
      </c>
      <c r="AM367" s="568" t="str">
        <f aca="false">IF(D367="","",IF(AND($B367='Descrizione Intervento'!$E$25,$C367='Descrizione Intervento'!$E$27),IF(COUNTIF(AM$3:AM366,$D367)=0,$D367,""),""))</f>
        <v/>
      </c>
      <c r="AN367" s="568" t="str">
        <f aca="false">IF(E367="","",IF(AND($B367='Descrizione Intervento'!$E$25,$C367='Descrizione Intervento'!$E$27,$D367='Descrizione Intervento'!$E$30),IF(COUNTIF(AN$3:AN366,$E367)=0,$E367,""),""))</f>
        <v/>
      </c>
      <c r="AO367" s="568" t="str">
        <f aca="false">IF(F367="","",IF(AND($B367='Descrizione Intervento'!$E$25,$C367='Descrizione Intervento'!$E$27,$D367='Descrizione Intervento'!$E$30,$E367='Descrizione Intervento'!$E$32),IF(COUNTIF(AO$3:AO366,$F367)=0,$F367,""),""))</f>
        <v/>
      </c>
      <c r="AP367" s="568" t="str">
        <f aca="false">IF(G367="","",IF(AND($B367='Descrizione Intervento'!$E$25,$C367='Descrizione Intervento'!$E$27,$D367='Descrizione Intervento'!$E$30,$E367='Descrizione Intervento'!$E$32,$F367='Descrizione Intervento'!$E$34),IF(COUNTIF(AP$3:AP366,$G367)=0,$G367,""),""))</f>
        <v/>
      </c>
    </row>
    <row r="368" customFormat="false" ht="12.75" hidden="false" customHeight="false" outlineLevel="0" collapsed="false">
      <c r="A368" s="568" t="str">
        <f aca="false">IF(B368&lt;&gt;"",CONCATENATE(B368,C368,D368,E368,F432,F368,G368),"")</f>
        <v/>
      </c>
      <c r="B368" s="590"/>
      <c r="C368" s="590"/>
      <c r="D368" s="590"/>
      <c r="E368" s="591"/>
      <c r="F368" s="590"/>
      <c r="G368" s="590"/>
      <c r="H368" s="593"/>
      <c r="I368" s="593"/>
      <c r="J368" s="595"/>
      <c r="K368" s="595"/>
      <c r="L368" s="590"/>
      <c r="M368" s="590"/>
      <c r="N368" s="590"/>
      <c r="V368" s="568" t="n">
        <f aca="false">+V367+1</f>
        <v>306</v>
      </c>
      <c r="W368" s="573" t="str">
        <f aca="false">IFERROR(VLOOKUP($V367,AD:AK,8,FALSE()),"")</f>
        <v/>
      </c>
      <c r="X368" s="573" t="str">
        <f aca="false">IFERROR(VLOOKUP($V368,AE:AL,8,FALSE()),"")</f>
        <v/>
      </c>
      <c r="Y368" s="573" t="str">
        <f aca="false">IFERROR(VLOOKUP($V368,AF:AM,8,FALSE()),"")</f>
        <v/>
      </c>
      <c r="Z368" s="573" t="str">
        <f aca="false">IFERROR(VLOOKUP($V368,AG:AN,8,FALSE()),"")</f>
        <v/>
      </c>
      <c r="AA368" s="573" t="str">
        <f aca="false">IFERROR(VLOOKUP($V368,AH:AO,8,FALSE()),"")</f>
        <v/>
      </c>
      <c r="AB368" s="573" t="str">
        <f aca="false">IFERROR(VLOOKUP($V368,AI:AP,8,FALSE()),"")</f>
        <v/>
      </c>
      <c r="AD368" s="568" t="str">
        <f aca="false">IF(AK368&lt;&gt;"",MAX(AD$3:AD367)+1,"")</f>
        <v/>
      </c>
      <c r="AE368" s="568" t="str">
        <f aca="false">IF(AL368&lt;&gt;"",MAX(AE$3:AE367)+1,"")</f>
        <v/>
      </c>
      <c r="AF368" s="568" t="str">
        <f aca="false">IF(AM368&lt;&gt;"",MAX(AF$3:AF367)+1,"")</f>
        <v/>
      </c>
      <c r="AG368" s="568" t="str">
        <f aca="false">IF(AN368&lt;&gt;"",MAX(AG$3:AG367)+1,"")</f>
        <v/>
      </c>
      <c r="AH368" s="568" t="str">
        <f aca="false">IF(AO368&lt;&gt;"",MAX(AH$3:AH367)+1,"")</f>
        <v/>
      </c>
      <c r="AI368" s="568" t="str">
        <f aca="false">IF(AP368&lt;&gt;"",MAX(AI$3:AI367)+1,"")</f>
        <v/>
      </c>
      <c r="AK368" s="568" t="str">
        <f aca="false">IF(B368="","",IF(COUNTIF($AK$3:AL367,B368)=0,B368,""))</f>
        <v/>
      </c>
      <c r="AL368" s="568" t="str">
        <f aca="false">IF(C368="","",IF($B368='Descrizione Intervento'!$E$25,IF(COUNTIF($AL$3:AL367,$C368)=0,$C368,""),""))</f>
        <v/>
      </c>
      <c r="AM368" s="568" t="str">
        <f aca="false">IF(D368="","",IF(AND($B368='Descrizione Intervento'!$E$25,$C368='Descrizione Intervento'!$E$27),IF(COUNTIF(AM$3:AM367,$D368)=0,$D368,""),""))</f>
        <v/>
      </c>
      <c r="AN368" s="568" t="str">
        <f aca="false">IF(E368="","",IF(AND($B368='Descrizione Intervento'!$E$25,$C368='Descrizione Intervento'!$E$27,$D368='Descrizione Intervento'!$E$30),IF(COUNTIF(AN$3:AN367,$E368)=0,$E368,""),""))</f>
        <v/>
      </c>
      <c r="AO368" s="568" t="str">
        <f aca="false">IF(F368="","",IF(AND($B368='Descrizione Intervento'!$E$25,$C368='Descrizione Intervento'!$E$27,$D368='Descrizione Intervento'!$E$30,$E368='Descrizione Intervento'!$E$32),IF(COUNTIF(AO$3:AO367,$F368)=0,$F368,""),""))</f>
        <v/>
      </c>
      <c r="AP368" s="568" t="str">
        <f aca="false">IF(G368="","",IF(AND($B368='Descrizione Intervento'!$E$25,$C368='Descrizione Intervento'!$E$27,$D368='Descrizione Intervento'!$E$30,$E368='Descrizione Intervento'!$E$32,$F368='Descrizione Intervento'!$E$34),IF(COUNTIF(AP$3:AP367,$G368)=0,$G368,""),""))</f>
        <v/>
      </c>
    </row>
    <row r="369" customFormat="false" ht="12.75" hidden="false" customHeight="false" outlineLevel="0" collapsed="false">
      <c r="A369" s="568" t="str">
        <f aca="false">IF(B369&lt;&gt;"",CONCATENATE(B369,C369,D369,E369,F433,F369,G369),"")</f>
        <v/>
      </c>
      <c r="B369" s="590"/>
      <c r="C369" s="590"/>
      <c r="D369" s="590"/>
      <c r="E369" s="591"/>
      <c r="F369" s="590"/>
      <c r="G369" s="590"/>
      <c r="H369" s="593"/>
      <c r="I369" s="593"/>
      <c r="J369" s="595"/>
      <c r="K369" s="595"/>
      <c r="L369" s="590"/>
      <c r="M369" s="590"/>
      <c r="N369" s="590"/>
      <c r="V369" s="568" t="n">
        <f aca="false">+V368+1</f>
        <v>307</v>
      </c>
      <c r="W369" s="573" t="str">
        <f aca="false">IFERROR(VLOOKUP($V368,AD:AK,8,FALSE()),"")</f>
        <v/>
      </c>
      <c r="X369" s="573" t="str">
        <f aca="false">IFERROR(VLOOKUP($V369,AE:AL,8,FALSE()),"")</f>
        <v/>
      </c>
      <c r="Y369" s="573" t="str">
        <f aca="false">IFERROR(VLOOKUP($V369,AF:AM,8,FALSE()),"")</f>
        <v/>
      </c>
      <c r="Z369" s="573" t="str">
        <f aca="false">IFERROR(VLOOKUP($V369,AG:AN,8,FALSE()),"")</f>
        <v/>
      </c>
      <c r="AA369" s="573" t="str">
        <f aca="false">IFERROR(VLOOKUP($V369,AH:AO,8,FALSE()),"")</f>
        <v/>
      </c>
      <c r="AB369" s="573" t="str">
        <f aca="false">IFERROR(VLOOKUP($V369,AI:AP,8,FALSE()),"")</f>
        <v/>
      </c>
      <c r="AD369" s="568" t="str">
        <f aca="false">IF(AK369&lt;&gt;"",MAX(AD$3:AD368)+1,"")</f>
        <v/>
      </c>
      <c r="AE369" s="568" t="str">
        <f aca="false">IF(AL369&lt;&gt;"",MAX(AE$3:AE368)+1,"")</f>
        <v/>
      </c>
      <c r="AF369" s="568" t="str">
        <f aca="false">IF(AM369&lt;&gt;"",MAX(AF$3:AF368)+1,"")</f>
        <v/>
      </c>
      <c r="AG369" s="568" t="str">
        <f aca="false">IF(AN369&lt;&gt;"",MAX(AG$3:AG368)+1,"")</f>
        <v/>
      </c>
      <c r="AH369" s="568" t="str">
        <f aca="false">IF(AO369&lt;&gt;"",MAX(AH$3:AH368)+1,"")</f>
        <v/>
      </c>
      <c r="AI369" s="568" t="str">
        <f aca="false">IF(AP369&lt;&gt;"",MAX(AI$3:AI368)+1,"")</f>
        <v/>
      </c>
      <c r="AK369" s="568" t="str">
        <f aca="false">IF(B369="","",IF(COUNTIF($AK$3:AL368,B369)=0,B369,""))</f>
        <v/>
      </c>
      <c r="AL369" s="568" t="str">
        <f aca="false">IF(C369="","",IF($B369='Descrizione Intervento'!$E$25,IF(COUNTIF($AL$3:AL368,$C369)=0,$C369,""),""))</f>
        <v/>
      </c>
      <c r="AM369" s="568" t="str">
        <f aca="false">IF(D369="","",IF(AND($B369='Descrizione Intervento'!$E$25,$C369='Descrizione Intervento'!$E$27),IF(COUNTIF(AM$3:AM368,$D369)=0,$D369,""),""))</f>
        <v/>
      </c>
      <c r="AN369" s="568" t="str">
        <f aca="false">IF(E369="","",IF(AND($B369='Descrizione Intervento'!$E$25,$C369='Descrizione Intervento'!$E$27,$D369='Descrizione Intervento'!$E$30),IF(COUNTIF(AN$3:AN368,$E369)=0,$E369,""),""))</f>
        <v/>
      </c>
      <c r="AO369" s="568" t="str">
        <f aca="false">IF(F369="","",IF(AND($B369='Descrizione Intervento'!$E$25,$C369='Descrizione Intervento'!$E$27,$D369='Descrizione Intervento'!$E$30,$E369='Descrizione Intervento'!$E$32),IF(COUNTIF(AO$3:AO368,$F369)=0,$F369,""),""))</f>
        <v/>
      </c>
      <c r="AP369" s="568" t="str">
        <f aca="false">IF(G369="","",IF(AND($B369='Descrizione Intervento'!$E$25,$C369='Descrizione Intervento'!$E$27,$D369='Descrizione Intervento'!$E$30,$E369='Descrizione Intervento'!$E$32,$F369='Descrizione Intervento'!$E$34),IF(COUNTIF(AP$3:AP368,$G369)=0,$G369,""),""))</f>
        <v/>
      </c>
    </row>
    <row r="370" customFormat="false" ht="12.75" hidden="false" customHeight="false" outlineLevel="0" collapsed="false">
      <c r="A370" s="568" t="str">
        <f aca="false">IF(B370&lt;&gt;"",CONCATENATE(B370,C370,D370,E370,F434,F370,G370),"")</f>
        <v/>
      </c>
      <c r="B370" s="590"/>
      <c r="C370" s="590"/>
      <c r="D370" s="590"/>
      <c r="E370" s="591"/>
      <c r="F370" s="590"/>
      <c r="G370" s="590"/>
      <c r="H370" s="593"/>
      <c r="I370" s="593"/>
      <c r="J370" s="595"/>
      <c r="K370" s="595"/>
      <c r="L370" s="590"/>
      <c r="M370" s="590"/>
      <c r="N370" s="590"/>
      <c r="V370" s="568" t="n">
        <f aca="false">+V369+1</f>
        <v>308</v>
      </c>
      <c r="W370" s="573" t="str">
        <f aca="false">IFERROR(VLOOKUP($V369,AD:AK,8,FALSE()),"")</f>
        <v/>
      </c>
      <c r="X370" s="573" t="str">
        <f aca="false">IFERROR(VLOOKUP($V370,AE:AL,8,FALSE()),"")</f>
        <v/>
      </c>
      <c r="Y370" s="573" t="str">
        <f aca="false">IFERROR(VLOOKUP($V370,AF:AM,8,FALSE()),"")</f>
        <v/>
      </c>
      <c r="Z370" s="573" t="str">
        <f aca="false">IFERROR(VLOOKUP($V370,AG:AN,8,FALSE()),"")</f>
        <v/>
      </c>
      <c r="AA370" s="573" t="str">
        <f aca="false">IFERROR(VLOOKUP($V370,AH:AO,8,FALSE()),"")</f>
        <v/>
      </c>
      <c r="AB370" s="573" t="str">
        <f aca="false">IFERROR(VLOOKUP($V370,AI:AP,8,FALSE()),"")</f>
        <v/>
      </c>
      <c r="AD370" s="568" t="str">
        <f aca="false">IF(AK370&lt;&gt;"",MAX(AD$3:AD369)+1,"")</f>
        <v/>
      </c>
      <c r="AE370" s="568" t="str">
        <f aca="false">IF(AL370&lt;&gt;"",MAX(AE$3:AE369)+1,"")</f>
        <v/>
      </c>
      <c r="AF370" s="568" t="str">
        <f aca="false">IF(AM370&lt;&gt;"",MAX(AF$3:AF369)+1,"")</f>
        <v/>
      </c>
      <c r="AG370" s="568" t="str">
        <f aca="false">IF(AN370&lt;&gt;"",MAX(AG$3:AG369)+1,"")</f>
        <v/>
      </c>
      <c r="AH370" s="568" t="str">
        <f aca="false">IF(AO370&lt;&gt;"",MAX(AH$3:AH369)+1,"")</f>
        <v/>
      </c>
      <c r="AI370" s="568" t="str">
        <f aca="false">IF(AP370&lt;&gt;"",MAX(AI$3:AI369)+1,"")</f>
        <v/>
      </c>
      <c r="AK370" s="568" t="str">
        <f aca="false">IF(B370="","",IF(COUNTIF($AK$3:AL369,B370)=0,B370,""))</f>
        <v/>
      </c>
      <c r="AL370" s="568" t="str">
        <f aca="false">IF(C370="","",IF($B370='Descrizione Intervento'!$E$25,IF(COUNTIF($AL$3:AL369,$C370)=0,$C370,""),""))</f>
        <v/>
      </c>
      <c r="AM370" s="568" t="str">
        <f aca="false">IF(D370="","",IF(AND($B370='Descrizione Intervento'!$E$25,$C370='Descrizione Intervento'!$E$27),IF(COUNTIF(AM$3:AM369,$D370)=0,$D370,""),""))</f>
        <v/>
      </c>
      <c r="AN370" s="568" t="str">
        <f aca="false">IF(E370="","",IF(AND($B370='Descrizione Intervento'!$E$25,$C370='Descrizione Intervento'!$E$27,$D370='Descrizione Intervento'!$E$30),IF(COUNTIF(AN$3:AN369,$E370)=0,$E370,""),""))</f>
        <v/>
      </c>
      <c r="AO370" s="568" t="str">
        <f aca="false">IF(F370="","",IF(AND($B370='Descrizione Intervento'!$E$25,$C370='Descrizione Intervento'!$E$27,$D370='Descrizione Intervento'!$E$30,$E370='Descrizione Intervento'!$E$32),IF(COUNTIF(AO$3:AO369,$F370)=0,$F370,""),""))</f>
        <v/>
      </c>
      <c r="AP370" s="568" t="str">
        <f aca="false">IF(G370="","",IF(AND($B370='Descrizione Intervento'!$E$25,$C370='Descrizione Intervento'!$E$27,$D370='Descrizione Intervento'!$E$30,$E370='Descrizione Intervento'!$E$32,$F370='Descrizione Intervento'!$E$34),IF(COUNTIF(AP$3:AP369,$G370)=0,$G370,""),""))</f>
        <v/>
      </c>
    </row>
    <row r="371" customFormat="false" ht="12.75" hidden="false" customHeight="false" outlineLevel="0" collapsed="false">
      <c r="A371" s="568" t="str">
        <f aca="false">IF(B371&lt;&gt;"",CONCATENATE(B371,C371,D371,E371,F435,F371,G371),"")</f>
        <v/>
      </c>
      <c r="B371" s="590"/>
      <c r="C371" s="590"/>
      <c r="D371" s="590"/>
      <c r="E371" s="591"/>
      <c r="F371" s="590"/>
      <c r="G371" s="590"/>
      <c r="H371" s="593"/>
      <c r="I371" s="593"/>
      <c r="J371" s="595"/>
      <c r="K371" s="595"/>
      <c r="L371" s="590"/>
      <c r="M371" s="590"/>
      <c r="N371" s="590"/>
      <c r="V371" s="568" t="n">
        <f aca="false">+V370+1</f>
        <v>309</v>
      </c>
      <c r="W371" s="573" t="str">
        <f aca="false">IFERROR(VLOOKUP($V370,AD:AK,8,FALSE()),"")</f>
        <v/>
      </c>
      <c r="X371" s="573" t="str">
        <f aca="false">IFERROR(VLOOKUP($V371,AE:AL,8,FALSE()),"")</f>
        <v/>
      </c>
      <c r="Y371" s="573" t="str">
        <f aca="false">IFERROR(VLOOKUP($V371,AF:AM,8,FALSE()),"")</f>
        <v/>
      </c>
      <c r="Z371" s="573" t="str">
        <f aca="false">IFERROR(VLOOKUP($V371,AG:AN,8,FALSE()),"")</f>
        <v/>
      </c>
      <c r="AA371" s="573" t="str">
        <f aca="false">IFERROR(VLOOKUP($V371,AH:AO,8,FALSE()),"")</f>
        <v/>
      </c>
      <c r="AB371" s="573" t="str">
        <f aca="false">IFERROR(VLOOKUP($V371,AI:AP,8,FALSE()),"")</f>
        <v/>
      </c>
      <c r="AD371" s="568" t="str">
        <f aca="false">IF(AK371&lt;&gt;"",MAX(AD$3:AD370)+1,"")</f>
        <v/>
      </c>
      <c r="AE371" s="568" t="str">
        <f aca="false">IF(AL371&lt;&gt;"",MAX(AE$3:AE370)+1,"")</f>
        <v/>
      </c>
      <c r="AF371" s="568" t="str">
        <f aca="false">IF(AM371&lt;&gt;"",MAX(AF$3:AF370)+1,"")</f>
        <v/>
      </c>
      <c r="AG371" s="568" t="str">
        <f aca="false">IF(AN371&lt;&gt;"",MAX(AG$3:AG370)+1,"")</f>
        <v/>
      </c>
      <c r="AH371" s="568" t="str">
        <f aca="false">IF(AO371&lt;&gt;"",MAX(AH$3:AH370)+1,"")</f>
        <v/>
      </c>
      <c r="AI371" s="568" t="str">
        <f aca="false">IF(AP371&lt;&gt;"",MAX(AI$3:AI370)+1,"")</f>
        <v/>
      </c>
      <c r="AK371" s="568" t="str">
        <f aca="false">IF(B371="","",IF(COUNTIF($AK$3:AL370,B371)=0,B371,""))</f>
        <v/>
      </c>
      <c r="AL371" s="568" t="str">
        <f aca="false">IF(C371="","",IF($B371='Descrizione Intervento'!$E$25,IF(COUNTIF($AL$3:AL370,$C371)=0,$C371,""),""))</f>
        <v/>
      </c>
      <c r="AM371" s="568" t="str">
        <f aca="false">IF(D371="","",IF(AND($B371='Descrizione Intervento'!$E$25,$C371='Descrizione Intervento'!$E$27),IF(COUNTIF(AM$3:AM370,$D371)=0,$D371,""),""))</f>
        <v/>
      </c>
      <c r="AN371" s="568" t="str">
        <f aca="false">IF(E371="","",IF(AND($B371='Descrizione Intervento'!$E$25,$C371='Descrizione Intervento'!$E$27,$D371='Descrizione Intervento'!$E$30),IF(COUNTIF(AN$3:AN370,$E371)=0,$E371,""),""))</f>
        <v/>
      </c>
      <c r="AO371" s="568" t="str">
        <f aca="false">IF(F371="","",IF(AND($B371='Descrizione Intervento'!$E$25,$C371='Descrizione Intervento'!$E$27,$D371='Descrizione Intervento'!$E$30,$E371='Descrizione Intervento'!$E$32),IF(COUNTIF(AO$3:AO370,$F371)=0,$F371,""),""))</f>
        <v/>
      </c>
      <c r="AP371" s="568" t="str">
        <f aca="false">IF(G371="","",IF(AND($B371='Descrizione Intervento'!$E$25,$C371='Descrizione Intervento'!$E$27,$D371='Descrizione Intervento'!$E$30,$E371='Descrizione Intervento'!$E$32,$F371='Descrizione Intervento'!$E$34),IF(COUNTIF(AP$3:AP370,$G371)=0,$G371,""),""))</f>
        <v/>
      </c>
    </row>
    <row r="372" customFormat="false" ht="12.75" hidden="false" customHeight="false" outlineLevel="0" collapsed="false">
      <c r="A372" s="568" t="str">
        <f aca="false">IF(B372&lt;&gt;"",CONCATENATE(B372,C372,D372,E372,F436,F372,G372),"")</f>
        <v/>
      </c>
      <c r="B372" s="590"/>
      <c r="C372" s="590"/>
      <c r="D372" s="590"/>
      <c r="E372" s="591"/>
      <c r="F372" s="590"/>
      <c r="G372" s="590"/>
      <c r="H372" s="593"/>
      <c r="I372" s="593"/>
      <c r="J372" s="595"/>
      <c r="K372" s="595"/>
      <c r="L372" s="590"/>
      <c r="M372" s="590"/>
      <c r="N372" s="590"/>
      <c r="V372" s="568" t="n">
        <f aca="false">+V371+1</f>
        <v>310</v>
      </c>
      <c r="W372" s="573" t="str">
        <f aca="false">IFERROR(VLOOKUP($V371,AD:AK,8,FALSE()),"")</f>
        <v/>
      </c>
      <c r="X372" s="573" t="str">
        <f aca="false">IFERROR(VLOOKUP($V372,AE:AL,8,FALSE()),"")</f>
        <v/>
      </c>
      <c r="Y372" s="573" t="str">
        <f aca="false">IFERROR(VLOOKUP($V372,AF:AM,8,FALSE()),"")</f>
        <v/>
      </c>
      <c r="Z372" s="573" t="str">
        <f aca="false">IFERROR(VLOOKUP($V372,AG:AN,8,FALSE()),"")</f>
        <v/>
      </c>
      <c r="AA372" s="573" t="str">
        <f aca="false">IFERROR(VLOOKUP($V372,AH:AO,8,FALSE()),"")</f>
        <v/>
      </c>
      <c r="AB372" s="573" t="str">
        <f aca="false">IFERROR(VLOOKUP($V372,AI:AP,8,FALSE()),"")</f>
        <v/>
      </c>
      <c r="AD372" s="568" t="str">
        <f aca="false">IF(AK372&lt;&gt;"",MAX(AD$3:AD371)+1,"")</f>
        <v/>
      </c>
      <c r="AE372" s="568" t="str">
        <f aca="false">IF(AL372&lt;&gt;"",MAX(AE$3:AE371)+1,"")</f>
        <v/>
      </c>
      <c r="AF372" s="568" t="str">
        <f aca="false">IF(AM372&lt;&gt;"",MAX(AF$3:AF371)+1,"")</f>
        <v/>
      </c>
      <c r="AG372" s="568" t="str">
        <f aca="false">IF(AN372&lt;&gt;"",MAX(AG$3:AG371)+1,"")</f>
        <v/>
      </c>
      <c r="AH372" s="568" t="str">
        <f aca="false">IF(AO372&lt;&gt;"",MAX(AH$3:AH371)+1,"")</f>
        <v/>
      </c>
      <c r="AI372" s="568" t="str">
        <f aca="false">IF(AP372&lt;&gt;"",MAX(AI$3:AI371)+1,"")</f>
        <v/>
      </c>
      <c r="AK372" s="568" t="str">
        <f aca="false">IF(B372="","",IF(COUNTIF($AK$3:AL371,B372)=0,B372,""))</f>
        <v/>
      </c>
      <c r="AL372" s="568" t="str">
        <f aca="false">IF(C372="","",IF($B372='Descrizione Intervento'!$E$25,IF(COUNTIF($AL$3:AL371,$C372)=0,$C372,""),""))</f>
        <v/>
      </c>
      <c r="AM372" s="568" t="str">
        <f aca="false">IF(D372="","",IF(AND($B372='Descrizione Intervento'!$E$25,$C372='Descrizione Intervento'!$E$27),IF(COUNTIF(AM$3:AM371,$D372)=0,$D372,""),""))</f>
        <v/>
      </c>
      <c r="AN372" s="568" t="str">
        <f aca="false">IF(E372="","",IF(AND($B372='Descrizione Intervento'!$E$25,$C372='Descrizione Intervento'!$E$27,$D372='Descrizione Intervento'!$E$30),IF(COUNTIF(AN$3:AN371,$E372)=0,$E372,""),""))</f>
        <v/>
      </c>
      <c r="AO372" s="568" t="str">
        <f aca="false">IF(F372="","",IF(AND($B372='Descrizione Intervento'!$E$25,$C372='Descrizione Intervento'!$E$27,$D372='Descrizione Intervento'!$E$30,$E372='Descrizione Intervento'!$E$32),IF(COUNTIF(AO$3:AO371,$F372)=0,$F372,""),""))</f>
        <v/>
      </c>
      <c r="AP372" s="568" t="str">
        <f aca="false">IF(G372="","",IF(AND($B372='Descrizione Intervento'!$E$25,$C372='Descrizione Intervento'!$E$27,$D372='Descrizione Intervento'!$E$30,$E372='Descrizione Intervento'!$E$32,$F372='Descrizione Intervento'!$E$34),IF(COUNTIF(AP$3:AP371,$G372)=0,$G372,""),""))</f>
        <v/>
      </c>
    </row>
    <row r="373" customFormat="false" ht="12.75" hidden="false" customHeight="false" outlineLevel="0" collapsed="false">
      <c r="A373" s="568" t="str">
        <f aca="false">IF(B373&lt;&gt;"",CONCATENATE(B373,C373,D373,E373,F437,F373,G373),"")</f>
        <v/>
      </c>
      <c r="B373" s="590"/>
      <c r="C373" s="590"/>
      <c r="D373" s="590"/>
      <c r="E373" s="591"/>
      <c r="F373" s="590"/>
      <c r="G373" s="590"/>
      <c r="H373" s="593"/>
      <c r="I373" s="593"/>
      <c r="J373" s="595"/>
      <c r="K373" s="595"/>
      <c r="L373" s="590"/>
      <c r="M373" s="590"/>
      <c r="N373" s="590"/>
      <c r="V373" s="568" t="n">
        <f aca="false">+V372+1</f>
        <v>311</v>
      </c>
      <c r="W373" s="573" t="str">
        <f aca="false">IFERROR(VLOOKUP($V372,AD:AK,8,FALSE()),"")</f>
        <v/>
      </c>
      <c r="X373" s="573" t="str">
        <f aca="false">IFERROR(VLOOKUP($V373,AE:AL,8,FALSE()),"")</f>
        <v/>
      </c>
      <c r="Y373" s="573" t="str">
        <f aca="false">IFERROR(VLOOKUP($V373,AF:AM,8,FALSE()),"")</f>
        <v/>
      </c>
      <c r="Z373" s="573" t="str">
        <f aca="false">IFERROR(VLOOKUP($V373,AG:AN,8,FALSE()),"")</f>
        <v/>
      </c>
      <c r="AA373" s="573" t="str">
        <f aca="false">IFERROR(VLOOKUP($V373,AH:AO,8,FALSE()),"")</f>
        <v/>
      </c>
      <c r="AB373" s="573" t="str">
        <f aca="false">IFERROR(VLOOKUP($V373,AI:AP,8,FALSE()),"")</f>
        <v/>
      </c>
      <c r="AD373" s="568" t="str">
        <f aca="false">IF(AK373&lt;&gt;"",MAX(AD$3:AD372)+1,"")</f>
        <v/>
      </c>
      <c r="AE373" s="568" t="str">
        <f aca="false">IF(AL373&lt;&gt;"",MAX(AE$3:AE372)+1,"")</f>
        <v/>
      </c>
      <c r="AF373" s="568" t="str">
        <f aca="false">IF(AM373&lt;&gt;"",MAX(AF$3:AF372)+1,"")</f>
        <v/>
      </c>
      <c r="AG373" s="568" t="str">
        <f aca="false">IF(AN373&lt;&gt;"",MAX(AG$3:AG372)+1,"")</f>
        <v/>
      </c>
      <c r="AH373" s="568" t="str">
        <f aca="false">IF(AO373&lt;&gt;"",MAX(AH$3:AH372)+1,"")</f>
        <v/>
      </c>
      <c r="AI373" s="568" t="str">
        <f aca="false">IF(AP373&lt;&gt;"",MAX(AI$3:AI372)+1,"")</f>
        <v/>
      </c>
      <c r="AK373" s="568" t="str">
        <f aca="false">IF(B373="","",IF(COUNTIF($AK$3:AL372,B373)=0,B373,""))</f>
        <v/>
      </c>
      <c r="AL373" s="568" t="str">
        <f aca="false">IF(C373="","",IF($B373='Descrizione Intervento'!$E$25,IF(COUNTIF($AL$3:AL372,$C373)=0,$C373,""),""))</f>
        <v/>
      </c>
      <c r="AM373" s="568" t="str">
        <f aca="false">IF(D373="","",IF(AND($B373='Descrizione Intervento'!$E$25,$C373='Descrizione Intervento'!$E$27),IF(COUNTIF(AM$3:AM372,$D373)=0,$D373,""),""))</f>
        <v/>
      </c>
      <c r="AN373" s="568" t="str">
        <f aca="false">IF(E373="","",IF(AND($B373='Descrizione Intervento'!$E$25,$C373='Descrizione Intervento'!$E$27,$D373='Descrizione Intervento'!$E$30),IF(COUNTIF(AN$3:AN372,$E373)=0,$E373,""),""))</f>
        <v/>
      </c>
      <c r="AO373" s="568" t="str">
        <f aca="false">IF(F373="","",IF(AND($B373='Descrizione Intervento'!$E$25,$C373='Descrizione Intervento'!$E$27,$D373='Descrizione Intervento'!$E$30,$E373='Descrizione Intervento'!$E$32),IF(COUNTIF(AO$3:AO372,$F373)=0,$F373,""),""))</f>
        <v/>
      </c>
      <c r="AP373" s="568" t="str">
        <f aca="false">IF(G373="","",IF(AND($B373='Descrizione Intervento'!$E$25,$C373='Descrizione Intervento'!$E$27,$D373='Descrizione Intervento'!$E$30,$E373='Descrizione Intervento'!$E$32,$F373='Descrizione Intervento'!$E$34),IF(COUNTIF(AP$3:AP372,$G373)=0,$G373,""),""))</f>
        <v/>
      </c>
    </row>
    <row r="374" customFormat="false" ht="12.75" hidden="false" customHeight="false" outlineLevel="0" collapsed="false">
      <c r="A374" s="568" t="str">
        <f aca="false">IF(B374&lt;&gt;"",CONCATENATE(B374,C374,D374,E374,F438,F374,G374),"")</f>
        <v/>
      </c>
      <c r="B374" s="590"/>
      <c r="C374" s="590"/>
      <c r="D374" s="590"/>
      <c r="E374" s="591"/>
      <c r="F374" s="590"/>
      <c r="G374" s="590"/>
      <c r="H374" s="593"/>
      <c r="I374" s="593"/>
      <c r="J374" s="595"/>
      <c r="K374" s="595"/>
      <c r="L374" s="590"/>
      <c r="M374" s="590"/>
      <c r="N374" s="590"/>
      <c r="V374" s="568" t="n">
        <f aca="false">+V373+1</f>
        <v>312</v>
      </c>
      <c r="W374" s="573" t="str">
        <f aca="false">IFERROR(VLOOKUP($V373,AD:AK,8,FALSE()),"")</f>
        <v/>
      </c>
      <c r="X374" s="573" t="str">
        <f aca="false">IFERROR(VLOOKUP($V374,AE:AL,8,FALSE()),"")</f>
        <v/>
      </c>
      <c r="Y374" s="573" t="str">
        <f aca="false">IFERROR(VLOOKUP($V374,AF:AM,8,FALSE()),"")</f>
        <v/>
      </c>
      <c r="Z374" s="573" t="str">
        <f aca="false">IFERROR(VLOOKUP($V374,AG:AN,8,FALSE()),"")</f>
        <v/>
      </c>
      <c r="AA374" s="573" t="str">
        <f aca="false">IFERROR(VLOOKUP($V374,AH:AO,8,FALSE()),"")</f>
        <v/>
      </c>
      <c r="AB374" s="573" t="str">
        <f aca="false">IFERROR(VLOOKUP($V374,AI:AP,8,FALSE()),"")</f>
        <v/>
      </c>
      <c r="AD374" s="568" t="str">
        <f aca="false">IF(AK374&lt;&gt;"",MAX(AD$3:AD373)+1,"")</f>
        <v/>
      </c>
      <c r="AE374" s="568" t="str">
        <f aca="false">IF(AL374&lt;&gt;"",MAX(AE$3:AE373)+1,"")</f>
        <v/>
      </c>
      <c r="AF374" s="568" t="str">
        <f aca="false">IF(AM374&lt;&gt;"",MAX(AF$3:AF373)+1,"")</f>
        <v/>
      </c>
      <c r="AG374" s="568" t="str">
        <f aca="false">IF(AN374&lt;&gt;"",MAX(AG$3:AG373)+1,"")</f>
        <v/>
      </c>
      <c r="AH374" s="568" t="str">
        <f aca="false">IF(AO374&lt;&gt;"",MAX(AH$3:AH373)+1,"")</f>
        <v/>
      </c>
      <c r="AI374" s="568" t="str">
        <f aca="false">IF(AP374&lt;&gt;"",MAX(AI$3:AI373)+1,"")</f>
        <v/>
      </c>
      <c r="AK374" s="568" t="str">
        <f aca="false">IF(B374="","",IF(COUNTIF($AK$3:AL373,B374)=0,B374,""))</f>
        <v/>
      </c>
      <c r="AL374" s="568" t="str">
        <f aca="false">IF(C374="","",IF($B374='Descrizione Intervento'!$E$25,IF(COUNTIF($AL$3:AL373,$C374)=0,$C374,""),""))</f>
        <v/>
      </c>
      <c r="AM374" s="568" t="str">
        <f aca="false">IF(D374="","",IF(AND($B374='Descrizione Intervento'!$E$25,$C374='Descrizione Intervento'!$E$27),IF(COUNTIF(AM$3:AM373,$D374)=0,$D374,""),""))</f>
        <v/>
      </c>
      <c r="AN374" s="568" t="str">
        <f aca="false">IF(E374="","",IF(AND($B374='Descrizione Intervento'!$E$25,$C374='Descrizione Intervento'!$E$27,$D374='Descrizione Intervento'!$E$30),IF(COUNTIF(AN$3:AN373,$E374)=0,$E374,""),""))</f>
        <v/>
      </c>
      <c r="AO374" s="568" t="str">
        <f aca="false">IF(F374="","",IF(AND($B374='Descrizione Intervento'!$E$25,$C374='Descrizione Intervento'!$E$27,$D374='Descrizione Intervento'!$E$30,$E374='Descrizione Intervento'!$E$32),IF(COUNTIF(AO$3:AO373,$F374)=0,$F374,""),""))</f>
        <v/>
      </c>
      <c r="AP374" s="568" t="str">
        <f aca="false">IF(G374="","",IF(AND($B374='Descrizione Intervento'!$E$25,$C374='Descrizione Intervento'!$E$27,$D374='Descrizione Intervento'!$E$30,$E374='Descrizione Intervento'!$E$32,$F374='Descrizione Intervento'!$E$34),IF(COUNTIF(AP$3:AP373,$G374)=0,$G374,""),""))</f>
        <v/>
      </c>
    </row>
    <row r="375" customFormat="false" ht="12.75" hidden="false" customHeight="false" outlineLevel="0" collapsed="false">
      <c r="A375" s="568" t="str">
        <f aca="false">IF(B375&lt;&gt;"",CONCATENATE(B375,C375,D375,E375,F439,F375,G375),"")</f>
        <v/>
      </c>
      <c r="B375" s="590"/>
      <c r="C375" s="590"/>
      <c r="D375" s="590"/>
      <c r="E375" s="591"/>
      <c r="F375" s="590"/>
      <c r="G375" s="590"/>
      <c r="H375" s="593"/>
      <c r="I375" s="593"/>
      <c r="J375" s="595"/>
      <c r="K375" s="595"/>
      <c r="L375" s="590"/>
      <c r="M375" s="590"/>
      <c r="N375" s="590"/>
      <c r="V375" s="568" t="n">
        <f aca="false">+V374+1</f>
        <v>313</v>
      </c>
      <c r="W375" s="573" t="str">
        <f aca="false">IFERROR(VLOOKUP($V374,AD:AK,8,FALSE()),"")</f>
        <v/>
      </c>
      <c r="X375" s="573" t="str">
        <f aca="false">IFERROR(VLOOKUP($V375,AE:AL,8,FALSE()),"")</f>
        <v/>
      </c>
      <c r="Y375" s="573" t="str">
        <f aca="false">IFERROR(VLOOKUP($V375,AF:AM,8,FALSE()),"")</f>
        <v/>
      </c>
      <c r="Z375" s="573" t="str">
        <f aca="false">IFERROR(VLOOKUP($V375,AG:AN,8,FALSE()),"")</f>
        <v/>
      </c>
      <c r="AA375" s="573" t="str">
        <f aca="false">IFERROR(VLOOKUP($V375,AH:AO,8,FALSE()),"")</f>
        <v/>
      </c>
      <c r="AB375" s="573" t="str">
        <f aca="false">IFERROR(VLOOKUP($V375,AI:AP,8,FALSE()),"")</f>
        <v/>
      </c>
      <c r="AD375" s="568" t="str">
        <f aca="false">IF(AK375&lt;&gt;"",MAX(AD$3:AD374)+1,"")</f>
        <v/>
      </c>
      <c r="AE375" s="568" t="str">
        <f aca="false">IF(AL375&lt;&gt;"",MAX(AE$3:AE374)+1,"")</f>
        <v/>
      </c>
      <c r="AF375" s="568" t="str">
        <f aca="false">IF(AM375&lt;&gt;"",MAX(AF$3:AF374)+1,"")</f>
        <v/>
      </c>
      <c r="AG375" s="568" t="str">
        <f aca="false">IF(AN375&lt;&gt;"",MAX(AG$3:AG374)+1,"")</f>
        <v/>
      </c>
      <c r="AH375" s="568" t="str">
        <f aca="false">IF(AO375&lt;&gt;"",MAX(AH$3:AH374)+1,"")</f>
        <v/>
      </c>
      <c r="AI375" s="568" t="str">
        <f aca="false">IF(AP375&lt;&gt;"",MAX(AI$3:AI374)+1,"")</f>
        <v/>
      </c>
      <c r="AK375" s="568" t="str">
        <f aca="false">IF(B375="","",IF(COUNTIF($AK$3:AL374,B375)=0,B375,""))</f>
        <v/>
      </c>
      <c r="AL375" s="568" t="str">
        <f aca="false">IF(C375="","",IF($B375='Descrizione Intervento'!$E$25,IF(COUNTIF($AL$3:AL374,$C375)=0,$C375,""),""))</f>
        <v/>
      </c>
      <c r="AM375" s="568" t="str">
        <f aca="false">IF(D375="","",IF(AND($B375='Descrizione Intervento'!$E$25,$C375='Descrizione Intervento'!$E$27),IF(COUNTIF(AM$3:AM374,$D375)=0,$D375,""),""))</f>
        <v/>
      </c>
      <c r="AN375" s="568" t="str">
        <f aca="false">IF(E375="","",IF(AND($B375='Descrizione Intervento'!$E$25,$C375='Descrizione Intervento'!$E$27,$D375='Descrizione Intervento'!$E$30),IF(COUNTIF(AN$3:AN374,$E375)=0,$E375,""),""))</f>
        <v/>
      </c>
      <c r="AO375" s="568" t="str">
        <f aca="false">IF(F375="","",IF(AND($B375='Descrizione Intervento'!$E$25,$C375='Descrizione Intervento'!$E$27,$D375='Descrizione Intervento'!$E$30,$E375='Descrizione Intervento'!$E$32),IF(COUNTIF(AO$3:AO374,$F375)=0,$F375,""),""))</f>
        <v/>
      </c>
      <c r="AP375" s="568" t="str">
        <f aca="false">IF(G375="","",IF(AND($B375='Descrizione Intervento'!$E$25,$C375='Descrizione Intervento'!$E$27,$D375='Descrizione Intervento'!$E$30,$E375='Descrizione Intervento'!$E$32,$F375='Descrizione Intervento'!$E$34),IF(COUNTIF(AP$3:AP374,$G375)=0,$G375,""),""))</f>
        <v/>
      </c>
    </row>
    <row r="376" customFormat="false" ht="12.75" hidden="false" customHeight="false" outlineLevel="0" collapsed="false">
      <c r="A376" s="568" t="str">
        <f aca="false">IF(B376&lt;&gt;"",CONCATENATE(B376,C376,D376,E376,F440,F376,G376),"")</f>
        <v/>
      </c>
      <c r="B376" s="590"/>
      <c r="C376" s="590"/>
      <c r="D376" s="590"/>
      <c r="E376" s="591"/>
      <c r="F376" s="590"/>
      <c r="G376" s="590"/>
      <c r="H376" s="593"/>
      <c r="I376" s="593"/>
      <c r="J376" s="595"/>
      <c r="K376" s="595"/>
      <c r="L376" s="590"/>
      <c r="M376" s="590"/>
      <c r="N376" s="590"/>
      <c r="V376" s="568" t="n">
        <f aca="false">+V375+1</f>
        <v>314</v>
      </c>
      <c r="W376" s="573" t="str">
        <f aca="false">IFERROR(VLOOKUP($V375,AD:AK,8,FALSE()),"")</f>
        <v/>
      </c>
      <c r="X376" s="573" t="str">
        <f aca="false">IFERROR(VLOOKUP($V376,AE:AL,8,FALSE()),"")</f>
        <v/>
      </c>
      <c r="Y376" s="573" t="str">
        <f aca="false">IFERROR(VLOOKUP($V376,AF:AM,8,FALSE()),"")</f>
        <v/>
      </c>
      <c r="Z376" s="573" t="str">
        <f aca="false">IFERROR(VLOOKUP($V376,AG:AN,8,FALSE()),"")</f>
        <v/>
      </c>
      <c r="AA376" s="573" t="str">
        <f aca="false">IFERROR(VLOOKUP($V376,AH:AO,8,FALSE()),"")</f>
        <v/>
      </c>
      <c r="AB376" s="573" t="str">
        <f aca="false">IFERROR(VLOOKUP($V376,AI:AP,8,FALSE()),"")</f>
        <v/>
      </c>
      <c r="AD376" s="568" t="str">
        <f aca="false">IF(AK376&lt;&gt;"",MAX(AD$3:AD375)+1,"")</f>
        <v/>
      </c>
      <c r="AE376" s="568" t="str">
        <f aca="false">IF(AL376&lt;&gt;"",MAX(AE$3:AE375)+1,"")</f>
        <v/>
      </c>
      <c r="AF376" s="568" t="str">
        <f aca="false">IF(AM376&lt;&gt;"",MAX(AF$3:AF375)+1,"")</f>
        <v/>
      </c>
      <c r="AG376" s="568" t="str">
        <f aca="false">IF(AN376&lt;&gt;"",MAX(AG$3:AG375)+1,"")</f>
        <v/>
      </c>
      <c r="AH376" s="568" t="str">
        <f aca="false">IF(AO376&lt;&gt;"",MAX(AH$3:AH375)+1,"")</f>
        <v/>
      </c>
      <c r="AI376" s="568" t="str">
        <f aca="false">IF(AP376&lt;&gt;"",MAX(AI$3:AI375)+1,"")</f>
        <v/>
      </c>
      <c r="AK376" s="568" t="str">
        <f aca="false">IF(B376="","",IF(COUNTIF($AK$3:AL375,B376)=0,B376,""))</f>
        <v/>
      </c>
      <c r="AL376" s="568" t="str">
        <f aca="false">IF(C376="","",IF($B376='Descrizione Intervento'!$E$25,IF(COUNTIF($AL$3:AL375,$C376)=0,$C376,""),""))</f>
        <v/>
      </c>
      <c r="AM376" s="568" t="str">
        <f aca="false">IF(D376="","",IF(AND($B376='Descrizione Intervento'!$E$25,$C376='Descrizione Intervento'!$E$27),IF(COUNTIF(AM$3:AM375,$D376)=0,$D376,""),""))</f>
        <v/>
      </c>
      <c r="AN376" s="568" t="str">
        <f aca="false">IF(E376="","",IF(AND($B376='Descrizione Intervento'!$E$25,$C376='Descrizione Intervento'!$E$27,$D376='Descrizione Intervento'!$E$30),IF(COUNTIF(AN$3:AN375,$E376)=0,$E376,""),""))</f>
        <v/>
      </c>
      <c r="AO376" s="568" t="str">
        <f aca="false">IF(F376="","",IF(AND($B376='Descrizione Intervento'!$E$25,$C376='Descrizione Intervento'!$E$27,$D376='Descrizione Intervento'!$E$30,$E376='Descrizione Intervento'!$E$32),IF(COUNTIF(AO$3:AO375,$F376)=0,$F376,""),""))</f>
        <v/>
      </c>
      <c r="AP376" s="568" t="str">
        <f aca="false">IF(G376="","",IF(AND($B376='Descrizione Intervento'!$E$25,$C376='Descrizione Intervento'!$E$27,$D376='Descrizione Intervento'!$E$30,$E376='Descrizione Intervento'!$E$32,$F376='Descrizione Intervento'!$E$34),IF(COUNTIF(AP$3:AP375,$G376)=0,$G376,""),""))</f>
        <v/>
      </c>
    </row>
    <row r="377" customFormat="false" ht="12.75" hidden="false" customHeight="false" outlineLevel="0" collapsed="false">
      <c r="A377" s="568" t="str">
        <f aca="false">IF(B377&lt;&gt;"",CONCATENATE(B377,C377,D377,E377,F441,F377,G377),"")</f>
        <v/>
      </c>
      <c r="B377" s="590"/>
      <c r="C377" s="590"/>
      <c r="D377" s="590"/>
      <c r="E377" s="591"/>
      <c r="F377" s="590"/>
      <c r="G377" s="590"/>
      <c r="H377" s="593"/>
      <c r="I377" s="593"/>
      <c r="J377" s="595"/>
      <c r="K377" s="595"/>
      <c r="L377" s="590"/>
      <c r="M377" s="590"/>
      <c r="N377" s="590"/>
      <c r="V377" s="568" t="n">
        <f aca="false">+V376+1</f>
        <v>315</v>
      </c>
      <c r="W377" s="573" t="str">
        <f aca="false">IFERROR(VLOOKUP($V376,AD:AK,8,FALSE()),"")</f>
        <v/>
      </c>
      <c r="X377" s="573" t="str">
        <f aca="false">IFERROR(VLOOKUP($V377,AE:AL,8,FALSE()),"")</f>
        <v/>
      </c>
      <c r="Y377" s="573" t="str">
        <f aca="false">IFERROR(VLOOKUP($V377,AF:AM,8,FALSE()),"")</f>
        <v/>
      </c>
      <c r="Z377" s="573" t="str">
        <f aca="false">IFERROR(VLOOKUP($V377,AG:AN,8,FALSE()),"")</f>
        <v/>
      </c>
      <c r="AA377" s="573" t="str">
        <f aca="false">IFERROR(VLOOKUP($V377,AH:AO,8,FALSE()),"")</f>
        <v/>
      </c>
      <c r="AB377" s="573" t="str">
        <f aca="false">IFERROR(VLOOKUP($V377,AI:AP,8,FALSE()),"")</f>
        <v/>
      </c>
      <c r="AD377" s="568" t="str">
        <f aca="false">IF(AK377&lt;&gt;"",MAX(AD$3:AD376)+1,"")</f>
        <v/>
      </c>
      <c r="AE377" s="568" t="str">
        <f aca="false">IF(AL377&lt;&gt;"",MAX(AE$3:AE376)+1,"")</f>
        <v/>
      </c>
      <c r="AF377" s="568" t="str">
        <f aca="false">IF(AM377&lt;&gt;"",MAX(AF$3:AF376)+1,"")</f>
        <v/>
      </c>
      <c r="AG377" s="568" t="str">
        <f aca="false">IF(AN377&lt;&gt;"",MAX(AG$3:AG376)+1,"")</f>
        <v/>
      </c>
      <c r="AH377" s="568" t="str">
        <f aca="false">IF(AO377&lt;&gt;"",MAX(AH$3:AH376)+1,"")</f>
        <v/>
      </c>
      <c r="AI377" s="568" t="str">
        <f aca="false">IF(AP377&lt;&gt;"",MAX(AI$3:AI376)+1,"")</f>
        <v/>
      </c>
      <c r="AK377" s="568" t="str">
        <f aca="false">IF(B377="","",IF(COUNTIF($AK$3:AL376,B377)=0,B377,""))</f>
        <v/>
      </c>
      <c r="AL377" s="568" t="str">
        <f aca="false">IF(C377="","",IF($B377='Descrizione Intervento'!$E$25,IF(COUNTIF($AL$3:AL376,$C377)=0,$C377,""),""))</f>
        <v/>
      </c>
      <c r="AM377" s="568" t="str">
        <f aca="false">IF(D377="","",IF(AND($B377='Descrizione Intervento'!$E$25,$C377='Descrizione Intervento'!$E$27),IF(COUNTIF(AM$3:AM376,$D377)=0,$D377,""),""))</f>
        <v/>
      </c>
      <c r="AN377" s="568" t="str">
        <f aca="false">IF(E377="","",IF(AND($B377='Descrizione Intervento'!$E$25,$C377='Descrizione Intervento'!$E$27,$D377='Descrizione Intervento'!$E$30),IF(COUNTIF(AN$3:AN376,$E377)=0,$E377,""),""))</f>
        <v/>
      </c>
      <c r="AO377" s="568" t="str">
        <f aca="false">IF(F377="","",IF(AND($B377='Descrizione Intervento'!$E$25,$C377='Descrizione Intervento'!$E$27,$D377='Descrizione Intervento'!$E$30,$E377='Descrizione Intervento'!$E$32),IF(COUNTIF(AO$3:AO376,$F377)=0,$F377,""),""))</f>
        <v/>
      </c>
      <c r="AP377" s="568" t="str">
        <f aca="false">IF(G377="","",IF(AND($B377='Descrizione Intervento'!$E$25,$C377='Descrizione Intervento'!$E$27,$D377='Descrizione Intervento'!$E$30,$E377='Descrizione Intervento'!$E$32,$F377='Descrizione Intervento'!$E$34),IF(COUNTIF(AP$3:AP376,$G377)=0,$G377,""),""))</f>
        <v/>
      </c>
    </row>
    <row r="378" customFormat="false" ht="12.75" hidden="false" customHeight="false" outlineLevel="0" collapsed="false">
      <c r="A378" s="568" t="str">
        <f aca="false">IF(B378&lt;&gt;"",CONCATENATE(B378,C378,D378,E378,F442,F378,G378),"")</f>
        <v/>
      </c>
      <c r="B378" s="590"/>
      <c r="C378" s="590"/>
      <c r="D378" s="590"/>
      <c r="E378" s="591"/>
      <c r="F378" s="590"/>
      <c r="G378" s="590"/>
      <c r="H378" s="593"/>
      <c r="I378" s="593"/>
      <c r="J378" s="595"/>
      <c r="K378" s="595"/>
      <c r="L378" s="590"/>
      <c r="M378" s="590"/>
      <c r="N378" s="590"/>
      <c r="V378" s="568" t="n">
        <f aca="false">+V377+1</f>
        <v>316</v>
      </c>
      <c r="W378" s="573" t="str">
        <f aca="false">IFERROR(VLOOKUP($V377,AD:AK,8,FALSE()),"")</f>
        <v/>
      </c>
      <c r="X378" s="573" t="str">
        <f aca="false">IFERROR(VLOOKUP($V378,AE:AL,8,FALSE()),"")</f>
        <v/>
      </c>
      <c r="Y378" s="573" t="str">
        <f aca="false">IFERROR(VLOOKUP($V378,AF:AM,8,FALSE()),"")</f>
        <v/>
      </c>
      <c r="Z378" s="573" t="str">
        <f aca="false">IFERROR(VLOOKUP($V378,AG:AN,8,FALSE()),"")</f>
        <v/>
      </c>
      <c r="AA378" s="573" t="str">
        <f aca="false">IFERROR(VLOOKUP($V378,AH:AO,8,FALSE()),"")</f>
        <v/>
      </c>
      <c r="AB378" s="573" t="str">
        <f aca="false">IFERROR(VLOOKUP($V378,AI:AP,8,FALSE()),"")</f>
        <v/>
      </c>
      <c r="AD378" s="568" t="str">
        <f aca="false">IF(AK378&lt;&gt;"",MAX(AD$3:AD377)+1,"")</f>
        <v/>
      </c>
      <c r="AE378" s="568" t="str">
        <f aca="false">IF(AL378&lt;&gt;"",MAX(AE$3:AE377)+1,"")</f>
        <v/>
      </c>
      <c r="AF378" s="568" t="str">
        <f aca="false">IF(AM378&lt;&gt;"",MAX(AF$3:AF377)+1,"")</f>
        <v/>
      </c>
      <c r="AG378" s="568" t="str">
        <f aca="false">IF(AN378&lt;&gt;"",MAX(AG$3:AG377)+1,"")</f>
        <v/>
      </c>
      <c r="AH378" s="568" t="str">
        <f aca="false">IF(AO378&lt;&gt;"",MAX(AH$3:AH377)+1,"")</f>
        <v/>
      </c>
      <c r="AI378" s="568" t="str">
        <f aca="false">IF(AP378&lt;&gt;"",MAX(AI$3:AI377)+1,"")</f>
        <v/>
      </c>
      <c r="AK378" s="568" t="str">
        <f aca="false">IF(B378="","",IF(COUNTIF($AK$3:AL377,B378)=0,B378,""))</f>
        <v/>
      </c>
      <c r="AL378" s="568" t="str">
        <f aca="false">IF(C378="","",IF($B378='Descrizione Intervento'!$E$25,IF(COUNTIF($AL$3:AL377,$C378)=0,$C378,""),""))</f>
        <v/>
      </c>
      <c r="AM378" s="568" t="str">
        <f aca="false">IF(D378="","",IF(AND($B378='Descrizione Intervento'!$E$25,$C378='Descrizione Intervento'!$E$27),IF(COUNTIF(AM$3:AM377,$D378)=0,$D378,""),""))</f>
        <v/>
      </c>
      <c r="AN378" s="568" t="str">
        <f aca="false">IF(E378="","",IF(AND($B378='Descrizione Intervento'!$E$25,$C378='Descrizione Intervento'!$E$27,$D378='Descrizione Intervento'!$E$30),IF(COUNTIF(AN$3:AN377,$E378)=0,$E378,""),""))</f>
        <v/>
      </c>
      <c r="AO378" s="568" t="str">
        <f aca="false">IF(F378="","",IF(AND($B378='Descrizione Intervento'!$E$25,$C378='Descrizione Intervento'!$E$27,$D378='Descrizione Intervento'!$E$30,$E378='Descrizione Intervento'!$E$32),IF(COUNTIF(AO$3:AO377,$F378)=0,$F378,""),""))</f>
        <v/>
      </c>
      <c r="AP378" s="568" t="str">
        <f aca="false">IF(G378="","",IF(AND($B378='Descrizione Intervento'!$E$25,$C378='Descrizione Intervento'!$E$27,$D378='Descrizione Intervento'!$E$30,$E378='Descrizione Intervento'!$E$32,$F378='Descrizione Intervento'!$E$34),IF(COUNTIF(AP$3:AP377,$G378)=0,$G378,""),""))</f>
        <v/>
      </c>
    </row>
    <row r="379" customFormat="false" ht="12.75" hidden="false" customHeight="false" outlineLevel="0" collapsed="false">
      <c r="A379" s="568" t="str">
        <f aca="false">IF(B379&lt;&gt;"",CONCATENATE(B379,C379,D379,E379,F443,F379,G379),"")</f>
        <v/>
      </c>
      <c r="B379" s="590"/>
      <c r="C379" s="590"/>
      <c r="D379" s="590"/>
      <c r="E379" s="591"/>
      <c r="F379" s="590"/>
      <c r="G379" s="590"/>
      <c r="H379" s="593"/>
      <c r="I379" s="593"/>
      <c r="J379" s="595"/>
      <c r="K379" s="595"/>
      <c r="L379" s="590"/>
      <c r="M379" s="590"/>
      <c r="N379" s="590"/>
      <c r="V379" s="568" t="n">
        <f aca="false">+V378+1</f>
        <v>317</v>
      </c>
      <c r="W379" s="573" t="str">
        <f aca="false">IFERROR(VLOOKUP($V378,AD:AK,8,FALSE()),"")</f>
        <v/>
      </c>
      <c r="X379" s="573" t="str">
        <f aca="false">IFERROR(VLOOKUP($V379,AE:AL,8,FALSE()),"")</f>
        <v/>
      </c>
      <c r="Y379" s="573" t="str">
        <f aca="false">IFERROR(VLOOKUP($V379,AF:AM,8,FALSE()),"")</f>
        <v/>
      </c>
      <c r="Z379" s="573" t="str">
        <f aca="false">IFERROR(VLOOKUP($V379,AG:AN,8,FALSE()),"")</f>
        <v/>
      </c>
      <c r="AA379" s="573" t="str">
        <f aca="false">IFERROR(VLOOKUP($V379,AH:AO,8,FALSE()),"")</f>
        <v/>
      </c>
      <c r="AB379" s="573" t="str">
        <f aca="false">IFERROR(VLOOKUP($V379,AI:AP,8,FALSE()),"")</f>
        <v/>
      </c>
      <c r="AD379" s="568" t="str">
        <f aca="false">IF(AK379&lt;&gt;"",MAX(AD$3:AD378)+1,"")</f>
        <v/>
      </c>
      <c r="AE379" s="568" t="str">
        <f aca="false">IF(AL379&lt;&gt;"",MAX(AE$3:AE378)+1,"")</f>
        <v/>
      </c>
      <c r="AF379" s="568" t="str">
        <f aca="false">IF(AM379&lt;&gt;"",MAX(AF$3:AF378)+1,"")</f>
        <v/>
      </c>
      <c r="AG379" s="568" t="str">
        <f aca="false">IF(AN379&lt;&gt;"",MAX(AG$3:AG378)+1,"")</f>
        <v/>
      </c>
      <c r="AH379" s="568" t="str">
        <f aca="false">IF(AO379&lt;&gt;"",MAX(AH$3:AH378)+1,"")</f>
        <v/>
      </c>
      <c r="AI379" s="568" t="str">
        <f aca="false">IF(AP379&lt;&gt;"",MAX(AI$3:AI378)+1,"")</f>
        <v/>
      </c>
      <c r="AK379" s="568" t="str">
        <f aca="false">IF(B379="","",IF(COUNTIF($AK$3:AL378,B379)=0,B379,""))</f>
        <v/>
      </c>
      <c r="AL379" s="568" t="str">
        <f aca="false">IF(C379="","",IF($B379='Descrizione Intervento'!$E$25,IF(COUNTIF($AL$3:AL378,$C379)=0,$C379,""),""))</f>
        <v/>
      </c>
      <c r="AM379" s="568" t="str">
        <f aca="false">IF(D379="","",IF(AND($B379='Descrizione Intervento'!$E$25,$C379='Descrizione Intervento'!$E$27),IF(COUNTIF(AM$3:AM378,$D379)=0,$D379,""),""))</f>
        <v/>
      </c>
      <c r="AN379" s="568" t="str">
        <f aca="false">IF(E379="","",IF(AND($B379='Descrizione Intervento'!$E$25,$C379='Descrizione Intervento'!$E$27,$D379='Descrizione Intervento'!$E$30),IF(COUNTIF(AN$3:AN378,$E379)=0,$E379,""),""))</f>
        <v/>
      </c>
      <c r="AO379" s="568" t="str">
        <f aca="false">IF(F379="","",IF(AND($B379='Descrizione Intervento'!$E$25,$C379='Descrizione Intervento'!$E$27,$D379='Descrizione Intervento'!$E$30,$E379='Descrizione Intervento'!$E$32),IF(COUNTIF(AO$3:AO378,$F379)=0,$F379,""),""))</f>
        <v/>
      </c>
      <c r="AP379" s="568" t="str">
        <f aca="false">IF(G379="","",IF(AND($B379='Descrizione Intervento'!$E$25,$C379='Descrizione Intervento'!$E$27,$D379='Descrizione Intervento'!$E$30,$E379='Descrizione Intervento'!$E$32,$F379='Descrizione Intervento'!$E$34),IF(COUNTIF(AP$3:AP378,$G379)=0,$G379,""),""))</f>
        <v/>
      </c>
    </row>
    <row r="380" customFormat="false" ht="12.75" hidden="false" customHeight="false" outlineLevel="0" collapsed="false">
      <c r="A380" s="568" t="str">
        <f aca="false">IF(B380&lt;&gt;"",CONCATENATE(B380,C380,D380,E380,F444,F380,G380),"")</f>
        <v/>
      </c>
      <c r="B380" s="590"/>
      <c r="C380" s="590"/>
      <c r="D380" s="590"/>
      <c r="E380" s="591"/>
      <c r="F380" s="590"/>
      <c r="G380" s="590"/>
      <c r="H380" s="593"/>
      <c r="I380" s="593"/>
      <c r="J380" s="595"/>
      <c r="K380" s="595"/>
      <c r="L380" s="590"/>
      <c r="M380" s="590"/>
      <c r="N380" s="590"/>
      <c r="V380" s="568" t="n">
        <f aca="false">+V379+1</f>
        <v>318</v>
      </c>
      <c r="W380" s="573" t="str">
        <f aca="false">IFERROR(VLOOKUP($V379,AD:AK,8,FALSE()),"")</f>
        <v/>
      </c>
      <c r="X380" s="573" t="str">
        <f aca="false">IFERROR(VLOOKUP($V380,AE:AL,8,FALSE()),"")</f>
        <v/>
      </c>
      <c r="Y380" s="573" t="str">
        <f aca="false">IFERROR(VLOOKUP($V380,AF:AM,8,FALSE()),"")</f>
        <v/>
      </c>
      <c r="Z380" s="573" t="str">
        <f aca="false">IFERROR(VLOOKUP($V380,AG:AN,8,FALSE()),"")</f>
        <v/>
      </c>
      <c r="AA380" s="573" t="str">
        <f aca="false">IFERROR(VLOOKUP($V380,AH:AO,8,FALSE()),"")</f>
        <v/>
      </c>
      <c r="AB380" s="573" t="str">
        <f aca="false">IFERROR(VLOOKUP($V380,AI:AP,8,FALSE()),"")</f>
        <v/>
      </c>
      <c r="AD380" s="568" t="str">
        <f aca="false">IF(AK380&lt;&gt;"",MAX(AD$3:AD379)+1,"")</f>
        <v/>
      </c>
      <c r="AE380" s="568" t="str">
        <f aca="false">IF(AL380&lt;&gt;"",MAX(AE$3:AE379)+1,"")</f>
        <v/>
      </c>
      <c r="AF380" s="568" t="str">
        <f aca="false">IF(AM380&lt;&gt;"",MAX(AF$3:AF379)+1,"")</f>
        <v/>
      </c>
      <c r="AG380" s="568" t="str">
        <f aca="false">IF(AN380&lt;&gt;"",MAX(AG$3:AG379)+1,"")</f>
        <v/>
      </c>
      <c r="AH380" s="568" t="str">
        <f aca="false">IF(AO380&lt;&gt;"",MAX(AH$3:AH379)+1,"")</f>
        <v/>
      </c>
      <c r="AI380" s="568" t="str">
        <f aca="false">IF(AP380&lt;&gt;"",MAX(AI$3:AI379)+1,"")</f>
        <v/>
      </c>
      <c r="AK380" s="568" t="str">
        <f aca="false">IF(B380="","",IF(COUNTIF($AK$3:AL379,B380)=0,B380,""))</f>
        <v/>
      </c>
      <c r="AL380" s="568" t="str">
        <f aca="false">IF(C380="","",IF($B380='Descrizione Intervento'!$E$25,IF(COUNTIF($AL$3:AL379,$C380)=0,$C380,""),""))</f>
        <v/>
      </c>
      <c r="AM380" s="568" t="str">
        <f aca="false">IF(D380="","",IF(AND($B380='Descrizione Intervento'!$E$25,$C380='Descrizione Intervento'!$E$27),IF(COUNTIF(AM$3:AM379,$D380)=0,$D380,""),""))</f>
        <v/>
      </c>
      <c r="AN380" s="568" t="str">
        <f aca="false">IF(E380="","",IF(AND($B380='Descrizione Intervento'!$E$25,$C380='Descrizione Intervento'!$E$27,$D380='Descrizione Intervento'!$E$30),IF(COUNTIF(AN$3:AN379,$E380)=0,$E380,""),""))</f>
        <v/>
      </c>
      <c r="AO380" s="568" t="str">
        <f aca="false">IF(F380="","",IF(AND($B380='Descrizione Intervento'!$E$25,$C380='Descrizione Intervento'!$E$27,$D380='Descrizione Intervento'!$E$30,$E380='Descrizione Intervento'!$E$32),IF(COUNTIF(AO$3:AO379,$F380)=0,$F380,""),""))</f>
        <v/>
      </c>
      <c r="AP380" s="568" t="str">
        <f aca="false">IF(G380="","",IF(AND($B380='Descrizione Intervento'!$E$25,$C380='Descrizione Intervento'!$E$27,$D380='Descrizione Intervento'!$E$30,$E380='Descrizione Intervento'!$E$32,$F380='Descrizione Intervento'!$E$34),IF(COUNTIF(AP$3:AP379,$G380)=0,$G380,""),""))</f>
        <v/>
      </c>
    </row>
    <row r="381" customFormat="false" ht="12.75" hidden="false" customHeight="false" outlineLevel="0" collapsed="false">
      <c r="A381" s="568" t="str">
        <f aca="false">IF(B381&lt;&gt;"",CONCATENATE(B381,C381,D381,E381,F445,F381,G381),"")</f>
        <v/>
      </c>
      <c r="B381" s="590"/>
      <c r="C381" s="590"/>
      <c r="D381" s="590"/>
      <c r="E381" s="591"/>
      <c r="F381" s="590"/>
      <c r="G381" s="590"/>
      <c r="H381" s="593"/>
      <c r="I381" s="593"/>
      <c r="J381" s="595"/>
      <c r="K381" s="595"/>
      <c r="L381" s="590"/>
      <c r="M381" s="590"/>
      <c r="N381" s="590"/>
      <c r="V381" s="568" t="n">
        <f aca="false">+V380+1</f>
        <v>319</v>
      </c>
      <c r="W381" s="573" t="str">
        <f aca="false">IFERROR(VLOOKUP($V380,AD:AK,8,FALSE()),"")</f>
        <v/>
      </c>
      <c r="X381" s="573" t="str">
        <f aca="false">IFERROR(VLOOKUP($V381,AE:AL,8,FALSE()),"")</f>
        <v/>
      </c>
      <c r="Y381" s="573" t="str">
        <f aca="false">IFERROR(VLOOKUP($V381,AF:AM,8,FALSE()),"")</f>
        <v/>
      </c>
      <c r="Z381" s="573" t="str">
        <f aca="false">IFERROR(VLOOKUP($V381,AG:AN,8,FALSE()),"")</f>
        <v/>
      </c>
      <c r="AA381" s="573" t="str">
        <f aca="false">IFERROR(VLOOKUP($V381,AH:AO,8,FALSE()),"")</f>
        <v/>
      </c>
      <c r="AB381" s="573" t="str">
        <f aca="false">IFERROR(VLOOKUP($V381,AI:AP,8,FALSE()),"")</f>
        <v/>
      </c>
      <c r="AD381" s="568" t="str">
        <f aca="false">IF(AK381&lt;&gt;"",MAX(AD$3:AD380)+1,"")</f>
        <v/>
      </c>
      <c r="AE381" s="568" t="str">
        <f aca="false">IF(AL381&lt;&gt;"",MAX(AE$3:AE380)+1,"")</f>
        <v/>
      </c>
      <c r="AF381" s="568" t="str">
        <f aca="false">IF(AM381&lt;&gt;"",MAX(AF$3:AF380)+1,"")</f>
        <v/>
      </c>
      <c r="AG381" s="568" t="str">
        <f aca="false">IF(AN381&lt;&gt;"",MAX(AG$3:AG380)+1,"")</f>
        <v/>
      </c>
      <c r="AH381" s="568" t="str">
        <f aca="false">IF(AO381&lt;&gt;"",MAX(AH$3:AH380)+1,"")</f>
        <v/>
      </c>
      <c r="AI381" s="568" t="str">
        <f aca="false">IF(AP381&lt;&gt;"",MAX(AI$3:AI380)+1,"")</f>
        <v/>
      </c>
      <c r="AK381" s="568" t="str">
        <f aca="false">IF(B381="","",IF(COUNTIF($AK$3:AL380,B381)=0,B381,""))</f>
        <v/>
      </c>
      <c r="AL381" s="568" t="str">
        <f aca="false">IF(C381="","",IF($B381='Descrizione Intervento'!$E$25,IF(COUNTIF($AL$3:AL380,$C381)=0,$C381,""),""))</f>
        <v/>
      </c>
      <c r="AM381" s="568" t="str">
        <f aca="false">IF(D381="","",IF(AND($B381='Descrizione Intervento'!$E$25,$C381='Descrizione Intervento'!$E$27),IF(COUNTIF(AM$3:AM380,$D381)=0,$D381,""),""))</f>
        <v/>
      </c>
      <c r="AN381" s="568" t="str">
        <f aca="false">IF(E381="","",IF(AND($B381='Descrizione Intervento'!$E$25,$C381='Descrizione Intervento'!$E$27,$D381='Descrizione Intervento'!$E$30),IF(COUNTIF(AN$3:AN380,$E381)=0,$E381,""),""))</f>
        <v/>
      </c>
      <c r="AO381" s="568" t="str">
        <f aca="false">IF(F381="","",IF(AND($B381='Descrizione Intervento'!$E$25,$C381='Descrizione Intervento'!$E$27,$D381='Descrizione Intervento'!$E$30,$E381='Descrizione Intervento'!$E$32),IF(COUNTIF(AO$3:AO380,$F381)=0,$F381,""),""))</f>
        <v/>
      </c>
      <c r="AP381" s="568" t="str">
        <f aca="false">IF(G381="","",IF(AND($B381='Descrizione Intervento'!$E$25,$C381='Descrizione Intervento'!$E$27,$D381='Descrizione Intervento'!$E$30,$E381='Descrizione Intervento'!$E$32,$F381='Descrizione Intervento'!$E$34),IF(COUNTIF(AP$3:AP380,$G381)=0,$G381,""),""))</f>
        <v/>
      </c>
    </row>
    <row r="382" customFormat="false" ht="12.75" hidden="false" customHeight="false" outlineLevel="0" collapsed="false">
      <c r="A382" s="568" t="str">
        <f aca="false">IF(B382&lt;&gt;"",CONCATENATE(B382,C382,D382,E382,F446,F382,G382),"")</f>
        <v/>
      </c>
      <c r="B382" s="590"/>
      <c r="C382" s="590"/>
      <c r="D382" s="590"/>
      <c r="E382" s="591"/>
      <c r="F382" s="590"/>
      <c r="G382" s="590"/>
      <c r="H382" s="593"/>
      <c r="I382" s="593"/>
      <c r="J382" s="595"/>
      <c r="K382" s="595"/>
      <c r="L382" s="590"/>
      <c r="M382" s="590"/>
      <c r="N382" s="590"/>
      <c r="V382" s="568" t="n">
        <f aca="false">+V381+1</f>
        <v>320</v>
      </c>
      <c r="W382" s="573" t="str">
        <f aca="false">IFERROR(VLOOKUP($V381,AD:AK,8,FALSE()),"")</f>
        <v/>
      </c>
      <c r="X382" s="573" t="str">
        <f aca="false">IFERROR(VLOOKUP($V382,AE:AL,8,FALSE()),"")</f>
        <v/>
      </c>
      <c r="Y382" s="573" t="str">
        <f aca="false">IFERROR(VLOOKUP($V382,AF:AM,8,FALSE()),"")</f>
        <v/>
      </c>
      <c r="Z382" s="573" t="str">
        <f aca="false">IFERROR(VLOOKUP($V382,AG:AN,8,FALSE()),"")</f>
        <v/>
      </c>
      <c r="AA382" s="573" t="str">
        <f aca="false">IFERROR(VLOOKUP($V382,AH:AO,8,FALSE()),"")</f>
        <v/>
      </c>
      <c r="AB382" s="573" t="str">
        <f aca="false">IFERROR(VLOOKUP($V382,AI:AP,8,FALSE()),"")</f>
        <v/>
      </c>
      <c r="AD382" s="568" t="str">
        <f aca="false">IF(AK382&lt;&gt;"",MAX(AD$3:AD381)+1,"")</f>
        <v/>
      </c>
      <c r="AE382" s="568" t="str">
        <f aca="false">IF(AL382&lt;&gt;"",MAX(AE$3:AE381)+1,"")</f>
        <v/>
      </c>
      <c r="AF382" s="568" t="str">
        <f aca="false">IF(AM382&lt;&gt;"",MAX(AF$3:AF381)+1,"")</f>
        <v/>
      </c>
      <c r="AG382" s="568" t="str">
        <f aca="false">IF(AN382&lt;&gt;"",MAX(AG$3:AG381)+1,"")</f>
        <v/>
      </c>
      <c r="AH382" s="568" t="str">
        <f aca="false">IF(AO382&lt;&gt;"",MAX(AH$3:AH381)+1,"")</f>
        <v/>
      </c>
      <c r="AI382" s="568" t="str">
        <f aca="false">IF(AP382&lt;&gt;"",MAX(AI$3:AI381)+1,"")</f>
        <v/>
      </c>
      <c r="AK382" s="568" t="str">
        <f aca="false">IF(B382="","",IF(COUNTIF($AK$3:AL381,B382)=0,B382,""))</f>
        <v/>
      </c>
      <c r="AL382" s="568" t="str">
        <f aca="false">IF(C382="","",IF($B382='Descrizione Intervento'!$E$25,IF(COUNTIF($AL$3:AL381,$C382)=0,$C382,""),""))</f>
        <v/>
      </c>
      <c r="AM382" s="568" t="str">
        <f aca="false">IF(D382="","",IF(AND($B382='Descrizione Intervento'!$E$25,$C382='Descrizione Intervento'!$E$27),IF(COUNTIF(AM$3:AM381,$D382)=0,$D382,""),""))</f>
        <v/>
      </c>
      <c r="AN382" s="568" t="str">
        <f aca="false">IF(E382="","",IF(AND($B382='Descrizione Intervento'!$E$25,$C382='Descrizione Intervento'!$E$27,$D382='Descrizione Intervento'!$E$30),IF(COUNTIF(AN$3:AN381,$E382)=0,$E382,""),""))</f>
        <v/>
      </c>
      <c r="AO382" s="568" t="str">
        <f aca="false">IF(F382="","",IF(AND($B382='Descrizione Intervento'!$E$25,$C382='Descrizione Intervento'!$E$27,$D382='Descrizione Intervento'!$E$30,$E382='Descrizione Intervento'!$E$32),IF(COUNTIF(AO$3:AO381,$F382)=0,$F382,""),""))</f>
        <v/>
      </c>
      <c r="AP382" s="568" t="str">
        <f aca="false">IF(G382="","",IF(AND($B382='Descrizione Intervento'!$E$25,$C382='Descrizione Intervento'!$E$27,$D382='Descrizione Intervento'!$E$30,$E382='Descrizione Intervento'!$E$32,$F382='Descrizione Intervento'!$E$34),IF(COUNTIF(AP$3:AP381,$G382)=0,$G382,""),""))</f>
        <v/>
      </c>
    </row>
    <row r="383" customFormat="false" ht="12.75" hidden="false" customHeight="false" outlineLevel="0" collapsed="false">
      <c r="A383" s="568" t="str">
        <f aca="false">IF(B383&lt;&gt;"",CONCATENATE(B383,C383,D383,E383,F447,F383,G383),"")</f>
        <v/>
      </c>
      <c r="B383" s="590"/>
      <c r="C383" s="590"/>
      <c r="D383" s="590"/>
      <c r="E383" s="591"/>
      <c r="F383" s="590"/>
      <c r="G383" s="590"/>
      <c r="H383" s="593"/>
      <c r="I383" s="593"/>
      <c r="J383" s="595"/>
      <c r="K383" s="595"/>
      <c r="L383" s="590"/>
      <c r="M383" s="590"/>
      <c r="N383" s="590"/>
      <c r="V383" s="568" t="n">
        <f aca="false">+V382+1</f>
        <v>321</v>
      </c>
      <c r="W383" s="573" t="str">
        <f aca="false">IFERROR(VLOOKUP($V382,AD:AK,8,FALSE()),"")</f>
        <v/>
      </c>
      <c r="X383" s="573" t="str">
        <f aca="false">IFERROR(VLOOKUP($V383,AE:AL,8,FALSE()),"")</f>
        <v/>
      </c>
      <c r="Y383" s="573" t="str">
        <f aca="false">IFERROR(VLOOKUP($V383,AF:AM,8,FALSE()),"")</f>
        <v/>
      </c>
      <c r="Z383" s="573" t="str">
        <f aca="false">IFERROR(VLOOKUP($V383,AG:AN,8,FALSE()),"")</f>
        <v/>
      </c>
      <c r="AA383" s="573" t="str">
        <f aca="false">IFERROR(VLOOKUP($V383,AH:AO,8,FALSE()),"")</f>
        <v/>
      </c>
      <c r="AB383" s="573" t="str">
        <f aca="false">IFERROR(VLOOKUP($V383,AI:AP,8,FALSE()),"")</f>
        <v/>
      </c>
      <c r="AD383" s="568" t="str">
        <f aca="false">IF(AK383&lt;&gt;"",MAX(AD$3:AD382)+1,"")</f>
        <v/>
      </c>
      <c r="AE383" s="568" t="str">
        <f aca="false">IF(AL383&lt;&gt;"",MAX(AE$3:AE382)+1,"")</f>
        <v/>
      </c>
      <c r="AF383" s="568" t="str">
        <f aca="false">IF(AM383&lt;&gt;"",MAX(AF$3:AF382)+1,"")</f>
        <v/>
      </c>
      <c r="AG383" s="568" t="str">
        <f aca="false">IF(AN383&lt;&gt;"",MAX(AG$3:AG382)+1,"")</f>
        <v/>
      </c>
      <c r="AH383" s="568" t="str">
        <f aca="false">IF(AO383&lt;&gt;"",MAX(AH$3:AH382)+1,"")</f>
        <v/>
      </c>
      <c r="AI383" s="568" t="str">
        <f aca="false">IF(AP383&lt;&gt;"",MAX(AI$3:AI382)+1,"")</f>
        <v/>
      </c>
      <c r="AK383" s="568" t="str">
        <f aca="false">IF(B383="","",IF(COUNTIF($AK$3:AL382,B383)=0,B383,""))</f>
        <v/>
      </c>
      <c r="AL383" s="568" t="str">
        <f aca="false">IF(C383="","",IF($B383='Descrizione Intervento'!$E$25,IF(COUNTIF($AL$3:AL382,$C383)=0,$C383,""),""))</f>
        <v/>
      </c>
      <c r="AM383" s="568" t="str">
        <f aca="false">IF(D383="","",IF(AND($B383='Descrizione Intervento'!$E$25,$C383='Descrizione Intervento'!$E$27),IF(COUNTIF(AM$3:AM382,$D383)=0,$D383,""),""))</f>
        <v/>
      </c>
      <c r="AN383" s="568" t="str">
        <f aca="false">IF(E383="","",IF(AND($B383='Descrizione Intervento'!$E$25,$C383='Descrizione Intervento'!$E$27,$D383='Descrizione Intervento'!$E$30),IF(COUNTIF(AN$3:AN382,$E383)=0,$E383,""),""))</f>
        <v/>
      </c>
      <c r="AO383" s="568" t="str">
        <f aca="false">IF(F383="","",IF(AND($B383='Descrizione Intervento'!$E$25,$C383='Descrizione Intervento'!$E$27,$D383='Descrizione Intervento'!$E$30,$E383='Descrizione Intervento'!$E$32),IF(COUNTIF(AO$3:AO382,$F383)=0,$F383,""),""))</f>
        <v/>
      </c>
      <c r="AP383" s="568" t="str">
        <f aca="false">IF(G383="","",IF(AND($B383='Descrizione Intervento'!$E$25,$C383='Descrizione Intervento'!$E$27,$D383='Descrizione Intervento'!$E$30,$E383='Descrizione Intervento'!$E$32,$F383='Descrizione Intervento'!$E$34),IF(COUNTIF(AP$3:AP382,$G383)=0,$G383,""),""))</f>
        <v/>
      </c>
    </row>
    <row r="384" customFormat="false" ht="12.75" hidden="false" customHeight="false" outlineLevel="0" collapsed="false">
      <c r="A384" s="568" t="str">
        <f aca="false">IF(B384&lt;&gt;"",CONCATENATE(B384,C384,D384,E384,F448,F384,G384),"")</f>
        <v/>
      </c>
      <c r="B384" s="590"/>
      <c r="C384" s="590"/>
      <c r="D384" s="590"/>
      <c r="E384" s="591"/>
      <c r="F384" s="590"/>
      <c r="G384" s="590"/>
      <c r="H384" s="593"/>
      <c r="I384" s="593"/>
      <c r="J384" s="595"/>
      <c r="K384" s="595"/>
      <c r="L384" s="590"/>
      <c r="M384" s="590"/>
      <c r="N384" s="590"/>
      <c r="V384" s="568" t="n">
        <f aca="false">+V383+1</f>
        <v>322</v>
      </c>
      <c r="W384" s="573" t="str">
        <f aca="false">IFERROR(VLOOKUP($V383,AD:AK,8,FALSE()),"")</f>
        <v/>
      </c>
      <c r="X384" s="573" t="str">
        <f aca="false">IFERROR(VLOOKUP($V384,AE:AL,8,FALSE()),"")</f>
        <v/>
      </c>
      <c r="Y384" s="573" t="str">
        <f aca="false">IFERROR(VLOOKUP($V384,AF:AM,8,FALSE()),"")</f>
        <v/>
      </c>
      <c r="Z384" s="573" t="str">
        <f aca="false">IFERROR(VLOOKUP($V384,AG:AN,8,FALSE()),"")</f>
        <v/>
      </c>
      <c r="AA384" s="573" t="str">
        <f aca="false">IFERROR(VLOOKUP($V384,AH:AO,8,FALSE()),"")</f>
        <v/>
      </c>
      <c r="AB384" s="573" t="str">
        <f aca="false">IFERROR(VLOOKUP($V384,AI:AP,8,FALSE()),"")</f>
        <v/>
      </c>
      <c r="AD384" s="568" t="str">
        <f aca="false">IF(AK384&lt;&gt;"",MAX(AD$3:AD383)+1,"")</f>
        <v/>
      </c>
      <c r="AE384" s="568" t="str">
        <f aca="false">IF(AL384&lt;&gt;"",MAX(AE$3:AE383)+1,"")</f>
        <v/>
      </c>
      <c r="AF384" s="568" t="str">
        <f aca="false">IF(AM384&lt;&gt;"",MAX(AF$3:AF383)+1,"")</f>
        <v/>
      </c>
      <c r="AG384" s="568" t="str">
        <f aca="false">IF(AN384&lt;&gt;"",MAX(AG$3:AG383)+1,"")</f>
        <v/>
      </c>
      <c r="AH384" s="568" t="str">
        <f aca="false">IF(AO384&lt;&gt;"",MAX(AH$3:AH383)+1,"")</f>
        <v/>
      </c>
      <c r="AI384" s="568" t="str">
        <f aca="false">IF(AP384&lt;&gt;"",MAX(AI$3:AI383)+1,"")</f>
        <v/>
      </c>
      <c r="AK384" s="568" t="str">
        <f aca="false">IF(B384="","",IF(COUNTIF($AK$3:AL383,B384)=0,B384,""))</f>
        <v/>
      </c>
      <c r="AL384" s="568" t="str">
        <f aca="false">IF(C384="","",IF($B384='Descrizione Intervento'!$E$25,IF(COUNTIF($AL$3:AL383,$C384)=0,$C384,""),""))</f>
        <v/>
      </c>
      <c r="AM384" s="568" t="str">
        <f aca="false">IF(D384="","",IF(AND($B384='Descrizione Intervento'!$E$25,$C384='Descrizione Intervento'!$E$27),IF(COUNTIF(AM$3:AM383,$D384)=0,$D384,""),""))</f>
        <v/>
      </c>
      <c r="AN384" s="568" t="str">
        <f aca="false">IF(E384="","",IF(AND($B384='Descrizione Intervento'!$E$25,$C384='Descrizione Intervento'!$E$27,$D384='Descrizione Intervento'!$E$30),IF(COUNTIF(AN$3:AN383,$E384)=0,$E384,""),""))</f>
        <v/>
      </c>
      <c r="AO384" s="568" t="str">
        <f aca="false">IF(F384="","",IF(AND($B384='Descrizione Intervento'!$E$25,$C384='Descrizione Intervento'!$E$27,$D384='Descrizione Intervento'!$E$30,$E384='Descrizione Intervento'!$E$32),IF(COUNTIF(AO$3:AO383,$F384)=0,$F384,""),""))</f>
        <v/>
      </c>
      <c r="AP384" s="568" t="str">
        <f aca="false">IF(G384="","",IF(AND($B384='Descrizione Intervento'!$E$25,$C384='Descrizione Intervento'!$E$27,$D384='Descrizione Intervento'!$E$30,$E384='Descrizione Intervento'!$E$32,$F384='Descrizione Intervento'!$E$34),IF(COUNTIF(AP$3:AP383,$G384)=0,$G384,""),""))</f>
        <v/>
      </c>
    </row>
    <row r="385" customFormat="false" ht="12.75" hidden="false" customHeight="false" outlineLevel="0" collapsed="false">
      <c r="A385" s="568" t="str">
        <f aca="false">IF(B385&lt;&gt;"",CONCATENATE(B385,C385,D385,E385,F449,F385,G385),"")</f>
        <v/>
      </c>
      <c r="B385" s="590"/>
      <c r="C385" s="590"/>
      <c r="D385" s="590"/>
      <c r="E385" s="591"/>
      <c r="F385" s="590"/>
      <c r="G385" s="590"/>
      <c r="H385" s="593"/>
      <c r="I385" s="593"/>
      <c r="J385" s="595"/>
      <c r="K385" s="595"/>
      <c r="L385" s="590"/>
      <c r="M385" s="590"/>
      <c r="N385" s="590"/>
      <c r="V385" s="568" t="n">
        <f aca="false">+V384+1</f>
        <v>323</v>
      </c>
      <c r="W385" s="573" t="str">
        <f aca="false">IFERROR(VLOOKUP($V384,AD:AK,8,FALSE()),"")</f>
        <v/>
      </c>
      <c r="X385" s="573" t="str">
        <f aca="false">IFERROR(VLOOKUP($V385,AE:AL,8,FALSE()),"")</f>
        <v/>
      </c>
      <c r="Y385" s="573" t="str">
        <f aca="false">IFERROR(VLOOKUP($V385,AF:AM,8,FALSE()),"")</f>
        <v/>
      </c>
      <c r="Z385" s="573" t="str">
        <f aca="false">IFERROR(VLOOKUP($V385,AG:AN,8,FALSE()),"")</f>
        <v/>
      </c>
      <c r="AA385" s="573" t="str">
        <f aca="false">IFERROR(VLOOKUP($V385,AH:AO,8,FALSE()),"")</f>
        <v/>
      </c>
      <c r="AB385" s="573" t="str">
        <f aca="false">IFERROR(VLOOKUP($V385,AI:AP,8,FALSE()),"")</f>
        <v/>
      </c>
      <c r="AD385" s="568" t="str">
        <f aca="false">IF(AK385&lt;&gt;"",MAX(AD$3:AD384)+1,"")</f>
        <v/>
      </c>
      <c r="AE385" s="568" t="str">
        <f aca="false">IF(AL385&lt;&gt;"",MAX(AE$3:AE384)+1,"")</f>
        <v/>
      </c>
      <c r="AF385" s="568" t="str">
        <f aca="false">IF(AM385&lt;&gt;"",MAX(AF$3:AF384)+1,"")</f>
        <v/>
      </c>
      <c r="AG385" s="568" t="str">
        <f aca="false">IF(AN385&lt;&gt;"",MAX(AG$3:AG384)+1,"")</f>
        <v/>
      </c>
      <c r="AH385" s="568" t="str">
        <f aca="false">IF(AO385&lt;&gt;"",MAX(AH$3:AH384)+1,"")</f>
        <v/>
      </c>
      <c r="AI385" s="568" t="str">
        <f aca="false">IF(AP385&lt;&gt;"",MAX(AI$3:AI384)+1,"")</f>
        <v/>
      </c>
      <c r="AK385" s="568" t="str">
        <f aca="false">IF(B385="","",IF(COUNTIF($AK$3:AL384,B385)=0,B385,""))</f>
        <v/>
      </c>
      <c r="AL385" s="568" t="str">
        <f aca="false">IF(C385="","",IF($B385='Descrizione Intervento'!$E$25,IF(COUNTIF($AL$3:AL384,$C385)=0,$C385,""),""))</f>
        <v/>
      </c>
      <c r="AM385" s="568" t="str">
        <f aca="false">IF(D385="","",IF(AND($B385='Descrizione Intervento'!$E$25,$C385='Descrizione Intervento'!$E$27),IF(COUNTIF(AM$3:AM384,$D385)=0,$D385,""),""))</f>
        <v/>
      </c>
      <c r="AN385" s="568" t="str">
        <f aca="false">IF(E385="","",IF(AND($B385='Descrizione Intervento'!$E$25,$C385='Descrizione Intervento'!$E$27,$D385='Descrizione Intervento'!$E$30),IF(COUNTIF(AN$3:AN384,$E385)=0,$E385,""),""))</f>
        <v/>
      </c>
      <c r="AO385" s="568" t="str">
        <f aca="false">IF(F385="","",IF(AND($B385='Descrizione Intervento'!$E$25,$C385='Descrizione Intervento'!$E$27,$D385='Descrizione Intervento'!$E$30,$E385='Descrizione Intervento'!$E$32),IF(COUNTIF(AO$3:AO384,$F385)=0,$F385,""),""))</f>
        <v/>
      </c>
      <c r="AP385" s="568" t="str">
        <f aca="false">IF(G385="","",IF(AND($B385='Descrizione Intervento'!$E$25,$C385='Descrizione Intervento'!$E$27,$D385='Descrizione Intervento'!$E$30,$E385='Descrizione Intervento'!$E$32,$F385='Descrizione Intervento'!$E$34),IF(COUNTIF(AP$3:AP384,$G385)=0,$G385,""),""))</f>
        <v/>
      </c>
    </row>
    <row r="386" customFormat="false" ht="12.75" hidden="false" customHeight="false" outlineLevel="0" collapsed="false">
      <c r="A386" s="568" t="str">
        <f aca="false">IF(B386&lt;&gt;"",CONCATENATE(B386,C386,D386,E386,F450,F386,G386),"")</f>
        <v/>
      </c>
      <c r="B386" s="590"/>
      <c r="C386" s="590"/>
      <c r="D386" s="590"/>
      <c r="E386" s="591"/>
      <c r="F386" s="590"/>
      <c r="G386" s="590"/>
      <c r="H386" s="593"/>
      <c r="I386" s="593"/>
      <c r="J386" s="595"/>
      <c r="K386" s="595"/>
      <c r="L386" s="590"/>
      <c r="M386" s="590"/>
      <c r="N386" s="590"/>
      <c r="V386" s="568" t="n">
        <f aca="false">+V385+1</f>
        <v>324</v>
      </c>
      <c r="W386" s="573" t="str">
        <f aca="false">IFERROR(VLOOKUP($V385,AD:AK,8,FALSE()),"")</f>
        <v/>
      </c>
      <c r="X386" s="573" t="str">
        <f aca="false">IFERROR(VLOOKUP($V386,AE:AL,8,FALSE()),"")</f>
        <v/>
      </c>
      <c r="Y386" s="573" t="str">
        <f aca="false">IFERROR(VLOOKUP($V386,AF:AM,8,FALSE()),"")</f>
        <v/>
      </c>
      <c r="Z386" s="573" t="str">
        <f aca="false">IFERROR(VLOOKUP($V386,AG:AN,8,FALSE()),"")</f>
        <v/>
      </c>
      <c r="AA386" s="573" t="str">
        <f aca="false">IFERROR(VLOOKUP($V386,AH:AO,8,FALSE()),"")</f>
        <v/>
      </c>
      <c r="AB386" s="573" t="str">
        <f aca="false">IFERROR(VLOOKUP($V386,AI:AP,8,FALSE()),"")</f>
        <v/>
      </c>
      <c r="AD386" s="568" t="str">
        <f aca="false">IF(AK386&lt;&gt;"",MAX(AD$3:AD385)+1,"")</f>
        <v/>
      </c>
      <c r="AE386" s="568" t="str">
        <f aca="false">IF(AL386&lt;&gt;"",MAX(AE$3:AE385)+1,"")</f>
        <v/>
      </c>
      <c r="AF386" s="568" t="str">
        <f aca="false">IF(AM386&lt;&gt;"",MAX(AF$3:AF385)+1,"")</f>
        <v/>
      </c>
      <c r="AG386" s="568" t="str">
        <f aca="false">IF(AN386&lt;&gt;"",MAX(AG$3:AG385)+1,"")</f>
        <v/>
      </c>
      <c r="AH386" s="568" t="str">
        <f aca="false">IF(AO386&lt;&gt;"",MAX(AH$3:AH385)+1,"")</f>
        <v/>
      </c>
      <c r="AI386" s="568" t="str">
        <f aca="false">IF(AP386&lt;&gt;"",MAX(AI$3:AI385)+1,"")</f>
        <v/>
      </c>
      <c r="AK386" s="568" t="str">
        <f aca="false">IF(B386="","",IF(COUNTIF($AK$3:AL385,B386)=0,B386,""))</f>
        <v/>
      </c>
      <c r="AL386" s="568" t="str">
        <f aca="false">IF(C386="","",IF($B386='Descrizione Intervento'!$E$25,IF(COUNTIF($AL$3:AL385,$C386)=0,$C386,""),""))</f>
        <v/>
      </c>
      <c r="AM386" s="568" t="str">
        <f aca="false">IF(D386="","",IF(AND($B386='Descrizione Intervento'!$E$25,$C386='Descrizione Intervento'!$E$27),IF(COUNTIF(AM$3:AM385,$D386)=0,$D386,""),""))</f>
        <v/>
      </c>
      <c r="AN386" s="568" t="str">
        <f aca="false">IF(E386="","",IF(AND($B386='Descrizione Intervento'!$E$25,$C386='Descrizione Intervento'!$E$27,$D386='Descrizione Intervento'!$E$30),IF(COUNTIF(AN$3:AN385,$E386)=0,$E386,""),""))</f>
        <v/>
      </c>
      <c r="AO386" s="568" t="str">
        <f aca="false">IF(F386="","",IF(AND($B386='Descrizione Intervento'!$E$25,$C386='Descrizione Intervento'!$E$27,$D386='Descrizione Intervento'!$E$30,$E386='Descrizione Intervento'!$E$32),IF(COUNTIF(AO$3:AO385,$F386)=0,$F386,""),""))</f>
        <v/>
      </c>
      <c r="AP386" s="568" t="str">
        <f aca="false">IF(G386="","",IF(AND($B386='Descrizione Intervento'!$E$25,$C386='Descrizione Intervento'!$E$27,$D386='Descrizione Intervento'!$E$30,$E386='Descrizione Intervento'!$E$32,$F386='Descrizione Intervento'!$E$34),IF(COUNTIF(AP$3:AP385,$G386)=0,$G386,""),""))</f>
        <v/>
      </c>
    </row>
    <row r="387" customFormat="false" ht="12.75" hidden="false" customHeight="false" outlineLevel="0" collapsed="false">
      <c r="A387" s="568" t="str">
        <f aca="false">IF(B387&lt;&gt;"",CONCATENATE(B387,C387,D387,E387,F451,F387,G387),"")</f>
        <v/>
      </c>
      <c r="B387" s="590"/>
      <c r="C387" s="590"/>
      <c r="D387" s="590"/>
      <c r="E387" s="591"/>
      <c r="F387" s="590"/>
      <c r="G387" s="590"/>
      <c r="H387" s="593"/>
      <c r="I387" s="593"/>
      <c r="J387" s="595"/>
      <c r="K387" s="595"/>
      <c r="L387" s="590"/>
      <c r="M387" s="590"/>
      <c r="N387" s="590"/>
      <c r="V387" s="568" t="n">
        <f aca="false">+V386+1</f>
        <v>325</v>
      </c>
      <c r="W387" s="573" t="str">
        <f aca="false">IFERROR(VLOOKUP($V386,AD:AK,8,FALSE()),"")</f>
        <v/>
      </c>
      <c r="X387" s="573" t="str">
        <f aca="false">IFERROR(VLOOKUP($V387,AE:AL,8,FALSE()),"")</f>
        <v/>
      </c>
      <c r="Y387" s="573" t="str">
        <f aca="false">IFERROR(VLOOKUP($V387,AF:AM,8,FALSE()),"")</f>
        <v/>
      </c>
      <c r="Z387" s="573" t="str">
        <f aca="false">IFERROR(VLOOKUP($V387,AG:AN,8,FALSE()),"")</f>
        <v/>
      </c>
      <c r="AA387" s="573" t="str">
        <f aca="false">IFERROR(VLOOKUP($V387,AH:AO,8,FALSE()),"")</f>
        <v/>
      </c>
      <c r="AB387" s="573" t="str">
        <f aca="false">IFERROR(VLOOKUP($V387,AI:AP,8,FALSE()),"")</f>
        <v/>
      </c>
      <c r="AD387" s="568" t="str">
        <f aca="false">IF(AK387&lt;&gt;"",MAX(AD$3:AD386)+1,"")</f>
        <v/>
      </c>
      <c r="AE387" s="568" t="str">
        <f aca="false">IF(AL387&lt;&gt;"",MAX(AE$3:AE386)+1,"")</f>
        <v/>
      </c>
      <c r="AF387" s="568" t="str">
        <f aca="false">IF(AM387&lt;&gt;"",MAX(AF$3:AF386)+1,"")</f>
        <v/>
      </c>
      <c r="AG387" s="568" t="str">
        <f aca="false">IF(AN387&lt;&gt;"",MAX(AG$3:AG386)+1,"")</f>
        <v/>
      </c>
      <c r="AH387" s="568" t="str">
        <f aca="false">IF(AO387&lt;&gt;"",MAX(AH$3:AH386)+1,"")</f>
        <v/>
      </c>
      <c r="AI387" s="568" t="str">
        <f aca="false">IF(AP387&lt;&gt;"",MAX(AI$3:AI386)+1,"")</f>
        <v/>
      </c>
      <c r="AK387" s="568" t="str">
        <f aca="false">IF(B387="","",IF(COUNTIF($AK$3:AL386,B387)=0,B387,""))</f>
        <v/>
      </c>
      <c r="AL387" s="568" t="str">
        <f aca="false">IF(C387="","",IF($B387='Descrizione Intervento'!$E$25,IF(COUNTIF($AL$3:AL386,$C387)=0,$C387,""),""))</f>
        <v/>
      </c>
      <c r="AM387" s="568" t="str">
        <f aca="false">IF(D387="","",IF(AND($B387='Descrizione Intervento'!$E$25,$C387='Descrizione Intervento'!$E$27),IF(COUNTIF(AM$3:AM386,$D387)=0,$D387,""),""))</f>
        <v/>
      </c>
      <c r="AN387" s="568" t="str">
        <f aca="false">IF(E387="","",IF(AND($B387='Descrizione Intervento'!$E$25,$C387='Descrizione Intervento'!$E$27,$D387='Descrizione Intervento'!$E$30),IF(COUNTIF(AN$3:AN386,$E387)=0,$E387,""),""))</f>
        <v/>
      </c>
      <c r="AO387" s="568" t="str">
        <f aca="false">IF(F387="","",IF(AND($B387='Descrizione Intervento'!$E$25,$C387='Descrizione Intervento'!$E$27,$D387='Descrizione Intervento'!$E$30,$E387='Descrizione Intervento'!$E$32),IF(COUNTIF(AO$3:AO386,$F387)=0,$F387,""),""))</f>
        <v/>
      </c>
      <c r="AP387" s="568" t="str">
        <f aca="false">IF(G387="","",IF(AND($B387='Descrizione Intervento'!$E$25,$C387='Descrizione Intervento'!$E$27,$D387='Descrizione Intervento'!$E$30,$E387='Descrizione Intervento'!$E$32,$F387='Descrizione Intervento'!$E$34),IF(COUNTIF(AP$3:AP386,$G387)=0,$G387,""),""))</f>
        <v/>
      </c>
    </row>
    <row r="388" customFormat="false" ht="12.75" hidden="false" customHeight="false" outlineLevel="0" collapsed="false">
      <c r="A388" s="568" t="str">
        <f aca="false">IF(B388&lt;&gt;"",CONCATENATE(B388,C388,D388,E388,F452,F388,G388),"")</f>
        <v/>
      </c>
      <c r="B388" s="590"/>
      <c r="C388" s="590"/>
      <c r="D388" s="590"/>
      <c r="E388" s="591"/>
      <c r="F388" s="590"/>
      <c r="G388" s="590"/>
      <c r="H388" s="593"/>
      <c r="I388" s="593"/>
      <c r="J388" s="595"/>
      <c r="K388" s="595"/>
      <c r="L388" s="590"/>
      <c r="M388" s="590"/>
      <c r="N388" s="590"/>
      <c r="V388" s="568" t="n">
        <f aca="false">+V387+1</f>
        <v>326</v>
      </c>
      <c r="W388" s="573" t="str">
        <f aca="false">IFERROR(VLOOKUP($V387,AD:AK,8,FALSE()),"")</f>
        <v/>
      </c>
      <c r="X388" s="573" t="str">
        <f aca="false">IFERROR(VLOOKUP($V388,AE:AL,8,FALSE()),"")</f>
        <v/>
      </c>
      <c r="Y388" s="573" t="str">
        <f aca="false">IFERROR(VLOOKUP($V388,AF:AM,8,FALSE()),"")</f>
        <v/>
      </c>
      <c r="Z388" s="573" t="str">
        <f aca="false">IFERROR(VLOOKUP($V388,AG:AN,8,FALSE()),"")</f>
        <v/>
      </c>
      <c r="AA388" s="573" t="str">
        <f aca="false">IFERROR(VLOOKUP($V388,AH:AO,8,FALSE()),"")</f>
        <v/>
      </c>
      <c r="AB388" s="573" t="str">
        <f aca="false">IFERROR(VLOOKUP($V388,AI:AP,8,FALSE()),"")</f>
        <v/>
      </c>
      <c r="AD388" s="568" t="str">
        <f aca="false">IF(AK388&lt;&gt;"",MAX(AD$3:AD387)+1,"")</f>
        <v/>
      </c>
      <c r="AE388" s="568" t="str">
        <f aca="false">IF(AL388&lt;&gt;"",MAX(AE$3:AE387)+1,"")</f>
        <v/>
      </c>
      <c r="AF388" s="568" t="str">
        <f aca="false">IF(AM388&lt;&gt;"",MAX(AF$3:AF387)+1,"")</f>
        <v/>
      </c>
      <c r="AG388" s="568" t="str">
        <f aca="false">IF(AN388&lt;&gt;"",MAX(AG$3:AG387)+1,"")</f>
        <v/>
      </c>
      <c r="AH388" s="568" t="str">
        <f aca="false">IF(AO388&lt;&gt;"",MAX(AH$3:AH387)+1,"")</f>
        <v/>
      </c>
      <c r="AI388" s="568" t="str">
        <f aca="false">IF(AP388&lt;&gt;"",MAX(AI$3:AI387)+1,"")</f>
        <v/>
      </c>
      <c r="AK388" s="568" t="str">
        <f aca="false">IF(B388="","",IF(COUNTIF($AK$3:AL387,B388)=0,B388,""))</f>
        <v/>
      </c>
      <c r="AL388" s="568" t="str">
        <f aca="false">IF(C388="","",IF($B388='Descrizione Intervento'!$E$25,IF(COUNTIF($AL$3:AL387,$C388)=0,$C388,""),""))</f>
        <v/>
      </c>
      <c r="AM388" s="568" t="str">
        <f aca="false">IF(D388="","",IF(AND($B388='Descrizione Intervento'!$E$25,$C388='Descrizione Intervento'!$E$27),IF(COUNTIF(AM$3:AM387,$D388)=0,$D388,""),""))</f>
        <v/>
      </c>
      <c r="AN388" s="568" t="str">
        <f aca="false">IF(E388="","",IF(AND($B388='Descrizione Intervento'!$E$25,$C388='Descrizione Intervento'!$E$27,$D388='Descrizione Intervento'!$E$30),IF(COUNTIF(AN$3:AN387,$E388)=0,$E388,""),""))</f>
        <v/>
      </c>
      <c r="AO388" s="568" t="str">
        <f aca="false">IF(F388="","",IF(AND($B388='Descrizione Intervento'!$E$25,$C388='Descrizione Intervento'!$E$27,$D388='Descrizione Intervento'!$E$30,$E388='Descrizione Intervento'!$E$32),IF(COUNTIF(AO$3:AO387,$F388)=0,$F388,""),""))</f>
        <v/>
      </c>
      <c r="AP388" s="568" t="str">
        <f aca="false">IF(G388="","",IF(AND($B388='Descrizione Intervento'!$E$25,$C388='Descrizione Intervento'!$E$27,$D388='Descrizione Intervento'!$E$30,$E388='Descrizione Intervento'!$E$32,$F388='Descrizione Intervento'!$E$34),IF(COUNTIF(AP$3:AP387,$G388)=0,$G388,""),""))</f>
        <v/>
      </c>
    </row>
    <row r="389" customFormat="false" ht="12.75" hidden="false" customHeight="false" outlineLevel="0" collapsed="false">
      <c r="A389" s="568" t="str">
        <f aca="false">IF(B389&lt;&gt;"",CONCATENATE(B389,C389,D389,E389,F453,F389,G389),"")</f>
        <v/>
      </c>
      <c r="B389" s="590"/>
      <c r="C389" s="590"/>
      <c r="D389" s="590"/>
      <c r="E389" s="591"/>
      <c r="F389" s="590"/>
      <c r="G389" s="590"/>
      <c r="H389" s="593"/>
      <c r="I389" s="593"/>
      <c r="J389" s="595"/>
      <c r="K389" s="595"/>
      <c r="L389" s="590"/>
      <c r="M389" s="590"/>
      <c r="N389" s="590"/>
      <c r="V389" s="568" t="n">
        <f aca="false">+V388+1</f>
        <v>327</v>
      </c>
      <c r="W389" s="573" t="str">
        <f aca="false">IFERROR(VLOOKUP($V388,AD:AK,8,FALSE()),"")</f>
        <v/>
      </c>
      <c r="X389" s="573" t="str">
        <f aca="false">IFERROR(VLOOKUP($V389,AE:AL,8,FALSE()),"")</f>
        <v/>
      </c>
      <c r="Y389" s="573" t="str">
        <f aca="false">IFERROR(VLOOKUP($V389,AF:AM,8,FALSE()),"")</f>
        <v/>
      </c>
      <c r="Z389" s="573" t="str">
        <f aca="false">IFERROR(VLOOKUP($V389,AG:AN,8,FALSE()),"")</f>
        <v/>
      </c>
      <c r="AA389" s="573" t="str">
        <f aca="false">IFERROR(VLOOKUP($V389,AH:AO,8,FALSE()),"")</f>
        <v/>
      </c>
      <c r="AB389" s="573" t="str">
        <f aca="false">IFERROR(VLOOKUP($V389,AI:AP,8,FALSE()),"")</f>
        <v/>
      </c>
      <c r="AD389" s="568" t="str">
        <f aca="false">IF(AK389&lt;&gt;"",MAX(AD$3:AD388)+1,"")</f>
        <v/>
      </c>
      <c r="AE389" s="568" t="str">
        <f aca="false">IF(AL389&lt;&gt;"",MAX(AE$3:AE388)+1,"")</f>
        <v/>
      </c>
      <c r="AF389" s="568" t="str">
        <f aca="false">IF(AM389&lt;&gt;"",MAX(AF$3:AF388)+1,"")</f>
        <v/>
      </c>
      <c r="AG389" s="568" t="str">
        <f aca="false">IF(AN389&lt;&gt;"",MAX(AG$3:AG388)+1,"")</f>
        <v/>
      </c>
      <c r="AH389" s="568" t="str">
        <f aca="false">IF(AO389&lt;&gt;"",MAX(AH$3:AH388)+1,"")</f>
        <v/>
      </c>
      <c r="AI389" s="568" t="str">
        <f aca="false">IF(AP389&lt;&gt;"",MAX(AI$3:AI388)+1,"")</f>
        <v/>
      </c>
      <c r="AK389" s="568" t="str">
        <f aca="false">IF(B389="","",IF(COUNTIF($AK$3:AL388,B389)=0,B389,""))</f>
        <v/>
      </c>
      <c r="AL389" s="568" t="str">
        <f aca="false">IF(C389="","",IF($B389='Descrizione Intervento'!$E$25,IF(COUNTIF($AL$3:AL388,$C389)=0,$C389,""),""))</f>
        <v/>
      </c>
      <c r="AM389" s="568" t="str">
        <f aca="false">IF(D389="","",IF(AND($B389='Descrizione Intervento'!$E$25,$C389='Descrizione Intervento'!$E$27),IF(COUNTIF(AM$3:AM388,$D389)=0,$D389,""),""))</f>
        <v/>
      </c>
      <c r="AN389" s="568" t="str">
        <f aca="false">IF(E389="","",IF(AND($B389='Descrizione Intervento'!$E$25,$C389='Descrizione Intervento'!$E$27,$D389='Descrizione Intervento'!$E$30),IF(COUNTIF(AN$3:AN388,$E389)=0,$E389,""),""))</f>
        <v/>
      </c>
      <c r="AO389" s="568" t="str">
        <f aca="false">IF(F389="","",IF(AND($B389='Descrizione Intervento'!$E$25,$C389='Descrizione Intervento'!$E$27,$D389='Descrizione Intervento'!$E$30,$E389='Descrizione Intervento'!$E$32),IF(COUNTIF(AO$3:AO388,$F389)=0,$F389,""),""))</f>
        <v/>
      </c>
      <c r="AP389" s="568" t="str">
        <f aca="false">IF(G389="","",IF(AND($B389='Descrizione Intervento'!$E$25,$C389='Descrizione Intervento'!$E$27,$D389='Descrizione Intervento'!$E$30,$E389='Descrizione Intervento'!$E$32,$F389='Descrizione Intervento'!$E$34),IF(COUNTIF(AP$3:AP388,$G389)=0,$G389,""),""))</f>
        <v/>
      </c>
    </row>
    <row r="390" customFormat="false" ht="12.75" hidden="false" customHeight="false" outlineLevel="0" collapsed="false">
      <c r="A390" s="568" t="str">
        <f aca="false">IF(B390&lt;&gt;"",CONCATENATE(B390,C390,D390,E390,F454,F390,G390),"")</f>
        <v/>
      </c>
      <c r="B390" s="590"/>
      <c r="C390" s="590"/>
      <c r="D390" s="590"/>
      <c r="E390" s="591"/>
      <c r="F390" s="590"/>
      <c r="G390" s="590"/>
      <c r="H390" s="593"/>
      <c r="I390" s="593"/>
      <c r="J390" s="595"/>
      <c r="K390" s="595"/>
      <c r="L390" s="590"/>
      <c r="M390" s="590"/>
      <c r="N390" s="590"/>
      <c r="V390" s="568" t="n">
        <f aca="false">+V389+1</f>
        <v>328</v>
      </c>
      <c r="W390" s="573" t="str">
        <f aca="false">IFERROR(VLOOKUP($V389,AD:AK,8,FALSE()),"")</f>
        <v/>
      </c>
      <c r="X390" s="573" t="str">
        <f aca="false">IFERROR(VLOOKUP($V390,AE:AL,8,FALSE()),"")</f>
        <v/>
      </c>
      <c r="Y390" s="573" t="str">
        <f aca="false">IFERROR(VLOOKUP($V390,AF:AM,8,FALSE()),"")</f>
        <v/>
      </c>
      <c r="Z390" s="573" t="str">
        <f aca="false">IFERROR(VLOOKUP($V390,AG:AN,8,FALSE()),"")</f>
        <v/>
      </c>
      <c r="AA390" s="573" t="str">
        <f aca="false">IFERROR(VLOOKUP($V390,AH:AO,8,FALSE()),"")</f>
        <v/>
      </c>
      <c r="AB390" s="573" t="str">
        <f aca="false">IFERROR(VLOOKUP($V390,AI:AP,8,FALSE()),"")</f>
        <v/>
      </c>
      <c r="AD390" s="568" t="str">
        <f aca="false">IF(AK390&lt;&gt;"",MAX(AD$3:AD389)+1,"")</f>
        <v/>
      </c>
      <c r="AE390" s="568" t="str">
        <f aca="false">IF(AL390&lt;&gt;"",MAX(AE$3:AE389)+1,"")</f>
        <v/>
      </c>
      <c r="AF390" s="568" t="str">
        <f aca="false">IF(AM390&lt;&gt;"",MAX(AF$3:AF389)+1,"")</f>
        <v/>
      </c>
      <c r="AG390" s="568" t="str">
        <f aca="false">IF(AN390&lt;&gt;"",MAX(AG$3:AG389)+1,"")</f>
        <v/>
      </c>
      <c r="AH390" s="568" t="str">
        <f aca="false">IF(AO390&lt;&gt;"",MAX(AH$3:AH389)+1,"")</f>
        <v/>
      </c>
      <c r="AI390" s="568" t="str">
        <f aca="false">IF(AP390&lt;&gt;"",MAX(AI$3:AI389)+1,"")</f>
        <v/>
      </c>
      <c r="AK390" s="568" t="str">
        <f aca="false">IF(B390="","",IF(COUNTIF($AK$3:AL389,B390)=0,B390,""))</f>
        <v/>
      </c>
      <c r="AL390" s="568" t="str">
        <f aca="false">IF(C390="","",IF($B390='Descrizione Intervento'!$E$25,IF(COUNTIF($AL$3:AL389,$C390)=0,$C390,""),""))</f>
        <v/>
      </c>
      <c r="AM390" s="568" t="str">
        <f aca="false">IF(D390="","",IF(AND($B390='Descrizione Intervento'!$E$25,$C390='Descrizione Intervento'!$E$27),IF(COUNTIF(AM$3:AM389,$D390)=0,$D390,""),""))</f>
        <v/>
      </c>
      <c r="AN390" s="568" t="str">
        <f aca="false">IF(E390="","",IF(AND($B390='Descrizione Intervento'!$E$25,$C390='Descrizione Intervento'!$E$27,$D390='Descrizione Intervento'!$E$30),IF(COUNTIF(AN$3:AN389,$E390)=0,$E390,""),""))</f>
        <v/>
      </c>
      <c r="AO390" s="568" t="str">
        <f aca="false">IF(F390="","",IF(AND($B390='Descrizione Intervento'!$E$25,$C390='Descrizione Intervento'!$E$27,$D390='Descrizione Intervento'!$E$30,$E390='Descrizione Intervento'!$E$32),IF(COUNTIF(AO$3:AO389,$F390)=0,$F390,""),""))</f>
        <v/>
      </c>
      <c r="AP390" s="568" t="str">
        <f aca="false">IF(G390="","",IF(AND($B390='Descrizione Intervento'!$E$25,$C390='Descrizione Intervento'!$E$27,$D390='Descrizione Intervento'!$E$30,$E390='Descrizione Intervento'!$E$32,$F390='Descrizione Intervento'!$E$34),IF(COUNTIF(AP$3:AP389,$G390)=0,$G390,""),""))</f>
        <v/>
      </c>
    </row>
    <row r="391" customFormat="false" ht="12.75" hidden="false" customHeight="false" outlineLevel="0" collapsed="false">
      <c r="A391" s="568" t="str">
        <f aca="false">IF(B391&lt;&gt;"",CONCATENATE(B391,C391,D391,E391,F455,F391,G391),"")</f>
        <v/>
      </c>
      <c r="B391" s="590"/>
      <c r="C391" s="590"/>
      <c r="D391" s="590"/>
      <c r="E391" s="591"/>
      <c r="F391" s="590"/>
      <c r="G391" s="590"/>
      <c r="H391" s="593"/>
      <c r="I391" s="593"/>
      <c r="J391" s="595"/>
      <c r="K391" s="595"/>
      <c r="L391" s="590"/>
      <c r="M391" s="590"/>
      <c r="N391" s="590"/>
      <c r="V391" s="568" t="n">
        <f aca="false">+V390+1</f>
        <v>329</v>
      </c>
      <c r="W391" s="573" t="str">
        <f aca="false">IFERROR(VLOOKUP($V390,AD:AK,8,FALSE()),"")</f>
        <v/>
      </c>
      <c r="X391" s="573" t="str">
        <f aca="false">IFERROR(VLOOKUP($V391,AE:AL,8,FALSE()),"")</f>
        <v/>
      </c>
      <c r="Y391" s="573" t="str">
        <f aca="false">IFERROR(VLOOKUP($V391,AF:AM,8,FALSE()),"")</f>
        <v/>
      </c>
      <c r="Z391" s="573" t="str">
        <f aca="false">IFERROR(VLOOKUP($V391,AG:AN,8,FALSE()),"")</f>
        <v/>
      </c>
      <c r="AA391" s="573" t="str">
        <f aca="false">IFERROR(VLOOKUP($V391,AH:AO,8,FALSE()),"")</f>
        <v/>
      </c>
      <c r="AB391" s="573" t="str">
        <f aca="false">IFERROR(VLOOKUP($V391,AI:AP,8,FALSE()),"")</f>
        <v/>
      </c>
      <c r="AD391" s="568" t="str">
        <f aca="false">IF(AK391&lt;&gt;"",MAX(AD$3:AD390)+1,"")</f>
        <v/>
      </c>
      <c r="AE391" s="568" t="str">
        <f aca="false">IF(AL391&lt;&gt;"",MAX(AE$3:AE390)+1,"")</f>
        <v/>
      </c>
      <c r="AF391" s="568" t="str">
        <f aca="false">IF(AM391&lt;&gt;"",MAX(AF$3:AF390)+1,"")</f>
        <v/>
      </c>
      <c r="AG391" s="568" t="str">
        <f aca="false">IF(AN391&lt;&gt;"",MAX(AG$3:AG390)+1,"")</f>
        <v/>
      </c>
      <c r="AH391" s="568" t="str">
        <f aca="false">IF(AO391&lt;&gt;"",MAX(AH$3:AH390)+1,"")</f>
        <v/>
      </c>
      <c r="AI391" s="568" t="str">
        <f aca="false">IF(AP391&lt;&gt;"",MAX(AI$3:AI390)+1,"")</f>
        <v/>
      </c>
      <c r="AK391" s="568" t="str">
        <f aca="false">IF(B391="","",IF(COUNTIF($AK$3:AL390,B391)=0,B391,""))</f>
        <v/>
      </c>
      <c r="AL391" s="568" t="str">
        <f aca="false">IF(C391="","",IF($B391='Descrizione Intervento'!$E$25,IF(COUNTIF($AL$3:AL390,$C391)=0,$C391,""),""))</f>
        <v/>
      </c>
      <c r="AM391" s="568" t="str">
        <f aca="false">IF(D391="","",IF(AND($B391='Descrizione Intervento'!$E$25,$C391='Descrizione Intervento'!$E$27),IF(COUNTIF(AM$3:AM390,$D391)=0,$D391,""),""))</f>
        <v/>
      </c>
      <c r="AN391" s="568" t="str">
        <f aca="false">IF(E391="","",IF(AND($B391='Descrizione Intervento'!$E$25,$C391='Descrizione Intervento'!$E$27,$D391='Descrizione Intervento'!$E$30),IF(COUNTIF(AN$3:AN390,$E391)=0,$E391,""),""))</f>
        <v/>
      </c>
      <c r="AO391" s="568" t="str">
        <f aca="false">IF(F391="","",IF(AND($B391='Descrizione Intervento'!$E$25,$C391='Descrizione Intervento'!$E$27,$D391='Descrizione Intervento'!$E$30,$E391='Descrizione Intervento'!$E$32),IF(COUNTIF(AO$3:AO390,$F391)=0,$F391,""),""))</f>
        <v/>
      </c>
      <c r="AP391" s="568" t="str">
        <f aca="false">IF(G391="","",IF(AND($B391='Descrizione Intervento'!$E$25,$C391='Descrizione Intervento'!$E$27,$D391='Descrizione Intervento'!$E$30,$E391='Descrizione Intervento'!$E$32,$F391='Descrizione Intervento'!$E$34),IF(COUNTIF(AP$3:AP390,$G391)=0,$G391,""),""))</f>
        <v/>
      </c>
    </row>
    <row r="392" customFormat="false" ht="12.75" hidden="false" customHeight="false" outlineLevel="0" collapsed="false">
      <c r="A392" s="568" t="str">
        <f aca="false">IF(B392&lt;&gt;"",CONCATENATE(B392,C392,D392,E392,F456,F392,G392),"")</f>
        <v/>
      </c>
      <c r="B392" s="590"/>
      <c r="C392" s="590"/>
      <c r="D392" s="590"/>
      <c r="E392" s="591"/>
      <c r="F392" s="590"/>
      <c r="G392" s="590"/>
      <c r="H392" s="593"/>
      <c r="I392" s="593"/>
      <c r="J392" s="595"/>
      <c r="K392" s="595"/>
      <c r="L392" s="590"/>
      <c r="M392" s="590"/>
      <c r="N392" s="590"/>
      <c r="V392" s="568" t="n">
        <f aca="false">+V391+1</f>
        <v>330</v>
      </c>
      <c r="W392" s="573" t="str">
        <f aca="false">IFERROR(VLOOKUP($V391,AD:AK,8,FALSE()),"")</f>
        <v/>
      </c>
      <c r="X392" s="573" t="str">
        <f aca="false">IFERROR(VLOOKUP($V392,AE:AL,8,FALSE()),"")</f>
        <v/>
      </c>
      <c r="Y392" s="573" t="str">
        <f aca="false">IFERROR(VLOOKUP($V392,AF:AM,8,FALSE()),"")</f>
        <v/>
      </c>
      <c r="Z392" s="573" t="str">
        <f aca="false">IFERROR(VLOOKUP($V392,AG:AN,8,FALSE()),"")</f>
        <v/>
      </c>
      <c r="AA392" s="573" t="str">
        <f aca="false">IFERROR(VLOOKUP($V392,AH:AO,8,FALSE()),"")</f>
        <v/>
      </c>
      <c r="AB392" s="573" t="str">
        <f aca="false">IFERROR(VLOOKUP($V392,AI:AP,8,FALSE()),"")</f>
        <v/>
      </c>
      <c r="AD392" s="568" t="str">
        <f aca="false">IF(AK392&lt;&gt;"",MAX(AD$3:AD391)+1,"")</f>
        <v/>
      </c>
      <c r="AE392" s="568" t="str">
        <f aca="false">IF(AL392&lt;&gt;"",MAX(AE$3:AE391)+1,"")</f>
        <v/>
      </c>
      <c r="AF392" s="568" t="str">
        <f aca="false">IF(AM392&lt;&gt;"",MAX(AF$3:AF391)+1,"")</f>
        <v/>
      </c>
      <c r="AG392" s="568" t="str">
        <f aca="false">IF(AN392&lt;&gt;"",MAX(AG$3:AG391)+1,"")</f>
        <v/>
      </c>
      <c r="AH392" s="568" t="str">
        <f aca="false">IF(AO392&lt;&gt;"",MAX(AH$3:AH391)+1,"")</f>
        <v/>
      </c>
      <c r="AI392" s="568" t="str">
        <f aca="false">IF(AP392&lt;&gt;"",MAX(AI$3:AI391)+1,"")</f>
        <v/>
      </c>
      <c r="AK392" s="568" t="str">
        <f aca="false">IF(B392="","",IF(COUNTIF($AK$3:AL391,B392)=0,B392,""))</f>
        <v/>
      </c>
      <c r="AL392" s="568" t="str">
        <f aca="false">IF(C392="","",IF($B392='Descrizione Intervento'!$E$25,IF(COUNTIF($AL$3:AL391,$C392)=0,$C392,""),""))</f>
        <v/>
      </c>
      <c r="AM392" s="568" t="str">
        <f aca="false">IF(D392="","",IF(AND($B392='Descrizione Intervento'!$E$25,$C392='Descrizione Intervento'!$E$27),IF(COUNTIF(AM$3:AM391,$D392)=0,$D392,""),""))</f>
        <v/>
      </c>
      <c r="AN392" s="568" t="str">
        <f aca="false">IF(E392="","",IF(AND($B392='Descrizione Intervento'!$E$25,$C392='Descrizione Intervento'!$E$27,$D392='Descrizione Intervento'!$E$30),IF(COUNTIF(AN$3:AN391,$E392)=0,$E392,""),""))</f>
        <v/>
      </c>
      <c r="AO392" s="568" t="str">
        <f aca="false">IF(F392="","",IF(AND($B392='Descrizione Intervento'!$E$25,$C392='Descrizione Intervento'!$E$27,$D392='Descrizione Intervento'!$E$30,$E392='Descrizione Intervento'!$E$32),IF(COUNTIF(AO$3:AO391,$F392)=0,$F392,""),""))</f>
        <v/>
      </c>
      <c r="AP392" s="568" t="str">
        <f aca="false">IF(G392="","",IF(AND($B392='Descrizione Intervento'!$E$25,$C392='Descrizione Intervento'!$E$27,$D392='Descrizione Intervento'!$E$30,$E392='Descrizione Intervento'!$E$32,$F392='Descrizione Intervento'!$E$34),IF(COUNTIF(AP$3:AP391,$G392)=0,$G392,""),""))</f>
        <v/>
      </c>
    </row>
    <row r="393" customFormat="false" ht="12.75" hidden="false" customHeight="false" outlineLevel="0" collapsed="false">
      <c r="A393" s="568" t="str">
        <f aca="false">IF(B393&lt;&gt;"",CONCATENATE(B393,C393,D393,E393,F457,F393,G393),"")</f>
        <v/>
      </c>
      <c r="B393" s="590"/>
      <c r="C393" s="590"/>
      <c r="D393" s="590"/>
      <c r="E393" s="591"/>
      <c r="F393" s="590"/>
      <c r="G393" s="590"/>
      <c r="H393" s="593"/>
      <c r="I393" s="593"/>
      <c r="J393" s="595"/>
      <c r="K393" s="595"/>
      <c r="L393" s="590"/>
      <c r="M393" s="590"/>
      <c r="N393" s="590"/>
      <c r="V393" s="568" t="n">
        <f aca="false">+V392+1</f>
        <v>331</v>
      </c>
      <c r="W393" s="573" t="str">
        <f aca="false">IFERROR(VLOOKUP($V392,AD:AK,8,FALSE()),"")</f>
        <v/>
      </c>
      <c r="X393" s="573" t="str">
        <f aca="false">IFERROR(VLOOKUP($V393,AE:AL,8,FALSE()),"")</f>
        <v/>
      </c>
      <c r="Y393" s="573" t="str">
        <f aca="false">IFERROR(VLOOKUP($V393,AF:AM,8,FALSE()),"")</f>
        <v/>
      </c>
      <c r="Z393" s="573" t="str">
        <f aca="false">IFERROR(VLOOKUP($V393,AG:AN,8,FALSE()),"")</f>
        <v/>
      </c>
      <c r="AA393" s="573" t="str">
        <f aca="false">IFERROR(VLOOKUP($V393,AH:AO,8,FALSE()),"")</f>
        <v/>
      </c>
      <c r="AB393" s="573" t="str">
        <f aca="false">IFERROR(VLOOKUP($V393,AI:AP,8,FALSE()),"")</f>
        <v/>
      </c>
      <c r="AD393" s="568" t="str">
        <f aca="false">IF(AK393&lt;&gt;"",MAX(AD$3:AD392)+1,"")</f>
        <v/>
      </c>
      <c r="AE393" s="568" t="str">
        <f aca="false">IF(AL393&lt;&gt;"",MAX(AE$3:AE392)+1,"")</f>
        <v/>
      </c>
      <c r="AF393" s="568" t="str">
        <f aca="false">IF(AM393&lt;&gt;"",MAX(AF$3:AF392)+1,"")</f>
        <v/>
      </c>
      <c r="AG393" s="568" t="str">
        <f aca="false">IF(AN393&lt;&gt;"",MAX(AG$3:AG392)+1,"")</f>
        <v/>
      </c>
      <c r="AH393" s="568" t="str">
        <f aca="false">IF(AO393&lt;&gt;"",MAX(AH$3:AH392)+1,"")</f>
        <v/>
      </c>
      <c r="AI393" s="568" t="str">
        <f aca="false">IF(AP393&lt;&gt;"",MAX(AI$3:AI392)+1,"")</f>
        <v/>
      </c>
      <c r="AK393" s="568" t="str">
        <f aca="false">IF(B393="","",IF(COUNTIF($AK$3:AL392,B393)=0,B393,""))</f>
        <v/>
      </c>
      <c r="AL393" s="568" t="str">
        <f aca="false">IF(C393="","",IF($B393='Descrizione Intervento'!$E$25,IF(COUNTIF($AL$3:AL392,$C393)=0,$C393,""),""))</f>
        <v/>
      </c>
      <c r="AM393" s="568" t="str">
        <f aca="false">IF(D393="","",IF(AND($B393='Descrizione Intervento'!$E$25,$C393='Descrizione Intervento'!$E$27),IF(COUNTIF(AM$3:AM392,$D393)=0,$D393,""),""))</f>
        <v/>
      </c>
      <c r="AN393" s="568" t="str">
        <f aca="false">IF(E393="","",IF(AND($B393='Descrizione Intervento'!$E$25,$C393='Descrizione Intervento'!$E$27,$D393='Descrizione Intervento'!$E$30),IF(COUNTIF(AN$3:AN392,$E393)=0,$E393,""),""))</f>
        <v/>
      </c>
      <c r="AO393" s="568" t="str">
        <f aca="false">IF(F393="","",IF(AND($B393='Descrizione Intervento'!$E$25,$C393='Descrizione Intervento'!$E$27,$D393='Descrizione Intervento'!$E$30,$E393='Descrizione Intervento'!$E$32),IF(COUNTIF(AO$3:AO392,$F393)=0,$F393,""),""))</f>
        <v/>
      </c>
      <c r="AP393" s="568" t="str">
        <f aca="false">IF(G393="","",IF(AND($B393='Descrizione Intervento'!$E$25,$C393='Descrizione Intervento'!$E$27,$D393='Descrizione Intervento'!$E$30,$E393='Descrizione Intervento'!$E$32,$F393='Descrizione Intervento'!$E$34),IF(COUNTIF(AP$3:AP392,$G393)=0,$G393,""),""))</f>
        <v/>
      </c>
    </row>
    <row r="394" customFormat="false" ht="12.75" hidden="false" customHeight="false" outlineLevel="0" collapsed="false">
      <c r="A394" s="568" t="str">
        <f aca="false">IF(B394&lt;&gt;"",CONCATENATE(B394,C394,D394,E394,F458,F394,G394),"")</f>
        <v/>
      </c>
      <c r="B394" s="590"/>
      <c r="C394" s="590"/>
      <c r="D394" s="590"/>
      <c r="E394" s="591"/>
      <c r="F394" s="590"/>
      <c r="G394" s="590"/>
      <c r="H394" s="593"/>
      <c r="I394" s="593"/>
      <c r="J394" s="595"/>
      <c r="K394" s="595"/>
      <c r="L394" s="590"/>
      <c r="M394" s="590"/>
      <c r="N394" s="590"/>
      <c r="V394" s="568" t="n">
        <f aca="false">+V393+1</f>
        <v>332</v>
      </c>
      <c r="W394" s="573" t="str">
        <f aca="false">IFERROR(VLOOKUP($V393,AD:AK,8,FALSE()),"")</f>
        <v/>
      </c>
      <c r="X394" s="573" t="str">
        <f aca="false">IFERROR(VLOOKUP($V394,AE:AL,8,FALSE()),"")</f>
        <v/>
      </c>
      <c r="Y394" s="573" t="str">
        <f aca="false">IFERROR(VLOOKUP($V394,AF:AM,8,FALSE()),"")</f>
        <v/>
      </c>
      <c r="Z394" s="573" t="str">
        <f aca="false">IFERROR(VLOOKUP($V394,AG:AN,8,FALSE()),"")</f>
        <v/>
      </c>
      <c r="AA394" s="573" t="str">
        <f aca="false">IFERROR(VLOOKUP($V394,AH:AO,8,FALSE()),"")</f>
        <v/>
      </c>
      <c r="AB394" s="573" t="str">
        <f aca="false">IFERROR(VLOOKUP($V394,AI:AP,8,FALSE()),"")</f>
        <v/>
      </c>
      <c r="AD394" s="568" t="str">
        <f aca="false">IF(AK394&lt;&gt;"",MAX(AD$3:AD393)+1,"")</f>
        <v/>
      </c>
      <c r="AE394" s="568" t="str">
        <f aca="false">IF(AL394&lt;&gt;"",MAX(AE$3:AE393)+1,"")</f>
        <v/>
      </c>
      <c r="AF394" s="568" t="str">
        <f aca="false">IF(AM394&lt;&gt;"",MAX(AF$3:AF393)+1,"")</f>
        <v/>
      </c>
      <c r="AG394" s="568" t="str">
        <f aca="false">IF(AN394&lt;&gt;"",MAX(AG$3:AG393)+1,"")</f>
        <v/>
      </c>
      <c r="AH394" s="568" t="str">
        <f aca="false">IF(AO394&lt;&gt;"",MAX(AH$3:AH393)+1,"")</f>
        <v/>
      </c>
      <c r="AI394" s="568" t="str">
        <f aca="false">IF(AP394&lt;&gt;"",MAX(AI$3:AI393)+1,"")</f>
        <v/>
      </c>
      <c r="AK394" s="568" t="str">
        <f aca="false">IF(B394="","",IF(COUNTIF($AK$3:AL393,B394)=0,B394,""))</f>
        <v/>
      </c>
      <c r="AL394" s="568" t="str">
        <f aca="false">IF(C394="","",IF($B394='Descrizione Intervento'!$E$25,IF(COUNTIF($AL$3:AL393,$C394)=0,$C394,""),""))</f>
        <v/>
      </c>
      <c r="AM394" s="568" t="str">
        <f aca="false">IF(D394="","",IF(AND($B394='Descrizione Intervento'!$E$25,$C394='Descrizione Intervento'!$E$27),IF(COUNTIF(AM$3:AM393,$D394)=0,$D394,""),""))</f>
        <v/>
      </c>
      <c r="AN394" s="568" t="str">
        <f aca="false">IF(E394="","",IF(AND($B394='Descrizione Intervento'!$E$25,$C394='Descrizione Intervento'!$E$27,$D394='Descrizione Intervento'!$E$30),IF(COUNTIF(AN$3:AN393,$E394)=0,$E394,""),""))</f>
        <v/>
      </c>
      <c r="AO394" s="568" t="str">
        <f aca="false">IF(F394="","",IF(AND($B394='Descrizione Intervento'!$E$25,$C394='Descrizione Intervento'!$E$27,$D394='Descrizione Intervento'!$E$30,$E394='Descrizione Intervento'!$E$32),IF(COUNTIF(AO$3:AO393,$F394)=0,$F394,""),""))</f>
        <v/>
      </c>
      <c r="AP394" s="568" t="str">
        <f aca="false">IF(G394="","",IF(AND($B394='Descrizione Intervento'!$E$25,$C394='Descrizione Intervento'!$E$27,$D394='Descrizione Intervento'!$E$30,$E394='Descrizione Intervento'!$E$32,$F394='Descrizione Intervento'!$E$34),IF(COUNTIF(AP$3:AP393,$G394)=0,$G394,""),""))</f>
        <v/>
      </c>
    </row>
    <row r="395" customFormat="false" ht="12.75" hidden="false" customHeight="false" outlineLevel="0" collapsed="false">
      <c r="A395" s="568" t="str">
        <f aca="false">IF(B395&lt;&gt;"",CONCATENATE(B395,C395,D395,E395,F459,F395,G395),"")</f>
        <v/>
      </c>
      <c r="B395" s="590"/>
      <c r="C395" s="590"/>
      <c r="D395" s="590"/>
      <c r="E395" s="591"/>
      <c r="F395" s="590"/>
      <c r="G395" s="590"/>
      <c r="H395" s="593"/>
      <c r="I395" s="593"/>
      <c r="J395" s="595"/>
      <c r="K395" s="595"/>
      <c r="L395" s="590"/>
      <c r="M395" s="590"/>
      <c r="N395" s="590"/>
      <c r="V395" s="568" t="n">
        <f aca="false">+V394+1</f>
        <v>333</v>
      </c>
      <c r="W395" s="573" t="str">
        <f aca="false">IFERROR(VLOOKUP($V394,AD:AK,8,FALSE()),"")</f>
        <v/>
      </c>
      <c r="X395" s="573" t="str">
        <f aca="false">IFERROR(VLOOKUP($V395,AE:AL,8,FALSE()),"")</f>
        <v/>
      </c>
      <c r="Y395" s="573" t="str">
        <f aca="false">IFERROR(VLOOKUP($V395,AF:AM,8,FALSE()),"")</f>
        <v/>
      </c>
      <c r="Z395" s="573" t="str">
        <f aca="false">IFERROR(VLOOKUP($V395,AG:AN,8,FALSE()),"")</f>
        <v/>
      </c>
      <c r="AA395" s="573" t="str">
        <f aca="false">IFERROR(VLOOKUP($V395,AH:AO,8,FALSE()),"")</f>
        <v/>
      </c>
      <c r="AB395" s="573" t="str">
        <f aca="false">IFERROR(VLOOKUP($V395,AI:AP,8,FALSE()),"")</f>
        <v/>
      </c>
      <c r="AD395" s="568" t="str">
        <f aca="false">IF(AK395&lt;&gt;"",MAX(AD$3:AD394)+1,"")</f>
        <v/>
      </c>
      <c r="AE395" s="568" t="str">
        <f aca="false">IF(AL395&lt;&gt;"",MAX(AE$3:AE394)+1,"")</f>
        <v/>
      </c>
      <c r="AF395" s="568" t="str">
        <f aca="false">IF(AM395&lt;&gt;"",MAX(AF$3:AF394)+1,"")</f>
        <v/>
      </c>
      <c r="AG395" s="568" t="str">
        <f aca="false">IF(AN395&lt;&gt;"",MAX(AG$3:AG394)+1,"")</f>
        <v/>
      </c>
      <c r="AH395" s="568" t="str">
        <f aca="false">IF(AO395&lt;&gt;"",MAX(AH$3:AH394)+1,"")</f>
        <v/>
      </c>
      <c r="AI395" s="568" t="str">
        <f aca="false">IF(AP395&lt;&gt;"",MAX(AI$3:AI394)+1,"")</f>
        <v/>
      </c>
      <c r="AK395" s="568" t="str">
        <f aca="false">IF(B395="","",IF(COUNTIF($AK$3:AL394,B395)=0,B395,""))</f>
        <v/>
      </c>
      <c r="AL395" s="568" t="str">
        <f aca="false">IF(C395="","",IF($B395='Descrizione Intervento'!$E$25,IF(COUNTIF($AL$3:AL394,$C395)=0,$C395,""),""))</f>
        <v/>
      </c>
      <c r="AM395" s="568" t="str">
        <f aca="false">IF(D395="","",IF(AND($B395='Descrizione Intervento'!$E$25,$C395='Descrizione Intervento'!$E$27),IF(COUNTIF(AM$3:AM394,$D395)=0,$D395,""),""))</f>
        <v/>
      </c>
      <c r="AN395" s="568" t="str">
        <f aca="false">IF(E395="","",IF(AND($B395='Descrizione Intervento'!$E$25,$C395='Descrizione Intervento'!$E$27,$D395='Descrizione Intervento'!$E$30),IF(COUNTIF(AN$3:AN394,$E395)=0,$E395,""),""))</f>
        <v/>
      </c>
      <c r="AO395" s="568" t="str">
        <f aca="false">IF(F395="","",IF(AND($B395='Descrizione Intervento'!$E$25,$C395='Descrizione Intervento'!$E$27,$D395='Descrizione Intervento'!$E$30,$E395='Descrizione Intervento'!$E$32),IF(COUNTIF(AO$3:AO394,$F395)=0,$F395,""),""))</f>
        <v/>
      </c>
      <c r="AP395" s="568" t="str">
        <f aca="false">IF(G395="","",IF(AND($B395='Descrizione Intervento'!$E$25,$C395='Descrizione Intervento'!$E$27,$D395='Descrizione Intervento'!$E$30,$E395='Descrizione Intervento'!$E$32,$F395='Descrizione Intervento'!$E$34),IF(COUNTIF(AP$3:AP394,$G395)=0,$G395,""),""))</f>
        <v/>
      </c>
    </row>
    <row r="396" customFormat="false" ht="12.75" hidden="false" customHeight="false" outlineLevel="0" collapsed="false">
      <c r="A396" s="568" t="str">
        <f aca="false">IF(B396&lt;&gt;"",CONCATENATE(B396,C396,D396,E396,F460,F396,G396),"")</f>
        <v/>
      </c>
      <c r="B396" s="590"/>
      <c r="C396" s="590"/>
      <c r="D396" s="590"/>
      <c r="E396" s="591"/>
      <c r="F396" s="590"/>
      <c r="G396" s="590"/>
      <c r="H396" s="593"/>
      <c r="I396" s="593"/>
      <c r="J396" s="595"/>
      <c r="K396" s="595"/>
      <c r="L396" s="590"/>
      <c r="M396" s="590"/>
      <c r="N396" s="590"/>
      <c r="V396" s="568" t="n">
        <f aca="false">+V395+1</f>
        <v>334</v>
      </c>
      <c r="W396" s="573" t="str">
        <f aca="false">IFERROR(VLOOKUP($V395,AD:AK,8,FALSE()),"")</f>
        <v/>
      </c>
      <c r="X396" s="573" t="str">
        <f aca="false">IFERROR(VLOOKUP($V396,AE:AL,8,FALSE()),"")</f>
        <v/>
      </c>
      <c r="Y396" s="573" t="str">
        <f aca="false">IFERROR(VLOOKUP($V396,AF:AM,8,FALSE()),"")</f>
        <v/>
      </c>
      <c r="Z396" s="573" t="str">
        <f aca="false">IFERROR(VLOOKUP($V396,AG:AN,8,FALSE()),"")</f>
        <v/>
      </c>
      <c r="AA396" s="573" t="str">
        <f aca="false">IFERROR(VLOOKUP($V396,AH:AO,8,FALSE()),"")</f>
        <v/>
      </c>
      <c r="AB396" s="573" t="str">
        <f aca="false">IFERROR(VLOOKUP($V396,AI:AP,8,FALSE()),"")</f>
        <v/>
      </c>
      <c r="AD396" s="568" t="str">
        <f aca="false">IF(AK396&lt;&gt;"",MAX(AD$3:AD395)+1,"")</f>
        <v/>
      </c>
      <c r="AE396" s="568" t="str">
        <f aca="false">IF(AL396&lt;&gt;"",MAX(AE$3:AE395)+1,"")</f>
        <v/>
      </c>
      <c r="AF396" s="568" t="str">
        <f aca="false">IF(AM396&lt;&gt;"",MAX(AF$3:AF395)+1,"")</f>
        <v/>
      </c>
      <c r="AG396" s="568" t="str">
        <f aca="false">IF(AN396&lt;&gt;"",MAX(AG$3:AG395)+1,"")</f>
        <v/>
      </c>
      <c r="AH396" s="568" t="str">
        <f aca="false">IF(AO396&lt;&gt;"",MAX(AH$3:AH395)+1,"")</f>
        <v/>
      </c>
      <c r="AI396" s="568" t="str">
        <f aca="false">IF(AP396&lt;&gt;"",MAX(AI$3:AI395)+1,"")</f>
        <v/>
      </c>
      <c r="AK396" s="568" t="str">
        <f aca="false">IF(B396="","",IF(COUNTIF($AK$3:AL395,B396)=0,B396,""))</f>
        <v/>
      </c>
      <c r="AL396" s="568" t="str">
        <f aca="false">IF(C396="","",IF($B396='Descrizione Intervento'!$E$25,IF(COUNTIF($AL$3:AL395,$C396)=0,$C396,""),""))</f>
        <v/>
      </c>
      <c r="AM396" s="568" t="str">
        <f aca="false">IF(D396="","",IF(AND($B396='Descrizione Intervento'!$E$25,$C396='Descrizione Intervento'!$E$27),IF(COUNTIF(AM$3:AM395,$D396)=0,$D396,""),""))</f>
        <v/>
      </c>
      <c r="AN396" s="568" t="str">
        <f aca="false">IF(E396="","",IF(AND($B396='Descrizione Intervento'!$E$25,$C396='Descrizione Intervento'!$E$27,$D396='Descrizione Intervento'!$E$30),IF(COUNTIF(AN$3:AN395,$E396)=0,$E396,""),""))</f>
        <v/>
      </c>
      <c r="AO396" s="568" t="str">
        <f aca="false">IF(F396="","",IF(AND($B396='Descrizione Intervento'!$E$25,$C396='Descrizione Intervento'!$E$27,$D396='Descrizione Intervento'!$E$30,$E396='Descrizione Intervento'!$E$32),IF(COUNTIF(AO$3:AO395,$F396)=0,$F396,""),""))</f>
        <v/>
      </c>
      <c r="AP396" s="568" t="str">
        <f aca="false">IF(G396="","",IF(AND($B396='Descrizione Intervento'!$E$25,$C396='Descrizione Intervento'!$E$27,$D396='Descrizione Intervento'!$E$30,$E396='Descrizione Intervento'!$E$32,$F396='Descrizione Intervento'!$E$34),IF(COUNTIF(AP$3:AP395,$G396)=0,$G396,""),""))</f>
        <v/>
      </c>
    </row>
    <row r="397" customFormat="false" ht="12.75" hidden="false" customHeight="false" outlineLevel="0" collapsed="false">
      <c r="A397" s="568" t="str">
        <f aca="false">IF(B397&lt;&gt;"",CONCATENATE(B397,C397,D397,E397,F461,F397,G397),"")</f>
        <v/>
      </c>
      <c r="B397" s="590"/>
      <c r="C397" s="590"/>
      <c r="D397" s="590"/>
      <c r="E397" s="591"/>
      <c r="F397" s="590"/>
      <c r="G397" s="590"/>
      <c r="H397" s="593"/>
      <c r="I397" s="593"/>
      <c r="J397" s="595"/>
      <c r="K397" s="595"/>
      <c r="L397" s="590"/>
      <c r="M397" s="590"/>
      <c r="N397" s="590"/>
      <c r="V397" s="568" t="n">
        <f aca="false">+V396+1</f>
        <v>335</v>
      </c>
      <c r="W397" s="573" t="str">
        <f aca="false">IFERROR(VLOOKUP($V396,AD:AK,8,FALSE()),"")</f>
        <v/>
      </c>
      <c r="X397" s="573" t="str">
        <f aca="false">IFERROR(VLOOKUP($V397,AE:AL,8,FALSE()),"")</f>
        <v/>
      </c>
      <c r="Y397" s="573" t="str">
        <f aca="false">IFERROR(VLOOKUP($V397,AF:AM,8,FALSE()),"")</f>
        <v/>
      </c>
      <c r="Z397" s="573" t="str">
        <f aca="false">IFERROR(VLOOKUP($V397,AG:AN,8,FALSE()),"")</f>
        <v/>
      </c>
      <c r="AA397" s="573" t="str">
        <f aca="false">IFERROR(VLOOKUP($V397,AH:AO,8,FALSE()),"")</f>
        <v/>
      </c>
      <c r="AB397" s="573" t="str">
        <f aca="false">IFERROR(VLOOKUP($V397,AI:AP,8,FALSE()),"")</f>
        <v/>
      </c>
      <c r="AD397" s="568" t="str">
        <f aca="false">IF(AK397&lt;&gt;"",MAX(AD$3:AD396)+1,"")</f>
        <v/>
      </c>
      <c r="AE397" s="568" t="str">
        <f aca="false">IF(AL397&lt;&gt;"",MAX(AE$3:AE396)+1,"")</f>
        <v/>
      </c>
      <c r="AF397" s="568" t="str">
        <f aca="false">IF(AM397&lt;&gt;"",MAX(AF$3:AF396)+1,"")</f>
        <v/>
      </c>
      <c r="AG397" s="568" t="str">
        <f aca="false">IF(AN397&lt;&gt;"",MAX(AG$3:AG396)+1,"")</f>
        <v/>
      </c>
      <c r="AH397" s="568" t="str">
        <f aca="false">IF(AO397&lt;&gt;"",MAX(AH$3:AH396)+1,"")</f>
        <v/>
      </c>
      <c r="AI397" s="568" t="str">
        <f aca="false">IF(AP397&lt;&gt;"",MAX(AI$3:AI396)+1,"")</f>
        <v/>
      </c>
      <c r="AK397" s="568" t="str">
        <f aca="false">IF(B397="","",IF(COUNTIF($AK$3:AL396,B397)=0,B397,""))</f>
        <v/>
      </c>
      <c r="AL397" s="568" t="str">
        <f aca="false">IF(C397="","",IF($B397='Descrizione Intervento'!$E$25,IF(COUNTIF($AL$3:AL396,$C397)=0,$C397,""),""))</f>
        <v/>
      </c>
      <c r="AM397" s="568" t="str">
        <f aca="false">IF(D397="","",IF(AND($B397='Descrizione Intervento'!$E$25,$C397='Descrizione Intervento'!$E$27),IF(COUNTIF(AM$3:AM396,$D397)=0,$D397,""),""))</f>
        <v/>
      </c>
      <c r="AN397" s="568" t="str">
        <f aca="false">IF(E397="","",IF(AND($B397='Descrizione Intervento'!$E$25,$C397='Descrizione Intervento'!$E$27,$D397='Descrizione Intervento'!$E$30),IF(COUNTIF(AN$3:AN396,$E397)=0,$E397,""),""))</f>
        <v/>
      </c>
      <c r="AO397" s="568" t="str">
        <f aca="false">IF(F397="","",IF(AND($B397='Descrizione Intervento'!$E$25,$C397='Descrizione Intervento'!$E$27,$D397='Descrizione Intervento'!$E$30,$E397='Descrizione Intervento'!$E$32),IF(COUNTIF(AO$3:AO396,$F397)=0,$F397,""),""))</f>
        <v/>
      </c>
      <c r="AP397" s="568" t="str">
        <f aca="false">IF(G397="","",IF(AND($B397='Descrizione Intervento'!$E$25,$C397='Descrizione Intervento'!$E$27,$D397='Descrizione Intervento'!$E$30,$E397='Descrizione Intervento'!$E$32,$F397='Descrizione Intervento'!$E$34),IF(COUNTIF(AP$3:AP396,$G397)=0,$G397,""),""))</f>
        <v/>
      </c>
    </row>
    <row r="398" customFormat="false" ht="12.75" hidden="false" customHeight="false" outlineLevel="0" collapsed="false">
      <c r="A398" s="568" t="str">
        <f aca="false">IF(B398&lt;&gt;"",CONCATENATE(B398,C398,D398,E398,F462,F398,G398),"")</f>
        <v/>
      </c>
      <c r="B398" s="590"/>
      <c r="C398" s="590"/>
      <c r="D398" s="590"/>
      <c r="E398" s="591"/>
      <c r="F398" s="590"/>
      <c r="G398" s="590"/>
      <c r="H398" s="593"/>
      <c r="I398" s="593"/>
      <c r="J398" s="595"/>
      <c r="K398" s="595"/>
      <c r="L398" s="590"/>
      <c r="M398" s="590"/>
      <c r="N398" s="590"/>
      <c r="V398" s="568" t="n">
        <f aca="false">+V397+1</f>
        <v>336</v>
      </c>
      <c r="W398" s="573" t="str">
        <f aca="false">IFERROR(VLOOKUP($V397,AD:AK,8,FALSE()),"")</f>
        <v/>
      </c>
      <c r="X398" s="573" t="str">
        <f aca="false">IFERROR(VLOOKUP($V398,AE:AL,8,FALSE()),"")</f>
        <v/>
      </c>
      <c r="Y398" s="573" t="str">
        <f aca="false">IFERROR(VLOOKUP($V398,AF:AM,8,FALSE()),"")</f>
        <v/>
      </c>
      <c r="Z398" s="573" t="str">
        <f aca="false">IFERROR(VLOOKUP($V398,AG:AN,8,FALSE()),"")</f>
        <v/>
      </c>
      <c r="AA398" s="573" t="str">
        <f aca="false">IFERROR(VLOOKUP($V398,AH:AO,8,FALSE()),"")</f>
        <v/>
      </c>
      <c r="AB398" s="573" t="str">
        <f aca="false">IFERROR(VLOOKUP($V398,AI:AP,8,FALSE()),"")</f>
        <v/>
      </c>
      <c r="AD398" s="568" t="str">
        <f aca="false">IF(AK398&lt;&gt;"",MAX(AD$3:AD397)+1,"")</f>
        <v/>
      </c>
      <c r="AE398" s="568" t="str">
        <f aca="false">IF(AL398&lt;&gt;"",MAX(AE$3:AE397)+1,"")</f>
        <v/>
      </c>
      <c r="AF398" s="568" t="str">
        <f aca="false">IF(AM398&lt;&gt;"",MAX(AF$3:AF397)+1,"")</f>
        <v/>
      </c>
      <c r="AG398" s="568" t="str">
        <f aca="false">IF(AN398&lt;&gt;"",MAX(AG$3:AG397)+1,"")</f>
        <v/>
      </c>
      <c r="AH398" s="568" t="str">
        <f aca="false">IF(AO398&lt;&gt;"",MAX(AH$3:AH397)+1,"")</f>
        <v/>
      </c>
      <c r="AI398" s="568" t="str">
        <f aca="false">IF(AP398&lt;&gt;"",MAX(AI$3:AI397)+1,"")</f>
        <v/>
      </c>
      <c r="AK398" s="568" t="str">
        <f aca="false">IF(B398="","",IF(COUNTIF($AK$3:AL397,B398)=0,B398,""))</f>
        <v/>
      </c>
      <c r="AL398" s="568" t="str">
        <f aca="false">IF(C398="","",IF($B398='Descrizione Intervento'!$E$25,IF(COUNTIF($AL$3:AL397,$C398)=0,$C398,""),""))</f>
        <v/>
      </c>
      <c r="AM398" s="568" t="str">
        <f aca="false">IF(D398="","",IF(AND($B398='Descrizione Intervento'!$E$25,$C398='Descrizione Intervento'!$E$27),IF(COUNTIF(AM$3:AM397,$D398)=0,$D398,""),""))</f>
        <v/>
      </c>
      <c r="AN398" s="568" t="str">
        <f aca="false">IF(E398="","",IF(AND($B398='Descrizione Intervento'!$E$25,$C398='Descrizione Intervento'!$E$27,$D398='Descrizione Intervento'!$E$30),IF(COUNTIF(AN$3:AN397,$E398)=0,$E398,""),""))</f>
        <v/>
      </c>
      <c r="AO398" s="568" t="str">
        <f aca="false">IF(F398="","",IF(AND($B398='Descrizione Intervento'!$E$25,$C398='Descrizione Intervento'!$E$27,$D398='Descrizione Intervento'!$E$30,$E398='Descrizione Intervento'!$E$32),IF(COUNTIF(AO$3:AO397,$F398)=0,$F398,""),""))</f>
        <v/>
      </c>
      <c r="AP398" s="568" t="str">
        <f aca="false">IF(G398="","",IF(AND($B398='Descrizione Intervento'!$E$25,$C398='Descrizione Intervento'!$E$27,$D398='Descrizione Intervento'!$E$30,$E398='Descrizione Intervento'!$E$32,$F398='Descrizione Intervento'!$E$34),IF(COUNTIF(AP$3:AP397,$G398)=0,$G398,""),""))</f>
        <v/>
      </c>
    </row>
    <row r="399" customFormat="false" ht="12.75" hidden="false" customHeight="false" outlineLevel="0" collapsed="false">
      <c r="A399" s="568" t="str">
        <f aca="false">IF(B399&lt;&gt;"",CONCATENATE(B399,C399,D399,E399,F463,F399,G399),"")</f>
        <v/>
      </c>
      <c r="B399" s="590"/>
      <c r="C399" s="590"/>
      <c r="D399" s="590"/>
      <c r="E399" s="591"/>
      <c r="F399" s="590"/>
      <c r="G399" s="590"/>
      <c r="H399" s="593"/>
      <c r="I399" s="593"/>
      <c r="J399" s="595"/>
      <c r="K399" s="595"/>
      <c r="L399" s="590"/>
      <c r="M399" s="590"/>
      <c r="N399" s="590"/>
      <c r="V399" s="568" t="n">
        <f aca="false">+V398+1</f>
        <v>337</v>
      </c>
      <c r="W399" s="573" t="str">
        <f aca="false">IFERROR(VLOOKUP($V398,AD:AK,8,FALSE()),"")</f>
        <v/>
      </c>
      <c r="X399" s="573" t="str">
        <f aca="false">IFERROR(VLOOKUP($V399,AE:AL,8,FALSE()),"")</f>
        <v/>
      </c>
      <c r="Y399" s="573" t="str">
        <f aca="false">IFERROR(VLOOKUP($V399,AF:AM,8,FALSE()),"")</f>
        <v/>
      </c>
      <c r="Z399" s="573" t="str">
        <f aca="false">IFERROR(VLOOKUP($V399,AG:AN,8,FALSE()),"")</f>
        <v/>
      </c>
      <c r="AA399" s="573" t="str">
        <f aca="false">IFERROR(VLOOKUP($V399,AH:AO,8,FALSE()),"")</f>
        <v/>
      </c>
      <c r="AB399" s="573" t="str">
        <f aca="false">IFERROR(VLOOKUP($V399,AI:AP,8,FALSE()),"")</f>
        <v/>
      </c>
      <c r="AD399" s="568" t="str">
        <f aca="false">IF(AK399&lt;&gt;"",MAX(AD$3:AD398)+1,"")</f>
        <v/>
      </c>
      <c r="AE399" s="568" t="str">
        <f aca="false">IF(AL399&lt;&gt;"",MAX(AE$3:AE398)+1,"")</f>
        <v/>
      </c>
      <c r="AF399" s="568" t="str">
        <f aca="false">IF(AM399&lt;&gt;"",MAX(AF$3:AF398)+1,"")</f>
        <v/>
      </c>
      <c r="AG399" s="568" t="str">
        <f aca="false">IF(AN399&lt;&gt;"",MAX(AG$3:AG398)+1,"")</f>
        <v/>
      </c>
      <c r="AH399" s="568" t="str">
        <f aca="false">IF(AO399&lt;&gt;"",MAX(AH$3:AH398)+1,"")</f>
        <v/>
      </c>
      <c r="AI399" s="568" t="str">
        <f aca="false">IF(AP399&lt;&gt;"",MAX(AI$3:AI398)+1,"")</f>
        <v/>
      </c>
      <c r="AK399" s="568" t="str">
        <f aca="false">IF(B399="","",IF(COUNTIF($AK$3:AL398,B399)=0,B399,""))</f>
        <v/>
      </c>
      <c r="AL399" s="568" t="str">
        <f aca="false">IF(C399="","",IF($B399='Descrizione Intervento'!$E$25,IF(COUNTIF($AL$3:AL398,$C399)=0,$C399,""),""))</f>
        <v/>
      </c>
      <c r="AM399" s="568" t="str">
        <f aca="false">IF(D399="","",IF(AND($B399='Descrizione Intervento'!$E$25,$C399='Descrizione Intervento'!$E$27),IF(COUNTIF(AM$3:AM398,$D399)=0,$D399,""),""))</f>
        <v/>
      </c>
      <c r="AN399" s="568" t="str">
        <f aca="false">IF(E399="","",IF(AND($B399='Descrizione Intervento'!$E$25,$C399='Descrizione Intervento'!$E$27,$D399='Descrizione Intervento'!$E$30),IF(COUNTIF(AN$3:AN398,$E399)=0,$E399,""),""))</f>
        <v/>
      </c>
      <c r="AO399" s="568" t="str">
        <f aca="false">IF(F399="","",IF(AND($B399='Descrizione Intervento'!$E$25,$C399='Descrizione Intervento'!$E$27,$D399='Descrizione Intervento'!$E$30,$E399='Descrizione Intervento'!$E$32),IF(COUNTIF(AO$3:AO398,$F399)=0,$F399,""),""))</f>
        <v/>
      </c>
      <c r="AP399" s="568" t="str">
        <f aca="false">IF(G399="","",IF(AND($B399='Descrizione Intervento'!$E$25,$C399='Descrizione Intervento'!$E$27,$D399='Descrizione Intervento'!$E$30,$E399='Descrizione Intervento'!$E$32,$F399='Descrizione Intervento'!$E$34),IF(COUNTIF(AP$3:AP398,$G399)=0,$G399,""),""))</f>
        <v/>
      </c>
    </row>
    <row r="400" customFormat="false" ht="12.75" hidden="false" customHeight="false" outlineLevel="0" collapsed="false">
      <c r="A400" s="568" t="str">
        <f aca="false">IF(B400&lt;&gt;"",CONCATENATE(B400,C400,D400,E400,F464,F400,G400),"")</f>
        <v/>
      </c>
      <c r="B400" s="590"/>
      <c r="C400" s="590"/>
      <c r="D400" s="590"/>
      <c r="E400" s="591"/>
      <c r="F400" s="590"/>
      <c r="G400" s="590"/>
      <c r="H400" s="593"/>
      <c r="I400" s="593"/>
      <c r="J400" s="595"/>
      <c r="K400" s="595"/>
      <c r="L400" s="590"/>
      <c r="M400" s="590"/>
      <c r="N400" s="590"/>
      <c r="V400" s="568" t="n">
        <f aca="false">+V399+1</f>
        <v>338</v>
      </c>
      <c r="W400" s="573" t="str">
        <f aca="false">IFERROR(VLOOKUP($V399,AD:AK,8,FALSE()),"")</f>
        <v/>
      </c>
      <c r="X400" s="573" t="str">
        <f aca="false">IFERROR(VLOOKUP($V400,AE:AL,8,FALSE()),"")</f>
        <v/>
      </c>
      <c r="Y400" s="573" t="str">
        <f aca="false">IFERROR(VLOOKUP($V400,AF:AM,8,FALSE()),"")</f>
        <v/>
      </c>
      <c r="Z400" s="573" t="str">
        <f aca="false">IFERROR(VLOOKUP($V400,AG:AN,8,FALSE()),"")</f>
        <v/>
      </c>
      <c r="AA400" s="573" t="str">
        <f aca="false">IFERROR(VLOOKUP($V400,AH:AO,8,FALSE()),"")</f>
        <v/>
      </c>
      <c r="AB400" s="573" t="str">
        <f aca="false">IFERROR(VLOOKUP($V400,AI:AP,8,FALSE()),"")</f>
        <v/>
      </c>
      <c r="AD400" s="568" t="str">
        <f aca="false">IF(AK400&lt;&gt;"",MAX(AD$3:AD399)+1,"")</f>
        <v/>
      </c>
      <c r="AE400" s="568" t="str">
        <f aca="false">IF(AL400&lt;&gt;"",MAX(AE$3:AE399)+1,"")</f>
        <v/>
      </c>
      <c r="AF400" s="568" t="str">
        <f aca="false">IF(AM400&lt;&gt;"",MAX(AF$3:AF399)+1,"")</f>
        <v/>
      </c>
      <c r="AG400" s="568" t="str">
        <f aca="false">IF(AN400&lt;&gt;"",MAX(AG$3:AG399)+1,"")</f>
        <v/>
      </c>
      <c r="AH400" s="568" t="str">
        <f aca="false">IF(AO400&lt;&gt;"",MAX(AH$3:AH399)+1,"")</f>
        <v/>
      </c>
      <c r="AI400" s="568" t="str">
        <f aca="false">IF(AP400&lt;&gt;"",MAX(AI$3:AI399)+1,"")</f>
        <v/>
      </c>
      <c r="AK400" s="568" t="str">
        <f aca="false">IF(B400="","",IF(COUNTIF($AK$3:AL399,B400)=0,B400,""))</f>
        <v/>
      </c>
      <c r="AL400" s="568" t="str">
        <f aca="false">IF(C400="","",IF($B400='Descrizione Intervento'!$E$25,IF(COUNTIF($AL$3:AL399,$C400)=0,$C400,""),""))</f>
        <v/>
      </c>
      <c r="AM400" s="568" t="str">
        <f aca="false">IF(D400="","",IF(AND($B400='Descrizione Intervento'!$E$25,$C400='Descrizione Intervento'!$E$27),IF(COUNTIF(AM$3:AM399,$D400)=0,$D400,""),""))</f>
        <v/>
      </c>
      <c r="AN400" s="568" t="str">
        <f aca="false">IF(E400="","",IF(AND($B400='Descrizione Intervento'!$E$25,$C400='Descrizione Intervento'!$E$27,$D400='Descrizione Intervento'!$E$30),IF(COUNTIF(AN$3:AN399,$E400)=0,$E400,""),""))</f>
        <v/>
      </c>
      <c r="AO400" s="568" t="str">
        <f aca="false">IF(F400="","",IF(AND($B400='Descrizione Intervento'!$E$25,$C400='Descrizione Intervento'!$E$27,$D400='Descrizione Intervento'!$E$30,$E400='Descrizione Intervento'!$E$32),IF(COUNTIF(AO$3:AO399,$F400)=0,$F400,""),""))</f>
        <v/>
      </c>
      <c r="AP400" s="568" t="str">
        <f aca="false">IF(G400="","",IF(AND($B400='Descrizione Intervento'!$E$25,$C400='Descrizione Intervento'!$E$27,$D400='Descrizione Intervento'!$E$30,$E400='Descrizione Intervento'!$E$32,$F400='Descrizione Intervento'!$E$34),IF(COUNTIF(AP$3:AP399,$G400)=0,$G400,""),""))</f>
        <v/>
      </c>
    </row>
    <row r="401" customFormat="false" ht="12.75" hidden="false" customHeight="false" outlineLevel="0" collapsed="false">
      <c r="A401" s="568" t="str">
        <f aca="false">IF(B401&lt;&gt;"",CONCATENATE(B401,C401,D401,E401,F465,F401,G401),"")</f>
        <v/>
      </c>
      <c r="B401" s="590"/>
      <c r="C401" s="590"/>
      <c r="D401" s="590"/>
      <c r="E401" s="591"/>
      <c r="F401" s="590"/>
      <c r="G401" s="590"/>
      <c r="H401" s="593"/>
      <c r="I401" s="593"/>
      <c r="J401" s="595"/>
      <c r="K401" s="595"/>
      <c r="L401" s="590"/>
      <c r="M401" s="590"/>
      <c r="N401" s="590"/>
      <c r="V401" s="568" t="n">
        <f aca="false">+V400+1</f>
        <v>339</v>
      </c>
      <c r="W401" s="573" t="str">
        <f aca="false">IFERROR(VLOOKUP($V400,AD:AK,8,FALSE()),"")</f>
        <v/>
      </c>
      <c r="X401" s="573" t="str">
        <f aca="false">IFERROR(VLOOKUP($V401,AE:AL,8,FALSE()),"")</f>
        <v/>
      </c>
      <c r="Y401" s="573" t="str">
        <f aca="false">IFERROR(VLOOKUP($V401,AF:AM,8,FALSE()),"")</f>
        <v/>
      </c>
      <c r="Z401" s="573" t="str">
        <f aca="false">IFERROR(VLOOKUP($V401,AG:AN,8,FALSE()),"")</f>
        <v/>
      </c>
      <c r="AA401" s="573" t="str">
        <f aca="false">IFERROR(VLOOKUP($V401,AH:AO,8,FALSE()),"")</f>
        <v/>
      </c>
      <c r="AB401" s="573" t="str">
        <f aca="false">IFERROR(VLOOKUP($V401,AI:AP,8,FALSE()),"")</f>
        <v/>
      </c>
      <c r="AD401" s="568" t="str">
        <f aca="false">IF(AK401&lt;&gt;"",MAX(AD$3:AD400)+1,"")</f>
        <v/>
      </c>
      <c r="AE401" s="568" t="str">
        <f aca="false">IF(AL401&lt;&gt;"",MAX(AE$3:AE400)+1,"")</f>
        <v/>
      </c>
      <c r="AF401" s="568" t="str">
        <f aca="false">IF(AM401&lt;&gt;"",MAX(AF$3:AF400)+1,"")</f>
        <v/>
      </c>
      <c r="AG401" s="568" t="str">
        <f aca="false">IF(AN401&lt;&gt;"",MAX(AG$3:AG400)+1,"")</f>
        <v/>
      </c>
      <c r="AH401" s="568" t="str">
        <f aca="false">IF(AO401&lt;&gt;"",MAX(AH$3:AH400)+1,"")</f>
        <v/>
      </c>
      <c r="AI401" s="568" t="str">
        <f aca="false">IF(AP401&lt;&gt;"",MAX(AI$3:AI400)+1,"")</f>
        <v/>
      </c>
      <c r="AK401" s="568" t="str">
        <f aca="false">IF(B401="","",IF(COUNTIF($AK$3:AL400,B401)=0,B401,""))</f>
        <v/>
      </c>
      <c r="AL401" s="568" t="str">
        <f aca="false">IF(C401="","",IF($B401='Descrizione Intervento'!$E$25,IF(COUNTIF($AL$3:AL400,$C401)=0,$C401,""),""))</f>
        <v/>
      </c>
      <c r="AM401" s="568" t="str">
        <f aca="false">IF(D401="","",IF(AND($B401='Descrizione Intervento'!$E$25,$C401='Descrizione Intervento'!$E$27),IF(COUNTIF(AM$3:AM400,$D401)=0,$D401,""),""))</f>
        <v/>
      </c>
      <c r="AN401" s="568" t="str">
        <f aca="false">IF(E401="","",IF(AND($B401='Descrizione Intervento'!$E$25,$C401='Descrizione Intervento'!$E$27,$D401='Descrizione Intervento'!$E$30),IF(COUNTIF(AN$3:AN400,$E401)=0,$E401,""),""))</f>
        <v/>
      </c>
      <c r="AO401" s="568" t="str">
        <f aca="false">IF(F401="","",IF(AND($B401='Descrizione Intervento'!$E$25,$C401='Descrizione Intervento'!$E$27,$D401='Descrizione Intervento'!$E$30,$E401='Descrizione Intervento'!$E$32),IF(COUNTIF(AO$3:AO400,$F401)=0,$F401,""),""))</f>
        <v/>
      </c>
      <c r="AP401" s="568" t="str">
        <f aca="false">IF(G401="","",IF(AND($B401='Descrizione Intervento'!$E$25,$C401='Descrizione Intervento'!$E$27,$D401='Descrizione Intervento'!$E$30,$E401='Descrizione Intervento'!$E$32,$F401='Descrizione Intervento'!$E$34),IF(COUNTIF(AP$3:AP400,$G401)=0,$G401,""),""))</f>
        <v/>
      </c>
    </row>
    <row r="402" customFormat="false" ht="12.75" hidden="false" customHeight="false" outlineLevel="0" collapsed="false">
      <c r="A402" s="568" t="str">
        <f aca="false">IF(B402&lt;&gt;"",CONCATENATE(B402,C402,D402,E402,F466,F402,G402),"")</f>
        <v/>
      </c>
      <c r="B402" s="590"/>
      <c r="C402" s="590"/>
      <c r="D402" s="590"/>
      <c r="E402" s="591"/>
      <c r="F402" s="590"/>
      <c r="G402" s="590"/>
      <c r="H402" s="593"/>
      <c r="I402" s="593"/>
      <c r="J402" s="595"/>
      <c r="K402" s="595"/>
      <c r="L402" s="590"/>
      <c r="M402" s="590"/>
      <c r="N402" s="590"/>
      <c r="V402" s="568" t="n">
        <f aca="false">+V401+1</f>
        <v>340</v>
      </c>
      <c r="W402" s="573" t="str">
        <f aca="false">IFERROR(VLOOKUP($V401,AD:AK,8,FALSE()),"")</f>
        <v/>
      </c>
      <c r="X402" s="573" t="str">
        <f aca="false">IFERROR(VLOOKUP($V402,AE:AL,8,FALSE()),"")</f>
        <v/>
      </c>
      <c r="Y402" s="573" t="str">
        <f aca="false">IFERROR(VLOOKUP($V402,AF:AM,8,FALSE()),"")</f>
        <v/>
      </c>
      <c r="Z402" s="573" t="str">
        <f aca="false">IFERROR(VLOOKUP($V402,AG:AN,8,FALSE()),"")</f>
        <v/>
      </c>
      <c r="AA402" s="573" t="str">
        <f aca="false">IFERROR(VLOOKUP($V402,AH:AO,8,FALSE()),"")</f>
        <v/>
      </c>
      <c r="AB402" s="573" t="str">
        <f aca="false">IFERROR(VLOOKUP($V402,AI:AP,8,FALSE()),"")</f>
        <v/>
      </c>
      <c r="AD402" s="568" t="str">
        <f aca="false">IF(AK402&lt;&gt;"",MAX(AD$3:AD401)+1,"")</f>
        <v/>
      </c>
      <c r="AE402" s="568" t="str">
        <f aca="false">IF(AL402&lt;&gt;"",MAX(AE$3:AE401)+1,"")</f>
        <v/>
      </c>
      <c r="AF402" s="568" t="str">
        <f aca="false">IF(AM402&lt;&gt;"",MAX(AF$3:AF401)+1,"")</f>
        <v/>
      </c>
      <c r="AG402" s="568" t="str">
        <f aca="false">IF(AN402&lt;&gt;"",MAX(AG$3:AG401)+1,"")</f>
        <v/>
      </c>
      <c r="AH402" s="568" t="str">
        <f aca="false">IF(AO402&lt;&gt;"",MAX(AH$3:AH401)+1,"")</f>
        <v/>
      </c>
      <c r="AI402" s="568" t="str">
        <f aca="false">IF(AP402&lt;&gt;"",MAX(AI$3:AI401)+1,"")</f>
        <v/>
      </c>
      <c r="AK402" s="568" t="str">
        <f aca="false">IF(B402="","",IF(COUNTIF($AK$3:AL401,B402)=0,B402,""))</f>
        <v/>
      </c>
      <c r="AL402" s="568" t="str">
        <f aca="false">IF(C402="","",IF($B402='Descrizione Intervento'!$E$25,IF(COUNTIF($AL$3:AL401,$C402)=0,$C402,""),""))</f>
        <v/>
      </c>
      <c r="AM402" s="568" t="str">
        <f aca="false">IF(D402="","",IF(AND($B402='Descrizione Intervento'!$E$25,$C402='Descrizione Intervento'!$E$27),IF(COUNTIF(AM$3:AM401,$D402)=0,$D402,""),""))</f>
        <v/>
      </c>
      <c r="AN402" s="568" t="str">
        <f aca="false">IF(E402="","",IF(AND($B402='Descrizione Intervento'!$E$25,$C402='Descrizione Intervento'!$E$27,$D402='Descrizione Intervento'!$E$30),IF(COUNTIF(AN$3:AN401,$E402)=0,$E402,""),""))</f>
        <v/>
      </c>
      <c r="AO402" s="568" t="str">
        <f aca="false">IF(F402="","",IF(AND($B402='Descrizione Intervento'!$E$25,$C402='Descrizione Intervento'!$E$27,$D402='Descrizione Intervento'!$E$30,$E402='Descrizione Intervento'!$E$32),IF(COUNTIF(AO$3:AO401,$F402)=0,$F402,""),""))</f>
        <v/>
      </c>
      <c r="AP402" s="568" t="str">
        <f aca="false">IF(G402="","",IF(AND($B402='Descrizione Intervento'!$E$25,$C402='Descrizione Intervento'!$E$27,$D402='Descrizione Intervento'!$E$30,$E402='Descrizione Intervento'!$E$32,$F402='Descrizione Intervento'!$E$34),IF(COUNTIF(AP$3:AP401,$G402)=0,$G402,""),""))</f>
        <v/>
      </c>
    </row>
    <row r="403" customFormat="false" ht="12.75" hidden="false" customHeight="false" outlineLevel="0" collapsed="false">
      <c r="A403" s="568" t="str">
        <f aca="false">IF(B403&lt;&gt;"",CONCATENATE(B403,C403,D403,E403,F467,F403,G403),"")</f>
        <v/>
      </c>
      <c r="B403" s="590"/>
      <c r="C403" s="590"/>
      <c r="D403" s="590"/>
      <c r="E403" s="591"/>
      <c r="F403" s="590"/>
      <c r="G403" s="590"/>
      <c r="H403" s="593"/>
      <c r="I403" s="593"/>
      <c r="J403" s="595"/>
      <c r="K403" s="595"/>
      <c r="L403" s="590"/>
      <c r="M403" s="590"/>
      <c r="N403" s="590"/>
      <c r="V403" s="568" t="n">
        <f aca="false">+V402+1</f>
        <v>341</v>
      </c>
      <c r="W403" s="573" t="str">
        <f aca="false">IFERROR(VLOOKUP($V402,AD:AK,8,FALSE()),"")</f>
        <v/>
      </c>
      <c r="X403" s="573" t="str">
        <f aca="false">IFERROR(VLOOKUP($V403,AE:AL,8,FALSE()),"")</f>
        <v/>
      </c>
      <c r="Y403" s="573" t="str">
        <f aca="false">IFERROR(VLOOKUP($V403,AF:AM,8,FALSE()),"")</f>
        <v/>
      </c>
      <c r="Z403" s="573" t="str">
        <f aca="false">IFERROR(VLOOKUP($V403,AG:AN,8,FALSE()),"")</f>
        <v/>
      </c>
      <c r="AA403" s="573" t="str">
        <f aca="false">IFERROR(VLOOKUP($V403,AH:AO,8,FALSE()),"")</f>
        <v/>
      </c>
      <c r="AB403" s="573" t="str">
        <f aca="false">IFERROR(VLOOKUP($V403,AI:AP,8,FALSE()),"")</f>
        <v/>
      </c>
      <c r="AD403" s="568" t="str">
        <f aca="false">IF(AK403&lt;&gt;"",MAX(AD$3:AD402)+1,"")</f>
        <v/>
      </c>
      <c r="AE403" s="568" t="str">
        <f aca="false">IF(AL403&lt;&gt;"",MAX(AE$3:AE402)+1,"")</f>
        <v/>
      </c>
      <c r="AF403" s="568" t="str">
        <f aca="false">IF(AM403&lt;&gt;"",MAX(AF$3:AF402)+1,"")</f>
        <v/>
      </c>
      <c r="AG403" s="568" t="str">
        <f aca="false">IF(AN403&lt;&gt;"",MAX(AG$3:AG402)+1,"")</f>
        <v/>
      </c>
      <c r="AH403" s="568" t="str">
        <f aca="false">IF(AO403&lt;&gt;"",MAX(AH$3:AH402)+1,"")</f>
        <v/>
      </c>
      <c r="AI403" s="568" t="str">
        <f aca="false">IF(AP403&lt;&gt;"",MAX(AI$3:AI402)+1,"")</f>
        <v/>
      </c>
      <c r="AK403" s="568" t="str">
        <f aca="false">IF(B403="","",IF(COUNTIF($AK$3:AL402,B403)=0,B403,""))</f>
        <v/>
      </c>
      <c r="AL403" s="568" t="str">
        <f aca="false">IF(C403="","",IF($B403='Descrizione Intervento'!$E$25,IF(COUNTIF($AL$3:AL402,$C403)=0,$C403,""),""))</f>
        <v/>
      </c>
      <c r="AM403" s="568" t="str">
        <f aca="false">IF(D403="","",IF(AND($B403='Descrizione Intervento'!$E$25,$C403='Descrizione Intervento'!$E$27),IF(COUNTIF(AM$3:AM402,$D403)=0,$D403,""),""))</f>
        <v/>
      </c>
      <c r="AN403" s="568" t="str">
        <f aca="false">IF(E403="","",IF(AND($B403='Descrizione Intervento'!$E$25,$C403='Descrizione Intervento'!$E$27,$D403='Descrizione Intervento'!$E$30),IF(COUNTIF(AN$3:AN402,$E403)=0,$E403,""),""))</f>
        <v/>
      </c>
      <c r="AO403" s="568" t="str">
        <f aca="false">IF(F403="","",IF(AND($B403='Descrizione Intervento'!$E$25,$C403='Descrizione Intervento'!$E$27,$D403='Descrizione Intervento'!$E$30,$E403='Descrizione Intervento'!$E$32),IF(COUNTIF(AO$3:AO402,$F403)=0,$F403,""),""))</f>
        <v/>
      </c>
      <c r="AP403" s="568" t="str">
        <f aca="false">IF(G403="","",IF(AND($B403='Descrizione Intervento'!$E$25,$C403='Descrizione Intervento'!$E$27,$D403='Descrizione Intervento'!$E$30,$E403='Descrizione Intervento'!$E$32,$F403='Descrizione Intervento'!$E$34),IF(COUNTIF(AP$3:AP402,$G403)=0,$G403,""),""))</f>
        <v/>
      </c>
    </row>
    <row r="404" customFormat="false" ht="12.75" hidden="false" customHeight="false" outlineLevel="0" collapsed="false">
      <c r="A404" s="568" t="str">
        <f aca="false">IF(B404&lt;&gt;"",CONCATENATE(B404,C404,D404,E404,F468,F404,G404),"")</f>
        <v/>
      </c>
      <c r="B404" s="590"/>
      <c r="C404" s="590"/>
      <c r="D404" s="590"/>
      <c r="E404" s="591"/>
      <c r="F404" s="590"/>
      <c r="G404" s="590"/>
      <c r="H404" s="593"/>
      <c r="I404" s="593"/>
      <c r="J404" s="595"/>
      <c r="K404" s="595"/>
      <c r="L404" s="590"/>
      <c r="M404" s="590"/>
      <c r="N404" s="590"/>
      <c r="V404" s="568" t="n">
        <f aca="false">+V403+1</f>
        <v>342</v>
      </c>
      <c r="W404" s="573" t="str">
        <f aca="false">IFERROR(VLOOKUP($V403,AD:AK,8,FALSE()),"")</f>
        <v/>
      </c>
      <c r="X404" s="573" t="str">
        <f aca="false">IFERROR(VLOOKUP($V404,AE:AL,8,FALSE()),"")</f>
        <v/>
      </c>
      <c r="Y404" s="573" t="str">
        <f aca="false">IFERROR(VLOOKUP($V404,AF:AM,8,FALSE()),"")</f>
        <v/>
      </c>
      <c r="Z404" s="573" t="str">
        <f aca="false">IFERROR(VLOOKUP($V404,AG:AN,8,FALSE()),"")</f>
        <v/>
      </c>
      <c r="AA404" s="573" t="str">
        <f aca="false">IFERROR(VLOOKUP($V404,AH:AO,8,FALSE()),"")</f>
        <v/>
      </c>
      <c r="AB404" s="573" t="str">
        <f aca="false">IFERROR(VLOOKUP($V404,AI:AP,8,FALSE()),"")</f>
        <v/>
      </c>
      <c r="AD404" s="568" t="str">
        <f aca="false">IF(AK404&lt;&gt;"",MAX(AD$3:AD403)+1,"")</f>
        <v/>
      </c>
      <c r="AE404" s="568" t="str">
        <f aca="false">IF(AL404&lt;&gt;"",MAX(AE$3:AE403)+1,"")</f>
        <v/>
      </c>
      <c r="AF404" s="568" t="str">
        <f aca="false">IF(AM404&lt;&gt;"",MAX(AF$3:AF403)+1,"")</f>
        <v/>
      </c>
      <c r="AG404" s="568" t="str">
        <f aca="false">IF(AN404&lt;&gt;"",MAX(AG$3:AG403)+1,"")</f>
        <v/>
      </c>
      <c r="AH404" s="568" t="str">
        <f aca="false">IF(AO404&lt;&gt;"",MAX(AH$3:AH403)+1,"")</f>
        <v/>
      </c>
      <c r="AI404" s="568" t="str">
        <f aca="false">IF(AP404&lt;&gt;"",MAX(AI$3:AI403)+1,"")</f>
        <v/>
      </c>
      <c r="AK404" s="568" t="str">
        <f aca="false">IF(B404="","",IF(COUNTIF($AK$3:AL403,B404)=0,B404,""))</f>
        <v/>
      </c>
      <c r="AL404" s="568" t="str">
        <f aca="false">IF(C404="","",IF($B404='Descrizione Intervento'!$E$25,IF(COUNTIF($AL$3:AL403,$C404)=0,$C404,""),""))</f>
        <v/>
      </c>
      <c r="AM404" s="568" t="str">
        <f aca="false">IF(D404="","",IF(AND($B404='Descrizione Intervento'!$E$25,$C404='Descrizione Intervento'!$E$27),IF(COUNTIF(AM$3:AM403,$D404)=0,$D404,""),""))</f>
        <v/>
      </c>
      <c r="AN404" s="568" t="str">
        <f aca="false">IF(E404="","",IF(AND($B404='Descrizione Intervento'!$E$25,$C404='Descrizione Intervento'!$E$27,$D404='Descrizione Intervento'!$E$30),IF(COUNTIF(AN$3:AN403,$E404)=0,$E404,""),""))</f>
        <v/>
      </c>
      <c r="AO404" s="568" t="str">
        <f aca="false">IF(F404="","",IF(AND($B404='Descrizione Intervento'!$E$25,$C404='Descrizione Intervento'!$E$27,$D404='Descrizione Intervento'!$E$30,$E404='Descrizione Intervento'!$E$32),IF(COUNTIF(AO$3:AO403,$F404)=0,$F404,""),""))</f>
        <v/>
      </c>
      <c r="AP404" s="568" t="str">
        <f aca="false">IF(G404="","",IF(AND($B404='Descrizione Intervento'!$E$25,$C404='Descrizione Intervento'!$E$27,$D404='Descrizione Intervento'!$E$30,$E404='Descrizione Intervento'!$E$32,$F404='Descrizione Intervento'!$E$34),IF(COUNTIF(AP$3:AP403,$G404)=0,$G404,""),""))</f>
        <v/>
      </c>
    </row>
    <row r="405" customFormat="false" ht="12.75" hidden="false" customHeight="false" outlineLevel="0" collapsed="false">
      <c r="A405" s="568" t="str">
        <f aca="false">IF(B405&lt;&gt;"",CONCATENATE(B405,C405,D405,E405,F469,F405,G405),"")</f>
        <v/>
      </c>
      <c r="B405" s="590"/>
      <c r="C405" s="590"/>
      <c r="D405" s="590"/>
      <c r="E405" s="591"/>
      <c r="F405" s="590"/>
      <c r="G405" s="590"/>
      <c r="H405" s="593"/>
      <c r="I405" s="593"/>
      <c r="J405" s="595"/>
      <c r="K405" s="595"/>
      <c r="L405" s="590"/>
      <c r="M405" s="590"/>
      <c r="N405" s="590"/>
      <c r="V405" s="568" t="n">
        <f aca="false">+V404+1</f>
        <v>343</v>
      </c>
      <c r="W405" s="573" t="str">
        <f aca="false">IFERROR(VLOOKUP($V404,AD:AK,8,FALSE()),"")</f>
        <v/>
      </c>
      <c r="X405" s="573" t="str">
        <f aca="false">IFERROR(VLOOKUP($V405,AE:AL,8,FALSE()),"")</f>
        <v/>
      </c>
      <c r="Y405" s="573" t="str">
        <f aca="false">IFERROR(VLOOKUP($V405,AF:AM,8,FALSE()),"")</f>
        <v/>
      </c>
      <c r="Z405" s="573" t="str">
        <f aca="false">IFERROR(VLOOKUP($V405,AG:AN,8,FALSE()),"")</f>
        <v/>
      </c>
      <c r="AA405" s="573" t="str">
        <f aca="false">IFERROR(VLOOKUP($V405,AH:AO,8,FALSE()),"")</f>
        <v/>
      </c>
      <c r="AB405" s="573" t="str">
        <f aca="false">IFERROR(VLOOKUP($V405,AI:AP,8,FALSE()),"")</f>
        <v/>
      </c>
      <c r="AD405" s="568" t="str">
        <f aca="false">IF(AK405&lt;&gt;"",MAX(AD$3:AD404)+1,"")</f>
        <v/>
      </c>
      <c r="AE405" s="568" t="str">
        <f aca="false">IF(AL405&lt;&gt;"",MAX(AE$3:AE404)+1,"")</f>
        <v/>
      </c>
      <c r="AF405" s="568" t="str">
        <f aca="false">IF(AM405&lt;&gt;"",MAX(AF$3:AF404)+1,"")</f>
        <v/>
      </c>
      <c r="AG405" s="568" t="str">
        <f aca="false">IF(AN405&lt;&gt;"",MAX(AG$3:AG404)+1,"")</f>
        <v/>
      </c>
      <c r="AH405" s="568" t="str">
        <f aca="false">IF(AO405&lt;&gt;"",MAX(AH$3:AH404)+1,"")</f>
        <v/>
      </c>
      <c r="AI405" s="568" t="str">
        <f aca="false">IF(AP405&lt;&gt;"",MAX(AI$3:AI404)+1,"")</f>
        <v/>
      </c>
      <c r="AK405" s="568" t="str">
        <f aca="false">IF(B405="","",IF(COUNTIF($AK$3:AL404,B405)=0,B405,""))</f>
        <v/>
      </c>
      <c r="AL405" s="568" t="str">
        <f aca="false">IF(C405="","",IF($B405='Descrizione Intervento'!$E$25,IF(COUNTIF($AL$3:AL404,$C405)=0,$C405,""),""))</f>
        <v/>
      </c>
      <c r="AM405" s="568" t="str">
        <f aca="false">IF(D405="","",IF(AND($B405='Descrizione Intervento'!$E$25,$C405='Descrizione Intervento'!$E$27),IF(COUNTIF(AM$3:AM404,$D405)=0,$D405,""),""))</f>
        <v/>
      </c>
      <c r="AN405" s="568" t="str">
        <f aca="false">IF(E405="","",IF(AND($B405='Descrizione Intervento'!$E$25,$C405='Descrizione Intervento'!$E$27,$D405='Descrizione Intervento'!$E$30),IF(COUNTIF(AN$3:AN404,$E405)=0,$E405,""),""))</f>
        <v/>
      </c>
      <c r="AO405" s="568" t="str">
        <f aca="false">IF(F405="","",IF(AND($B405='Descrizione Intervento'!$E$25,$C405='Descrizione Intervento'!$E$27,$D405='Descrizione Intervento'!$E$30,$E405='Descrizione Intervento'!$E$32),IF(COUNTIF(AO$3:AO404,$F405)=0,$F405,""),""))</f>
        <v/>
      </c>
      <c r="AP405" s="568" t="str">
        <f aca="false">IF(G405="","",IF(AND($B405='Descrizione Intervento'!$E$25,$C405='Descrizione Intervento'!$E$27,$D405='Descrizione Intervento'!$E$30,$E405='Descrizione Intervento'!$E$32,$F405='Descrizione Intervento'!$E$34),IF(COUNTIF(AP$3:AP404,$G405)=0,$G405,""),""))</f>
        <v/>
      </c>
    </row>
    <row r="406" customFormat="false" ht="12.75" hidden="false" customHeight="false" outlineLevel="0" collapsed="false">
      <c r="A406" s="568" t="str">
        <f aca="false">IF(B406&lt;&gt;"",CONCATENATE(B406,C406,D406,E406,F470,F406,G406),"")</f>
        <v/>
      </c>
      <c r="B406" s="590"/>
      <c r="C406" s="590"/>
      <c r="D406" s="590"/>
      <c r="E406" s="591"/>
      <c r="F406" s="590"/>
      <c r="G406" s="590"/>
      <c r="H406" s="593"/>
      <c r="I406" s="593"/>
      <c r="J406" s="595"/>
      <c r="K406" s="595"/>
      <c r="L406" s="590"/>
      <c r="M406" s="590"/>
      <c r="N406" s="590"/>
      <c r="V406" s="568" t="n">
        <f aca="false">+V405+1</f>
        <v>344</v>
      </c>
      <c r="W406" s="573" t="str">
        <f aca="false">IFERROR(VLOOKUP($V405,AD:AK,8,FALSE()),"")</f>
        <v/>
      </c>
      <c r="X406" s="573" t="str">
        <f aca="false">IFERROR(VLOOKUP($V406,AE:AL,8,FALSE()),"")</f>
        <v/>
      </c>
      <c r="Y406" s="573" t="str">
        <f aca="false">IFERROR(VLOOKUP($V406,AF:AM,8,FALSE()),"")</f>
        <v/>
      </c>
      <c r="Z406" s="573" t="str">
        <f aca="false">IFERROR(VLOOKUP($V406,AG:AN,8,FALSE()),"")</f>
        <v/>
      </c>
      <c r="AA406" s="573" t="str">
        <f aca="false">IFERROR(VLOOKUP($V406,AH:AO,8,FALSE()),"")</f>
        <v/>
      </c>
      <c r="AB406" s="573" t="str">
        <f aca="false">IFERROR(VLOOKUP($V406,AI:AP,8,FALSE()),"")</f>
        <v/>
      </c>
      <c r="AD406" s="568" t="str">
        <f aca="false">IF(AK406&lt;&gt;"",MAX(AD$3:AD405)+1,"")</f>
        <v/>
      </c>
      <c r="AE406" s="568" t="str">
        <f aca="false">IF(AL406&lt;&gt;"",MAX(AE$3:AE405)+1,"")</f>
        <v/>
      </c>
      <c r="AF406" s="568" t="str">
        <f aca="false">IF(AM406&lt;&gt;"",MAX(AF$3:AF405)+1,"")</f>
        <v/>
      </c>
      <c r="AG406" s="568" t="str">
        <f aca="false">IF(AN406&lt;&gt;"",MAX(AG$3:AG405)+1,"")</f>
        <v/>
      </c>
      <c r="AH406" s="568" t="str">
        <f aca="false">IF(AO406&lt;&gt;"",MAX(AH$3:AH405)+1,"")</f>
        <v/>
      </c>
      <c r="AI406" s="568" t="str">
        <f aca="false">IF(AP406&lt;&gt;"",MAX(AI$3:AI405)+1,"")</f>
        <v/>
      </c>
      <c r="AK406" s="568" t="str">
        <f aca="false">IF(B406="","",IF(COUNTIF($AK$3:AL405,B406)=0,B406,""))</f>
        <v/>
      </c>
      <c r="AL406" s="568" t="str">
        <f aca="false">IF(C406="","",IF($B406='Descrizione Intervento'!$E$25,IF(COUNTIF($AL$3:AL405,$C406)=0,$C406,""),""))</f>
        <v/>
      </c>
      <c r="AM406" s="568" t="str">
        <f aca="false">IF(D406="","",IF(AND($B406='Descrizione Intervento'!$E$25,$C406='Descrizione Intervento'!$E$27),IF(COUNTIF(AM$3:AM405,$D406)=0,$D406,""),""))</f>
        <v/>
      </c>
      <c r="AN406" s="568" t="str">
        <f aca="false">IF(E406="","",IF(AND($B406='Descrizione Intervento'!$E$25,$C406='Descrizione Intervento'!$E$27,$D406='Descrizione Intervento'!$E$30),IF(COUNTIF(AN$3:AN405,$E406)=0,$E406,""),""))</f>
        <v/>
      </c>
      <c r="AO406" s="568" t="str">
        <f aca="false">IF(F406="","",IF(AND($B406='Descrizione Intervento'!$E$25,$C406='Descrizione Intervento'!$E$27,$D406='Descrizione Intervento'!$E$30,$E406='Descrizione Intervento'!$E$32),IF(COUNTIF(AO$3:AO405,$F406)=0,$F406,""),""))</f>
        <v/>
      </c>
      <c r="AP406" s="568" t="str">
        <f aca="false">IF(G406="","",IF(AND($B406='Descrizione Intervento'!$E$25,$C406='Descrizione Intervento'!$E$27,$D406='Descrizione Intervento'!$E$30,$E406='Descrizione Intervento'!$E$32,$F406='Descrizione Intervento'!$E$34),IF(COUNTIF(AP$3:AP405,$G406)=0,$G406,""),""))</f>
        <v/>
      </c>
    </row>
    <row r="407" customFormat="false" ht="12.75" hidden="false" customHeight="false" outlineLevel="0" collapsed="false">
      <c r="A407" s="568" t="str">
        <f aca="false">IF(B407&lt;&gt;"",CONCATENATE(B407,C407,D407,E407,F471,F407,G407),"")</f>
        <v/>
      </c>
      <c r="B407" s="590"/>
      <c r="C407" s="590"/>
      <c r="D407" s="590"/>
      <c r="E407" s="591"/>
      <c r="F407" s="590"/>
      <c r="G407" s="590"/>
      <c r="H407" s="593"/>
      <c r="I407" s="593"/>
      <c r="J407" s="595"/>
      <c r="K407" s="595"/>
      <c r="L407" s="590"/>
      <c r="M407" s="590"/>
      <c r="N407" s="590"/>
      <c r="V407" s="568" t="n">
        <f aca="false">+V406+1</f>
        <v>345</v>
      </c>
      <c r="W407" s="573" t="str">
        <f aca="false">IFERROR(VLOOKUP($V406,AD:AK,8,FALSE()),"")</f>
        <v/>
      </c>
      <c r="X407" s="573" t="str">
        <f aca="false">IFERROR(VLOOKUP($V407,AE:AL,8,FALSE()),"")</f>
        <v/>
      </c>
      <c r="Y407" s="573" t="str">
        <f aca="false">IFERROR(VLOOKUP($V407,AF:AM,8,FALSE()),"")</f>
        <v/>
      </c>
      <c r="Z407" s="573" t="str">
        <f aca="false">IFERROR(VLOOKUP($V407,AG:AN,8,FALSE()),"")</f>
        <v/>
      </c>
      <c r="AA407" s="573" t="str">
        <f aca="false">IFERROR(VLOOKUP($V407,AH:AO,8,FALSE()),"")</f>
        <v/>
      </c>
      <c r="AB407" s="573" t="str">
        <f aca="false">IFERROR(VLOOKUP($V407,AI:AP,8,FALSE()),"")</f>
        <v/>
      </c>
      <c r="AD407" s="568" t="str">
        <f aca="false">IF(AK407&lt;&gt;"",MAX(AD$3:AD406)+1,"")</f>
        <v/>
      </c>
      <c r="AE407" s="568" t="str">
        <f aca="false">IF(AL407&lt;&gt;"",MAX(AE$3:AE406)+1,"")</f>
        <v/>
      </c>
      <c r="AF407" s="568" t="str">
        <f aca="false">IF(AM407&lt;&gt;"",MAX(AF$3:AF406)+1,"")</f>
        <v/>
      </c>
      <c r="AG407" s="568" t="str">
        <f aca="false">IF(AN407&lt;&gt;"",MAX(AG$3:AG406)+1,"")</f>
        <v/>
      </c>
      <c r="AH407" s="568" t="str">
        <f aca="false">IF(AO407&lt;&gt;"",MAX(AH$3:AH406)+1,"")</f>
        <v/>
      </c>
      <c r="AI407" s="568" t="str">
        <f aca="false">IF(AP407&lt;&gt;"",MAX(AI$3:AI406)+1,"")</f>
        <v/>
      </c>
      <c r="AK407" s="568" t="str">
        <f aca="false">IF(B407="","",IF(COUNTIF($AK$3:AL406,B407)=0,B407,""))</f>
        <v/>
      </c>
      <c r="AL407" s="568" t="str">
        <f aca="false">IF(C407="","",IF($B407='Descrizione Intervento'!$E$25,IF(COUNTIF($AL$3:AL406,$C407)=0,$C407,""),""))</f>
        <v/>
      </c>
      <c r="AM407" s="568" t="str">
        <f aca="false">IF(D407="","",IF(AND($B407='Descrizione Intervento'!$E$25,$C407='Descrizione Intervento'!$E$27),IF(COUNTIF(AM$3:AM406,$D407)=0,$D407,""),""))</f>
        <v/>
      </c>
      <c r="AN407" s="568" t="str">
        <f aca="false">IF(E407="","",IF(AND($B407='Descrizione Intervento'!$E$25,$C407='Descrizione Intervento'!$E$27,$D407='Descrizione Intervento'!$E$30),IF(COUNTIF(AN$3:AN406,$E407)=0,$E407,""),""))</f>
        <v/>
      </c>
      <c r="AO407" s="568" t="str">
        <f aca="false">IF(F407="","",IF(AND($B407='Descrizione Intervento'!$E$25,$C407='Descrizione Intervento'!$E$27,$D407='Descrizione Intervento'!$E$30,$E407='Descrizione Intervento'!$E$32),IF(COUNTIF(AO$3:AO406,$F407)=0,$F407,""),""))</f>
        <v/>
      </c>
      <c r="AP407" s="568" t="str">
        <f aca="false">IF(G407="","",IF(AND($B407='Descrizione Intervento'!$E$25,$C407='Descrizione Intervento'!$E$27,$D407='Descrizione Intervento'!$E$30,$E407='Descrizione Intervento'!$E$32,$F407='Descrizione Intervento'!$E$34),IF(COUNTIF(AP$3:AP406,$G407)=0,$G407,""),""))</f>
        <v/>
      </c>
    </row>
    <row r="408" customFormat="false" ht="12.75" hidden="false" customHeight="false" outlineLevel="0" collapsed="false">
      <c r="A408" s="568" t="str">
        <f aca="false">IF(B408&lt;&gt;"",CONCATENATE(B408,C408,D408,E408,F472,F408,G408),"")</f>
        <v/>
      </c>
      <c r="B408" s="590"/>
      <c r="C408" s="590"/>
      <c r="D408" s="590"/>
      <c r="E408" s="591"/>
      <c r="F408" s="590"/>
      <c r="G408" s="590"/>
      <c r="H408" s="593"/>
      <c r="I408" s="593"/>
      <c r="J408" s="595"/>
      <c r="K408" s="595"/>
      <c r="L408" s="590"/>
      <c r="M408" s="590"/>
      <c r="N408" s="590"/>
      <c r="V408" s="568" t="n">
        <f aca="false">+V407+1</f>
        <v>346</v>
      </c>
      <c r="W408" s="573" t="str">
        <f aca="false">IFERROR(VLOOKUP($V407,AD:AK,8,FALSE()),"")</f>
        <v/>
      </c>
      <c r="X408" s="573" t="str">
        <f aca="false">IFERROR(VLOOKUP($V408,AE:AL,8,FALSE()),"")</f>
        <v/>
      </c>
      <c r="Y408" s="573" t="str">
        <f aca="false">IFERROR(VLOOKUP($V408,AF:AM,8,FALSE()),"")</f>
        <v/>
      </c>
      <c r="Z408" s="573" t="str">
        <f aca="false">IFERROR(VLOOKUP($V408,AG:AN,8,FALSE()),"")</f>
        <v/>
      </c>
      <c r="AA408" s="573" t="str">
        <f aca="false">IFERROR(VLOOKUP($V408,AH:AO,8,FALSE()),"")</f>
        <v/>
      </c>
      <c r="AB408" s="573" t="str">
        <f aca="false">IFERROR(VLOOKUP($V408,AI:AP,8,FALSE()),"")</f>
        <v/>
      </c>
      <c r="AD408" s="568" t="str">
        <f aca="false">IF(AK408&lt;&gt;"",MAX(AD$3:AD407)+1,"")</f>
        <v/>
      </c>
      <c r="AE408" s="568" t="str">
        <f aca="false">IF(AL408&lt;&gt;"",MAX(AE$3:AE407)+1,"")</f>
        <v/>
      </c>
      <c r="AF408" s="568" t="str">
        <f aca="false">IF(AM408&lt;&gt;"",MAX(AF$3:AF407)+1,"")</f>
        <v/>
      </c>
      <c r="AG408" s="568" t="str">
        <f aca="false">IF(AN408&lt;&gt;"",MAX(AG$3:AG407)+1,"")</f>
        <v/>
      </c>
      <c r="AH408" s="568" t="str">
        <f aca="false">IF(AO408&lt;&gt;"",MAX(AH$3:AH407)+1,"")</f>
        <v/>
      </c>
      <c r="AI408" s="568" t="str">
        <f aca="false">IF(AP408&lt;&gt;"",MAX(AI$3:AI407)+1,"")</f>
        <v/>
      </c>
      <c r="AK408" s="568" t="str">
        <f aca="false">IF(B408="","",IF(COUNTIF($AK$3:AL407,B408)=0,B408,""))</f>
        <v/>
      </c>
      <c r="AL408" s="568" t="str">
        <f aca="false">IF(C408="","",IF($B408='Descrizione Intervento'!$E$25,IF(COUNTIF($AL$3:AL407,$C408)=0,$C408,""),""))</f>
        <v/>
      </c>
      <c r="AM408" s="568" t="str">
        <f aca="false">IF(D408="","",IF(AND($B408='Descrizione Intervento'!$E$25,$C408='Descrizione Intervento'!$E$27),IF(COUNTIF(AM$3:AM407,$D408)=0,$D408,""),""))</f>
        <v/>
      </c>
      <c r="AN408" s="568" t="str">
        <f aca="false">IF(E408="","",IF(AND($B408='Descrizione Intervento'!$E$25,$C408='Descrizione Intervento'!$E$27,$D408='Descrizione Intervento'!$E$30),IF(COUNTIF(AN$3:AN407,$E408)=0,$E408,""),""))</f>
        <v/>
      </c>
      <c r="AO408" s="568" t="str">
        <f aca="false">IF(F408="","",IF(AND($B408='Descrizione Intervento'!$E$25,$C408='Descrizione Intervento'!$E$27,$D408='Descrizione Intervento'!$E$30,$E408='Descrizione Intervento'!$E$32),IF(COUNTIF(AO$3:AO407,$F408)=0,$F408,""),""))</f>
        <v/>
      </c>
      <c r="AP408" s="568" t="str">
        <f aca="false">IF(G408="","",IF(AND($B408='Descrizione Intervento'!$E$25,$C408='Descrizione Intervento'!$E$27,$D408='Descrizione Intervento'!$E$30,$E408='Descrizione Intervento'!$E$32,$F408='Descrizione Intervento'!$E$34),IF(COUNTIF(AP$3:AP407,$G408)=0,$G408,""),""))</f>
        <v/>
      </c>
    </row>
    <row r="409" customFormat="false" ht="12.75" hidden="false" customHeight="false" outlineLevel="0" collapsed="false">
      <c r="A409" s="568" t="str">
        <f aca="false">IF(B409&lt;&gt;"",CONCATENATE(B409,C409,D409,E409,F473,F409,G409),"")</f>
        <v/>
      </c>
      <c r="B409" s="590"/>
      <c r="C409" s="590"/>
      <c r="D409" s="590"/>
      <c r="E409" s="591"/>
      <c r="F409" s="590"/>
      <c r="G409" s="590"/>
      <c r="H409" s="593"/>
      <c r="I409" s="593"/>
      <c r="J409" s="595"/>
      <c r="K409" s="595"/>
      <c r="L409" s="590"/>
      <c r="M409" s="590"/>
      <c r="N409" s="590"/>
      <c r="V409" s="568" t="n">
        <f aca="false">+V408+1</f>
        <v>347</v>
      </c>
      <c r="W409" s="573" t="str">
        <f aca="false">IFERROR(VLOOKUP($V408,AD:AK,8,FALSE()),"")</f>
        <v/>
      </c>
      <c r="X409" s="573" t="str">
        <f aca="false">IFERROR(VLOOKUP($V409,AE:AL,8,FALSE()),"")</f>
        <v/>
      </c>
      <c r="Y409" s="573" t="str">
        <f aca="false">IFERROR(VLOOKUP($V409,AF:AM,8,FALSE()),"")</f>
        <v/>
      </c>
      <c r="Z409" s="573" t="str">
        <f aca="false">IFERROR(VLOOKUP($V409,AG:AN,8,FALSE()),"")</f>
        <v/>
      </c>
      <c r="AA409" s="573" t="str">
        <f aca="false">IFERROR(VLOOKUP($V409,AH:AO,8,FALSE()),"")</f>
        <v/>
      </c>
      <c r="AB409" s="573" t="str">
        <f aca="false">IFERROR(VLOOKUP($V409,AI:AP,8,FALSE()),"")</f>
        <v/>
      </c>
      <c r="AD409" s="568" t="str">
        <f aca="false">IF(AK409&lt;&gt;"",MAX(AD$3:AD408)+1,"")</f>
        <v/>
      </c>
      <c r="AE409" s="568" t="str">
        <f aca="false">IF(AL409&lt;&gt;"",MAX(AE$3:AE408)+1,"")</f>
        <v/>
      </c>
      <c r="AF409" s="568" t="str">
        <f aca="false">IF(AM409&lt;&gt;"",MAX(AF$3:AF408)+1,"")</f>
        <v/>
      </c>
      <c r="AG409" s="568" t="str">
        <f aca="false">IF(AN409&lt;&gt;"",MAX(AG$3:AG408)+1,"")</f>
        <v/>
      </c>
      <c r="AH409" s="568" t="str">
        <f aca="false">IF(AO409&lt;&gt;"",MAX(AH$3:AH408)+1,"")</f>
        <v/>
      </c>
      <c r="AI409" s="568" t="str">
        <f aca="false">IF(AP409&lt;&gt;"",MAX(AI$3:AI408)+1,"")</f>
        <v/>
      </c>
      <c r="AK409" s="568" t="str">
        <f aca="false">IF(B409="","",IF(COUNTIF($AK$3:AL408,B409)=0,B409,""))</f>
        <v/>
      </c>
      <c r="AL409" s="568" t="str">
        <f aca="false">IF(C409="","",IF($B409='Descrizione Intervento'!$E$25,IF(COUNTIF($AL$3:AL408,$C409)=0,$C409,""),""))</f>
        <v/>
      </c>
      <c r="AM409" s="568" t="str">
        <f aca="false">IF(D409="","",IF(AND($B409='Descrizione Intervento'!$E$25,$C409='Descrizione Intervento'!$E$27),IF(COUNTIF(AM$3:AM408,$D409)=0,$D409,""),""))</f>
        <v/>
      </c>
      <c r="AN409" s="568" t="str">
        <f aca="false">IF(E409="","",IF(AND($B409='Descrizione Intervento'!$E$25,$C409='Descrizione Intervento'!$E$27,$D409='Descrizione Intervento'!$E$30),IF(COUNTIF(AN$3:AN408,$E409)=0,$E409,""),""))</f>
        <v/>
      </c>
      <c r="AO409" s="568" t="str">
        <f aca="false">IF(F409="","",IF(AND($B409='Descrizione Intervento'!$E$25,$C409='Descrizione Intervento'!$E$27,$D409='Descrizione Intervento'!$E$30,$E409='Descrizione Intervento'!$E$32),IF(COUNTIF(AO$3:AO408,$F409)=0,$F409,""),""))</f>
        <v/>
      </c>
      <c r="AP409" s="568" t="str">
        <f aca="false">IF(G409="","",IF(AND($B409='Descrizione Intervento'!$E$25,$C409='Descrizione Intervento'!$E$27,$D409='Descrizione Intervento'!$E$30,$E409='Descrizione Intervento'!$E$32,$F409='Descrizione Intervento'!$E$34),IF(COUNTIF(AP$3:AP408,$G409)=0,$G409,""),""))</f>
        <v/>
      </c>
    </row>
    <row r="410" customFormat="false" ht="12.75" hidden="false" customHeight="false" outlineLevel="0" collapsed="false">
      <c r="A410" s="568" t="str">
        <f aca="false">IF(B410&lt;&gt;"",CONCATENATE(B410,C410,D410,E410,F474,F410,G410),"")</f>
        <v/>
      </c>
      <c r="B410" s="590"/>
      <c r="C410" s="590"/>
      <c r="D410" s="590"/>
      <c r="E410" s="591"/>
      <c r="F410" s="590"/>
      <c r="G410" s="590"/>
      <c r="H410" s="593"/>
      <c r="I410" s="593"/>
      <c r="J410" s="595"/>
      <c r="K410" s="595"/>
      <c r="L410" s="590"/>
      <c r="M410" s="590"/>
      <c r="N410" s="590"/>
      <c r="V410" s="568" t="n">
        <f aca="false">+V409+1</f>
        <v>348</v>
      </c>
      <c r="W410" s="573" t="str">
        <f aca="false">IFERROR(VLOOKUP($V409,AD:AK,8,FALSE()),"")</f>
        <v/>
      </c>
      <c r="X410" s="573" t="str">
        <f aca="false">IFERROR(VLOOKUP($V410,AE:AL,8,FALSE()),"")</f>
        <v/>
      </c>
      <c r="Y410" s="573" t="str">
        <f aca="false">IFERROR(VLOOKUP($V410,AF:AM,8,FALSE()),"")</f>
        <v/>
      </c>
      <c r="Z410" s="573" t="str">
        <f aca="false">IFERROR(VLOOKUP($V410,AG:AN,8,FALSE()),"")</f>
        <v/>
      </c>
      <c r="AA410" s="573" t="str">
        <f aca="false">IFERROR(VLOOKUP($V410,AH:AO,8,FALSE()),"")</f>
        <v/>
      </c>
      <c r="AB410" s="573" t="str">
        <f aca="false">IFERROR(VLOOKUP($V410,AI:AP,8,FALSE()),"")</f>
        <v/>
      </c>
      <c r="AD410" s="568" t="str">
        <f aca="false">IF(AK410&lt;&gt;"",MAX(AD$3:AD409)+1,"")</f>
        <v/>
      </c>
      <c r="AE410" s="568" t="str">
        <f aca="false">IF(AL410&lt;&gt;"",MAX(AE$3:AE409)+1,"")</f>
        <v/>
      </c>
      <c r="AF410" s="568" t="str">
        <f aca="false">IF(AM410&lt;&gt;"",MAX(AF$3:AF409)+1,"")</f>
        <v/>
      </c>
      <c r="AG410" s="568" t="str">
        <f aca="false">IF(AN410&lt;&gt;"",MAX(AG$3:AG409)+1,"")</f>
        <v/>
      </c>
      <c r="AH410" s="568" t="str">
        <f aca="false">IF(AO410&lt;&gt;"",MAX(AH$3:AH409)+1,"")</f>
        <v/>
      </c>
      <c r="AI410" s="568" t="str">
        <f aca="false">IF(AP410&lt;&gt;"",MAX(AI$3:AI409)+1,"")</f>
        <v/>
      </c>
      <c r="AK410" s="568" t="str">
        <f aca="false">IF(B410="","",IF(COUNTIF($AK$3:AL409,B410)=0,B410,""))</f>
        <v/>
      </c>
      <c r="AL410" s="568" t="str">
        <f aca="false">IF(C410="","",IF($B410='Descrizione Intervento'!$E$25,IF(COUNTIF($AL$3:AL409,$C410)=0,$C410,""),""))</f>
        <v/>
      </c>
      <c r="AM410" s="568" t="str">
        <f aca="false">IF(D410="","",IF(AND($B410='Descrizione Intervento'!$E$25,$C410='Descrizione Intervento'!$E$27),IF(COUNTIF(AM$3:AM409,$D410)=0,$D410,""),""))</f>
        <v/>
      </c>
      <c r="AN410" s="568" t="str">
        <f aca="false">IF(E410="","",IF(AND($B410='Descrizione Intervento'!$E$25,$C410='Descrizione Intervento'!$E$27,$D410='Descrizione Intervento'!$E$30),IF(COUNTIF(AN$3:AN409,$E410)=0,$E410,""),""))</f>
        <v/>
      </c>
      <c r="AO410" s="568" t="str">
        <f aca="false">IF(F410="","",IF(AND($B410='Descrizione Intervento'!$E$25,$C410='Descrizione Intervento'!$E$27,$D410='Descrizione Intervento'!$E$30,$E410='Descrizione Intervento'!$E$32),IF(COUNTIF(AO$3:AO409,$F410)=0,$F410,""),""))</f>
        <v/>
      </c>
      <c r="AP410" s="568" t="str">
        <f aca="false">IF(G410="","",IF(AND($B410='Descrizione Intervento'!$E$25,$C410='Descrizione Intervento'!$E$27,$D410='Descrizione Intervento'!$E$30,$E410='Descrizione Intervento'!$E$32,$F410='Descrizione Intervento'!$E$34),IF(COUNTIF(AP$3:AP409,$G410)=0,$G410,""),""))</f>
        <v/>
      </c>
    </row>
    <row r="411" customFormat="false" ht="12.75" hidden="false" customHeight="false" outlineLevel="0" collapsed="false">
      <c r="A411" s="568" t="str">
        <f aca="false">IF(B411&lt;&gt;"",CONCATENATE(B411,C411,D411,E411,F475,F411,G411),"")</f>
        <v/>
      </c>
      <c r="B411" s="590"/>
      <c r="C411" s="590"/>
      <c r="D411" s="590"/>
      <c r="E411" s="591"/>
      <c r="F411" s="590"/>
      <c r="G411" s="590"/>
      <c r="H411" s="593"/>
      <c r="I411" s="593"/>
      <c r="J411" s="595"/>
      <c r="K411" s="595"/>
      <c r="L411" s="590"/>
      <c r="M411" s="590"/>
      <c r="N411" s="590"/>
      <c r="V411" s="568" t="n">
        <f aca="false">+V410+1</f>
        <v>349</v>
      </c>
      <c r="W411" s="573" t="str">
        <f aca="false">IFERROR(VLOOKUP($V410,AD:AK,8,FALSE()),"")</f>
        <v/>
      </c>
      <c r="X411" s="573" t="str">
        <f aca="false">IFERROR(VLOOKUP($V411,AE:AL,8,FALSE()),"")</f>
        <v/>
      </c>
      <c r="Y411" s="573" t="str">
        <f aca="false">IFERROR(VLOOKUP($V411,AF:AM,8,FALSE()),"")</f>
        <v/>
      </c>
      <c r="Z411" s="573" t="str">
        <f aca="false">IFERROR(VLOOKUP($V411,AG:AN,8,FALSE()),"")</f>
        <v/>
      </c>
      <c r="AA411" s="573" t="str">
        <f aca="false">IFERROR(VLOOKUP($V411,AH:AO,8,FALSE()),"")</f>
        <v/>
      </c>
      <c r="AB411" s="573" t="str">
        <f aca="false">IFERROR(VLOOKUP($V411,AI:AP,8,FALSE()),"")</f>
        <v/>
      </c>
      <c r="AD411" s="568" t="str">
        <f aca="false">IF(AK411&lt;&gt;"",MAX(AD$3:AD410)+1,"")</f>
        <v/>
      </c>
      <c r="AE411" s="568" t="str">
        <f aca="false">IF(AL411&lt;&gt;"",MAX(AE$3:AE410)+1,"")</f>
        <v/>
      </c>
      <c r="AF411" s="568" t="str">
        <f aca="false">IF(AM411&lt;&gt;"",MAX(AF$3:AF410)+1,"")</f>
        <v/>
      </c>
      <c r="AG411" s="568" t="str">
        <f aca="false">IF(AN411&lt;&gt;"",MAX(AG$3:AG410)+1,"")</f>
        <v/>
      </c>
      <c r="AH411" s="568" t="str">
        <f aca="false">IF(AO411&lt;&gt;"",MAX(AH$3:AH410)+1,"")</f>
        <v/>
      </c>
      <c r="AI411" s="568" t="str">
        <f aca="false">IF(AP411&lt;&gt;"",MAX(AI$3:AI410)+1,"")</f>
        <v/>
      </c>
      <c r="AK411" s="568" t="str">
        <f aca="false">IF(B411="","",IF(COUNTIF($AK$3:AL410,B411)=0,B411,""))</f>
        <v/>
      </c>
      <c r="AL411" s="568" t="str">
        <f aca="false">IF(C411="","",IF($B411='Descrizione Intervento'!$E$25,IF(COUNTIF($AL$3:AL410,$C411)=0,$C411,""),""))</f>
        <v/>
      </c>
      <c r="AM411" s="568" t="str">
        <f aca="false">IF(D411="","",IF(AND($B411='Descrizione Intervento'!$E$25,$C411='Descrizione Intervento'!$E$27),IF(COUNTIF(AM$3:AM410,$D411)=0,$D411,""),""))</f>
        <v/>
      </c>
      <c r="AN411" s="568" t="str">
        <f aca="false">IF(E411="","",IF(AND($B411='Descrizione Intervento'!$E$25,$C411='Descrizione Intervento'!$E$27,$D411='Descrizione Intervento'!$E$30),IF(COUNTIF(AN$3:AN410,$E411)=0,$E411,""),""))</f>
        <v/>
      </c>
      <c r="AO411" s="568" t="str">
        <f aca="false">IF(F411="","",IF(AND($B411='Descrizione Intervento'!$E$25,$C411='Descrizione Intervento'!$E$27,$D411='Descrizione Intervento'!$E$30,$E411='Descrizione Intervento'!$E$32),IF(COUNTIF(AO$3:AO410,$F411)=0,$F411,""),""))</f>
        <v/>
      </c>
      <c r="AP411" s="568" t="str">
        <f aca="false">IF(G411="","",IF(AND($B411='Descrizione Intervento'!$E$25,$C411='Descrizione Intervento'!$E$27,$D411='Descrizione Intervento'!$E$30,$E411='Descrizione Intervento'!$E$32,$F411='Descrizione Intervento'!$E$34),IF(COUNTIF(AP$3:AP410,$G411)=0,$G411,""),""))</f>
        <v/>
      </c>
    </row>
    <row r="412" customFormat="false" ht="12.75" hidden="false" customHeight="false" outlineLevel="0" collapsed="false">
      <c r="A412" s="568" t="str">
        <f aca="false">IF(B412&lt;&gt;"",CONCATENATE(B412,C412,D412,E412,F476,F412,G412),"")</f>
        <v/>
      </c>
      <c r="B412" s="590"/>
      <c r="C412" s="590"/>
      <c r="D412" s="590"/>
      <c r="E412" s="591"/>
      <c r="F412" s="590"/>
      <c r="G412" s="590"/>
      <c r="H412" s="593"/>
      <c r="I412" s="593"/>
      <c r="J412" s="595"/>
      <c r="K412" s="595"/>
      <c r="L412" s="590"/>
      <c r="M412" s="590"/>
      <c r="N412" s="590"/>
      <c r="V412" s="568" t="n">
        <f aca="false">+V411+1</f>
        <v>350</v>
      </c>
      <c r="W412" s="573" t="str">
        <f aca="false">IFERROR(VLOOKUP($V411,AD:AK,8,FALSE()),"")</f>
        <v/>
      </c>
      <c r="X412" s="573" t="str">
        <f aca="false">IFERROR(VLOOKUP($V412,AE:AL,8,FALSE()),"")</f>
        <v/>
      </c>
      <c r="Y412" s="573" t="str">
        <f aca="false">IFERROR(VLOOKUP($V412,AF:AM,8,FALSE()),"")</f>
        <v/>
      </c>
      <c r="Z412" s="573" t="str">
        <f aca="false">IFERROR(VLOOKUP($V412,AG:AN,8,FALSE()),"")</f>
        <v/>
      </c>
      <c r="AA412" s="573" t="str">
        <f aca="false">IFERROR(VLOOKUP($V412,AH:AO,8,FALSE()),"")</f>
        <v/>
      </c>
      <c r="AB412" s="573" t="str">
        <f aca="false">IFERROR(VLOOKUP($V412,AI:AP,8,FALSE()),"")</f>
        <v/>
      </c>
      <c r="AD412" s="568" t="str">
        <f aca="false">IF(AK412&lt;&gt;"",MAX(AD$3:AD411)+1,"")</f>
        <v/>
      </c>
      <c r="AE412" s="568" t="str">
        <f aca="false">IF(AL412&lt;&gt;"",MAX(AE$3:AE411)+1,"")</f>
        <v/>
      </c>
      <c r="AF412" s="568" t="str">
        <f aca="false">IF(AM412&lt;&gt;"",MAX(AF$3:AF411)+1,"")</f>
        <v/>
      </c>
      <c r="AG412" s="568" t="str">
        <f aca="false">IF(AN412&lt;&gt;"",MAX(AG$3:AG411)+1,"")</f>
        <v/>
      </c>
      <c r="AH412" s="568" t="str">
        <f aca="false">IF(AO412&lt;&gt;"",MAX(AH$3:AH411)+1,"")</f>
        <v/>
      </c>
      <c r="AI412" s="568" t="str">
        <f aca="false">IF(AP412&lt;&gt;"",MAX(AI$3:AI411)+1,"")</f>
        <v/>
      </c>
      <c r="AK412" s="568" t="str">
        <f aca="false">IF(B412="","",IF(COUNTIF($AK$3:AL411,B412)=0,B412,""))</f>
        <v/>
      </c>
      <c r="AL412" s="568" t="str">
        <f aca="false">IF(C412="","",IF($B412='Descrizione Intervento'!$E$25,IF(COUNTIF($AL$3:AL411,$C412)=0,$C412,""),""))</f>
        <v/>
      </c>
      <c r="AM412" s="568" t="str">
        <f aca="false">IF(D412="","",IF(AND($B412='Descrizione Intervento'!$E$25,$C412='Descrizione Intervento'!$E$27),IF(COUNTIF(AM$3:AM411,$D412)=0,$D412,""),""))</f>
        <v/>
      </c>
      <c r="AN412" s="568" t="str">
        <f aca="false">IF(E412="","",IF(AND($B412='Descrizione Intervento'!$E$25,$C412='Descrizione Intervento'!$E$27,$D412='Descrizione Intervento'!$E$30),IF(COUNTIF(AN$3:AN411,$E412)=0,$E412,""),""))</f>
        <v/>
      </c>
      <c r="AO412" s="568" t="str">
        <f aca="false">IF(F412="","",IF(AND($B412='Descrizione Intervento'!$E$25,$C412='Descrizione Intervento'!$E$27,$D412='Descrizione Intervento'!$E$30,$E412='Descrizione Intervento'!$E$32),IF(COUNTIF(AO$3:AO411,$F412)=0,$F412,""),""))</f>
        <v/>
      </c>
      <c r="AP412" s="568" t="str">
        <f aca="false">IF(G412="","",IF(AND($B412='Descrizione Intervento'!$E$25,$C412='Descrizione Intervento'!$E$27,$D412='Descrizione Intervento'!$E$30,$E412='Descrizione Intervento'!$E$32,$F412='Descrizione Intervento'!$E$34),IF(COUNTIF(AP$3:AP411,$G412)=0,$G412,""),""))</f>
        <v/>
      </c>
    </row>
    <row r="413" customFormat="false" ht="12.75" hidden="false" customHeight="false" outlineLevel="0" collapsed="false">
      <c r="A413" s="568" t="str">
        <f aca="false">IF(B413&lt;&gt;"",CONCATENATE(B413,C413,D413,E413,F477,F413,G413),"")</f>
        <v/>
      </c>
      <c r="B413" s="590"/>
      <c r="C413" s="590"/>
      <c r="D413" s="590"/>
      <c r="E413" s="591"/>
      <c r="F413" s="590"/>
      <c r="G413" s="590"/>
      <c r="H413" s="593"/>
      <c r="I413" s="593"/>
      <c r="J413" s="595"/>
      <c r="K413" s="595"/>
      <c r="L413" s="590"/>
      <c r="M413" s="590"/>
      <c r="N413" s="590"/>
      <c r="V413" s="568" t="n">
        <f aca="false">+V412+1</f>
        <v>351</v>
      </c>
      <c r="W413" s="573" t="str">
        <f aca="false">IFERROR(VLOOKUP($V412,AD:AK,8,FALSE()),"")</f>
        <v/>
      </c>
      <c r="X413" s="573" t="str">
        <f aca="false">IFERROR(VLOOKUP($V413,AE:AL,8,FALSE()),"")</f>
        <v/>
      </c>
      <c r="Y413" s="573" t="str">
        <f aca="false">IFERROR(VLOOKUP($V413,AF:AM,8,FALSE()),"")</f>
        <v/>
      </c>
      <c r="Z413" s="573" t="str">
        <f aca="false">IFERROR(VLOOKUP($V413,AG:AN,8,FALSE()),"")</f>
        <v/>
      </c>
      <c r="AA413" s="573" t="str">
        <f aca="false">IFERROR(VLOOKUP($V413,AH:AO,8,FALSE()),"")</f>
        <v/>
      </c>
      <c r="AB413" s="573" t="str">
        <f aca="false">IFERROR(VLOOKUP($V413,AI:AP,8,FALSE()),"")</f>
        <v/>
      </c>
      <c r="AD413" s="568" t="str">
        <f aca="false">IF(AK413&lt;&gt;"",MAX(AD$3:AD412)+1,"")</f>
        <v/>
      </c>
      <c r="AE413" s="568" t="str">
        <f aca="false">IF(AL413&lt;&gt;"",MAX(AE$3:AE412)+1,"")</f>
        <v/>
      </c>
      <c r="AF413" s="568" t="str">
        <f aca="false">IF(AM413&lt;&gt;"",MAX(AF$3:AF412)+1,"")</f>
        <v/>
      </c>
      <c r="AG413" s="568" t="str">
        <f aca="false">IF(AN413&lt;&gt;"",MAX(AG$3:AG412)+1,"")</f>
        <v/>
      </c>
      <c r="AH413" s="568" t="str">
        <f aca="false">IF(AO413&lt;&gt;"",MAX(AH$3:AH412)+1,"")</f>
        <v/>
      </c>
      <c r="AI413" s="568" t="str">
        <f aca="false">IF(AP413&lt;&gt;"",MAX(AI$3:AI412)+1,"")</f>
        <v/>
      </c>
      <c r="AK413" s="568" t="str">
        <f aca="false">IF(B413="","",IF(COUNTIF($AK$3:AL412,B413)=0,B413,""))</f>
        <v/>
      </c>
      <c r="AL413" s="568" t="str">
        <f aca="false">IF(C413="","",IF($B413='Descrizione Intervento'!$E$25,IF(COUNTIF($AL$3:AL412,$C413)=0,$C413,""),""))</f>
        <v/>
      </c>
      <c r="AM413" s="568" t="str">
        <f aca="false">IF(D413="","",IF(AND($B413='Descrizione Intervento'!$E$25,$C413='Descrizione Intervento'!$E$27),IF(COUNTIF(AM$3:AM412,$D413)=0,$D413,""),""))</f>
        <v/>
      </c>
      <c r="AN413" s="568" t="str">
        <f aca="false">IF(E413="","",IF(AND($B413='Descrizione Intervento'!$E$25,$C413='Descrizione Intervento'!$E$27,$D413='Descrizione Intervento'!$E$30),IF(COUNTIF(AN$3:AN412,$E413)=0,$E413,""),""))</f>
        <v/>
      </c>
      <c r="AO413" s="568" t="str">
        <f aca="false">IF(F413="","",IF(AND($B413='Descrizione Intervento'!$E$25,$C413='Descrizione Intervento'!$E$27,$D413='Descrizione Intervento'!$E$30,$E413='Descrizione Intervento'!$E$32),IF(COUNTIF(AO$3:AO412,$F413)=0,$F413,""),""))</f>
        <v/>
      </c>
      <c r="AP413" s="568" t="str">
        <f aca="false">IF(G413="","",IF(AND($B413='Descrizione Intervento'!$E$25,$C413='Descrizione Intervento'!$E$27,$D413='Descrizione Intervento'!$E$30,$E413='Descrizione Intervento'!$E$32,$F413='Descrizione Intervento'!$E$34),IF(COUNTIF(AP$3:AP412,$G413)=0,$G413,""),""))</f>
        <v/>
      </c>
    </row>
    <row r="414" customFormat="false" ht="12.75" hidden="false" customHeight="false" outlineLevel="0" collapsed="false">
      <c r="A414" s="568" t="str">
        <f aca="false">IF(B414&lt;&gt;"",CONCATENATE(B414,C414,D414,E414,F478,F414,G414),"")</f>
        <v/>
      </c>
      <c r="B414" s="590"/>
      <c r="C414" s="590"/>
      <c r="D414" s="590"/>
      <c r="E414" s="591"/>
      <c r="F414" s="590"/>
      <c r="G414" s="590"/>
      <c r="H414" s="593"/>
      <c r="I414" s="593"/>
      <c r="J414" s="595"/>
      <c r="K414" s="595"/>
      <c r="L414" s="590"/>
      <c r="M414" s="590"/>
      <c r="N414" s="590"/>
      <c r="V414" s="568" t="n">
        <f aca="false">+V413+1</f>
        <v>352</v>
      </c>
      <c r="W414" s="573" t="str">
        <f aca="false">IFERROR(VLOOKUP($V413,AD:AK,8,FALSE()),"")</f>
        <v/>
      </c>
      <c r="X414" s="573" t="str">
        <f aca="false">IFERROR(VLOOKUP($V414,AE:AL,8,FALSE()),"")</f>
        <v/>
      </c>
      <c r="Y414" s="573" t="str">
        <f aca="false">IFERROR(VLOOKUP($V414,AF:AM,8,FALSE()),"")</f>
        <v/>
      </c>
      <c r="Z414" s="573" t="str">
        <f aca="false">IFERROR(VLOOKUP($V414,AG:AN,8,FALSE()),"")</f>
        <v/>
      </c>
      <c r="AA414" s="573" t="str">
        <f aca="false">IFERROR(VLOOKUP($V414,AH:AO,8,FALSE()),"")</f>
        <v/>
      </c>
      <c r="AB414" s="573" t="str">
        <f aca="false">IFERROR(VLOOKUP($V414,AI:AP,8,FALSE()),"")</f>
        <v/>
      </c>
      <c r="AD414" s="568" t="str">
        <f aca="false">IF(AK414&lt;&gt;"",MAX(AD$3:AD413)+1,"")</f>
        <v/>
      </c>
      <c r="AE414" s="568" t="str">
        <f aca="false">IF(AL414&lt;&gt;"",MAX(AE$3:AE413)+1,"")</f>
        <v/>
      </c>
      <c r="AF414" s="568" t="str">
        <f aca="false">IF(AM414&lt;&gt;"",MAX(AF$3:AF413)+1,"")</f>
        <v/>
      </c>
      <c r="AG414" s="568" t="str">
        <f aca="false">IF(AN414&lt;&gt;"",MAX(AG$3:AG413)+1,"")</f>
        <v/>
      </c>
      <c r="AH414" s="568" t="str">
        <f aca="false">IF(AO414&lt;&gt;"",MAX(AH$3:AH413)+1,"")</f>
        <v/>
      </c>
      <c r="AI414" s="568" t="str">
        <f aca="false">IF(AP414&lt;&gt;"",MAX(AI$3:AI413)+1,"")</f>
        <v/>
      </c>
      <c r="AK414" s="568" t="str">
        <f aca="false">IF(B414="","",IF(COUNTIF($AK$3:AL413,B414)=0,B414,""))</f>
        <v/>
      </c>
      <c r="AL414" s="568" t="str">
        <f aca="false">IF(C414="","",IF($B414='Descrizione Intervento'!$E$25,IF(COUNTIF($AL$3:AL413,$C414)=0,$C414,""),""))</f>
        <v/>
      </c>
      <c r="AM414" s="568" t="str">
        <f aca="false">IF(D414="","",IF(AND($B414='Descrizione Intervento'!$E$25,$C414='Descrizione Intervento'!$E$27),IF(COUNTIF(AM$3:AM413,$D414)=0,$D414,""),""))</f>
        <v/>
      </c>
      <c r="AN414" s="568" t="str">
        <f aca="false">IF(E414="","",IF(AND($B414='Descrizione Intervento'!$E$25,$C414='Descrizione Intervento'!$E$27,$D414='Descrizione Intervento'!$E$30),IF(COUNTIF(AN$3:AN413,$E414)=0,$E414,""),""))</f>
        <v/>
      </c>
      <c r="AO414" s="568" t="str">
        <f aca="false">IF(F414="","",IF(AND($B414='Descrizione Intervento'!$E$25,$C414='Descrizione Intervento'!$E$27,$D414='Descrizione Intervento'!$E$30,$E414='Descrizione Intervento'!$E$32),IF(COUNTIF(AO$3:AO413,$F414)=0,$F414,""),""))</f>
        <v/>
      </c>
      <c r="AP414" s="568" t="str">
        <f aca="false">IF(G414="","",IF(AND($B414='Descrizione Intervento'!$E$25,$C414='Descrizione Intervento'!$E$27,$D414='Descrizione Intervento'!$E$30,$E414='Descrizione Intervento'!$E$32,$F414='Descrizione Intervento'!$E$34),IF(COUNTIF(AP$3:AP413,$G414)=0,$G414,""),""))</f>
        <v/>
      </c>
    </row>
    <row r="415" customFormat="false" ht="12.75" hidden="false" customHeight="false" outlineLevel="0" collapsed="false">
      <c r="A415" s="568" t="str">
        <f aca="false">IF(B415&lt;&gt;"",CONCATENATE(B415,C415,D415,E415,F479,F415,G415),"")</f>
        <v/>
      </c>
      <c r="B415" s="590"/>
      <c r="C415" s="590"/>
      <c r="D415" s="590"/>
      <c r="E415" s="591"/>
      <c r="F415" s="590"/>
      <c r="G415" s="590"/>
      <c r="H415" s="593"/>
      <c r="I415" s="593"/>
      <c r="J415" s="595"/>
      <c r="K415" s="595"/>
      <c r="L415" s="590"/>
      <c r="M415" s="590"/>
      <c r="N415" s="590"/>
      <c r="V415" s="568" t="n">
        <f aca="false">+V414+1</f>
        <v>353</v>
      </c>
      <c r="W415" s="573" t="str">
        <f aca="false">IFERROR(VLOOKUP($V414,AD:AK,8,FALSE()),"")</f>
        <v/>
      </c>
      <c r="X415" s="573" t="str">
        <f aca="false">IFERROR(VLOOKUP($V415,AE:AL,8,FALSE()),"")</f>
        <v/>
      </c>
      <c r="Y415" s="573" t="str">
        <f aca="false">IFERROR(VLOOKUP($V415,AF:AM,8,FALSE()),"")</f>
        <v/>
      </c>
      <c r="Z415" s="573" t="str">
        <f aca="false">IFERROR(VLOOKUP($V415,AG:AN,8,FALSE()),"")</f>
        <v/>
      </c>
      <c r="AA415" s="573" t="str">
        <f aca="false">IFERROR(VLOOKUP($V415,AH:AO,8,FALSE()),"")</f>
        <v/>
      </c>
      <c r="AB415" s="573" t="str">
        <f aca="false">IFERROR(VLOOKUP($V415,AI:AP,8,FALSE()),"")</f>
        <v/>
      </c>
      <c r="AD415" s="568" t="str">
        <f aca="false">IF(AK415&lt;&gt;"",MAX(AD$3:AD414)+1,"")</f>
        <v/>
      </c>
      <c r="AE415" s="568" t="str">
        <f aca="false">IF(AL415&lt;&gt;"",MAX(AE$3:AE414)+1,"")</f>
        <v/>
      </c>
      <c r="AF415" s="568" t="str">
        <f aca="false">IF(AM415&lt;&gt;"",MAX(AF$3:AF414)+1,"")</f>
        <v/>
      </c>
      <c r="AG415" s="568" t="str">
        <f aca="false">IF(AN415&lt;&gt;"",MAX(AG$3:AG414)+1,"")</f>
        <v/>
      </c>
      <c r="AH415" s="568" t="str">
        <f aca="false">IF(AO415&lt;&gt;"",MAX(AH$3:AH414)+1,"")</f>
        <v/>
      </c>
      <c r="AI415" s="568" t="str">
        <f aca="false">IF(AP415&lt;&gt;"",MAX(AI$3:AI414)+1,"")</f>
        <v/>
      </c>
      <c r="AK415" s="568" t="str">
        <f aca="false">IF(B415="","",IF(COUNTIF($AK$3:AL414,B415)=0,B415,""))</f>
        <v/>
      </c>
      <c r="AL415" s="568" t="str">
        <f aca="false">IF(C415="","",IF($B415='Descrizione Intervento'!$E$25,IF(COUNTIF($AL$3:AL414,$C415)=0,$C415,""),""))</f>
        <v/>
      </c>
      <c r="AM415" s="568" t="str">
        <f aca="false">IF(D415="","",IF(AND($B415='Descrizione Intervento'!$E$25,$C415='Descrizione Intervento'!$E$27),IF(COUNTIF(AM$3:AM414,$D415)=0,$D415,""),""))</f>
        <v/>
      </c>
      <c r="AN415" s="568" t="str">
        <f aca="false">IF(E415="","",IF(AND($B415='Descrizione Intervento'!$E$25,$C415='Descrizione Intervento'!$E$27,$D415='Descrizione Intervento'!$E$30),IF(COUNTIF(AN$3:AN414,$E415)=0,$E415,""),""))</f>
        <v/>
      </c>
      <c r="AO415" s="568" t="str">
        <f aca="false">IF(F415="","",IF(AND($B415='Descrizione Intervento'!$E$25,$C415='Descrizione Intervento'!$E$27,$D415='Descrizione Intervento'!$E$30,$E415='Descrizione Intervento'!$E$32),IF(COUNTIF(AO$3:AO414,$F415)=0,$F415,""),""))</f>
        <v/>
      </c>
      <c r="AP415" s="568" t="str">
        <f aca="false">IF(G415="","",IF(AND($B415='Descrizione Intervento'!$E$25,$C415='Descrizione Intervento'!$E$27,$D415='Descrizione Intervento'!$E$30,$E415='Descrizione Intervento'!$E$32,$F415='Descrizione Intervento'!$E$34),IF(COUNTIF(AP$3:AP414,$G415)=0,$G415,""),""))</f>
        <v/>
      </c>
    </row>
    <row r="416" customFormat="false" ht="12.75" hidden="false" customHeight="false" outlineLevel="0" collapsed="false">
      <c r="A416" s="568" t="str">
        <f aca="false">IF(B416&lt;&gt;"",CONCATENATE(B416,C416,D416,E416,F480,F416,G416),"")</f>
        <v/>
      </c>
      <c r="B416" s="590"/>
      <c r="C416" s="590"/>
      <c r="D416" s="590"/>
      <c r="E416" s="591"/>
      <c r="F416" s="590"/>
      <c r="G416" s="590"/>
      <c r="H416" s="593"/>
      <c r="I416" s="593"/>
      <c r="J416" s="595"/>
      <c r="K416" s="595"/>
      <c r="L416" s="590"/>
      <c r="M416" s="590"/>
      <c r="N416" s="590"/>
      <c r="V416" s="568" t="n">
        <f aca="false">+V415+1</f>
        <v>354</v>
      </c>
      <c r="W416" s="573" t="str">
        <f aca="false">IFERROR(VLOOKUP($V415,AD:AK,8,FALSE()),"")</f>
        <v/>
      </c>
      <c r="X416" s="573" t="str">
        <f aca="false">IFERROR(VLOOKUP($V416,AE:AL,8,FALSE()),"")</f>
        <v/>
      </c>
      <c r="Y416" s="573" t="str">
        <f aca="false">IFERROR(VLOOKUP($V416,AF:AM,8,FALSE()),"")</f>
        <v/>
      </c>
      <c r="Z416" s="573" t="str">
        <f aca="false">IFERROR(VLOOKUP($V416,AG:AN,8,FALSE()),"")</f>
        <v/>
      </c>
      <c r="AA416" s="573" t="str">
        <f aca="false">IFERROR(VLOOKUP($V416,AH:AO,8,FALSE()),"")</f>
        <v/>
      </c>
      <c r="AB416" s="573" t="str">
        <f aca="false">IFERROR(VLOOKUP($V416,AI:AP,8,FALSE()),"")</f>
        <v/>
      </c>
      <c r="AD416" s="568" t="str">
        <f aca="false">IF(AK416&lt;&gt;"",MAX(AD$3:AD415)+1,"")</f>
        <v/>
      </c>
      <c r="AE416" s="568" t="str">
        <f aca="false">IF(AL416&lt;&gt;"",MAX(AE$3:AE415)+1,"")</f>
        <v/>
      </c>
      <c r="AF416" s="568" t="str">
        <f aca="false">IF(AM416&lt;&gt;"",MAX(AF$3:AF415)+1,"")</f>
        <v/>
      </c>
      <c r="AG416" s="568" t="str">
        <f aca="false">IF(AN416&lt;&gt;"",MAX(AG$3:AG415)+1,"")</f>
        <v/>
      </c>
      <c r="AH416" s="568" t="str">
        <f aca="false">IF(AO416&lt;&gt;"",MAX(AH$3:AH415)+1,"")</f>
        <v/>
      </c>
      <c r="AI416" s="568" t="str">
        <f aca="false">IF(AP416&lt;&gt;"",MAX(AI$3:AI415)+1,"")</f>
        <v/>
      </c>
      <c r="AK416" s="568" t="str">
        <f aca="false">IF(B416="","",IF(COUNTIF($AK$3:AL415,B416)=0,B416,""))</f>
        <v/>
      </c>
      <c r="AL416" s="568" t="str">
        <f aca="false">IF(C416="","",IF($B416='Descrizione Intervento'!$E$25,IF(COUNTIF($AL$3:AL415,$C416)=0,$C416,""),""))</f>
        <v/>
      </c>
      <c r="AM416" s="568" t="str">
        <f aca="false">IF(D416="","",IF(AND($B416='Descrizione Intervento'!$E$25,$C416='Descrizione Intervento'!$E$27),IF(COUNTIF(AM$3:AM415,$D416)=0,$D416,""),""))</f>
        <v/>
      </c>
      <c r="AN416" s="568" t="str">
        <f aca="false">IF(E416="","",IF(AND($B416='Descrizione Intervento'!$E$25,$C416='Descrizione Intervento'!$E$27,$D416='Descrizione Intervento'!$E$30),IF(COUNTIF(AN$3:AN415,$E416)=0,$E416,""),""))</f>
        <v/>
      </c>
      <c r="AO416" s="568" t="str">
        <f aca="false">IF(F416="","",IF(AND($B416='Descrizione Intervento'!$E$25,$C416='Descrizione Intervento'!$E$27,$D416='Descrizione Intervento'!$E$30,$E416='Descrizione Intervento'!$E$32),IF(COUNTIF(AO$3:AO415,$F416)=0,$F416,""),""))</f>
        <v/>
      </c>
      <c r="AP416" s="568" t="str">
        <f aca="false">IF(G416="","",IF(AND($B416='Descrizione Intervento'!$E$25,$C416='Descrizione Intervento'!$E$27,$D416='Descrizione Intervento'!$E$30,$E416='Descrizione Intervento'!$E$32,$F416='Descrizione Intervento'!$E$34),IF(COUNTIF(AP$3:AP415,$G416)=0,$G416,""),""))</f>
        <v/>
      </c>
    </row>
    <row r="417" customFormat="false" ht="12.75" hidden="false" customHeight="false" outlineLevel="0" collapsed="false">
      <c r="A417" s="568" t="str">
        <f aca="false">IF(B417&lt;&gt;"",CONCATENATE(B417,C417,D417,E417,F481,F417,G417),"")</f>
        <v/>
      </c>
      <c r="B417" s="590"/>
      <c r="C417" s="590"/>
      <c r="D417" s="590"/>
      <c r="E417" s="591"/>
      <c r="F417" s="590"/>
      <c r="G417" s="590"/>
      <c r="H417" s="593"/>
      <c r="I417" s="593"/>
      <c r="J417" s="595"/>
      <c r="K417" s="595"/>
      <c r="L417" s="590"/>
      <c r="M417" s="590"/>
      <c r="N417" s="590"/>
      <c r="V417" s="568" t="n">
        <f aca="false">+V416+1</f>
        <v>355</v>
      </c>
      <c r="W417" s="573" t="str">
        <f aca="false">IFERROR(VLOOKUP($V416,AD:AK,8,FALSE()),"")</f>
        <v/>
      </c>
      <c r="X417" s="573" t="str">
        <f aca="false">IFERROR(VLOOKUP($V417,AE:AL,8,FALSE()),"")</f>
        <v/>
      </c>
      <c r="Y417" s="573" t="str">
        <f aca="false">IFERROR(VLOOKUP($V417,AF:AM,8,FALSE()),"")</f>
        <v/>
      </c>
      <c r="Z417" s="573" t="str">
        <f aca="false">IFERROR(VLOOKUP($V417,AG:AN,8,FALSE()),"")</f>
        <v/>
      </c>
      <c r="AA417" s="573" t="str">
        <f aca="false">IFERROR(VLOOKUP($V417,AH:AO,8,FALSE()),"")</f>
        <v/>
      </c>
      <c r="AB417" s="573" t="str">
        <f aca="false">IFERROR(VLOOKUP($V417,AI:AP,8,FALSE()),"")</f>
        <v/>
      </c>
      <c r="AD417" s="568" t="str">
        <f aca="false">IF(AK417&lt;&gt;"",MAX(AD$3:AD416)+1,"")</f>
        <v/>
      </c>
      <c r="AE417" s="568" t="str">
        <f aca="false">IF(AL417&lt;&gt;"",MAX(AE$3:AE416)+1,"")</f>
        <v/>
      </c>
      <c r="AF417" s="568" t="str">
        <f aca="false">IF(AM417&lt;&gt;"",MAX(AF$3:AF416)+1,"")</f>
        <v/>
      </c>
      <c r="AG417" s="568" t="str">
        <f aca="false">IF(AN417&lt;&gt;"",MAX(AG$3:AG416)+1,"")</f>
        <v/>
      </c>
      <c r="AH417" s="568" t="str">
        <f aca="false">IF(AO417&lt;&gt;"",MAX(AH$3:AH416)+1,"")</f>
        <v/>
      </c>
      <c r="AI417" s="568" t="str">
        <f aca="false">IF(AP417&lt;&gt;"",MAX(AI$3:AI416)+1,"")</f>
        <v/>
      </c>
      <c r="AK417" s="568" t="str">
        <f aca="false">IF(B417="","",IF(COUNTIF($AK$3:AL416,B417)=0,B417,""))</f>
        <v/>
      </c>
      <c r="AL417" s="568" t="str">
        <f aca="false">IF(C417="","",IF($B417='Descrizione Intervento'!$E$25,IF(COUNTIF($AL$3:AL416,$C417)=0,$C417,""),""))</f>
        <v/>
      </c>
      <c r="AM417" s="568" t="str">
        <f aca="false">IF(D417="","",IF(AND($B417='Descrizione Intervento'!$E$25,$C417='Descrizione Intervento'!$E$27),IF(COUNTIF(AM$3:AM416,$D417)=0,$D417,""),""))</f>
        <v/>
      </c>
      <c r="AN417" s="568" t="str">
        <f aca="false">IF(E417="","",IF(AND($B417='Descrizione Intervento'!$E$25,$C417='Descrizione Intervento'!$E$27,$D417='Descrizione Intervento'!$E$30),IF(COUNTIF(AN$3:AN416,$E417)=0,$E417,""),""))</f>
        <v/>
      </c>
      <c r="AO417" s="568" t="str">
        <f aca="false">IF(F417="","",IF(AND($B417='Descrizione Intervento'!$E$25,$C417='Descrizione Intervento'!$E$27,$D417='Descrizione Intervento'!$E$30,$E417='Descrizione Intervento'!$E$32),IF(COUNTIF(AO$3:AO416,$F417)=0,$F417,""),""))</f>
        <v/>
      </c>
      <c r="AP417" s="568" t="str">
        <f aca="false">IF(G417="","",IF(AND($B417='Descrizione Intervento'!$E$25,$C417='Descrizione Intervento'!$E$27,$D417='Descrizione Intervento'!$E$30,$E417='Descrizione Intervento'!$E$32,$F417='Descrizione Intervento'!$E$34),IF(COUNTIF(AP$3:AP416,$G417)=0,$G417,""),""))</f>
        <v/>
      </c>
    </row>
    <row r="418" customFormat="false" ht="12.75" hidden="false" customHeight="false" outlineLevel="0" collapsed="false">
      <c r="A418" s="568" t="str">
        <f aca="false">IF(B418&lt;&gt;"",CONCATENATE(B418,C418,D418,E418,F482,F418,G418),"")</f>
        <v/>
      </c>
      <c r="B418" s="590"/>
      <c r="C418" s="590"/>
      <c r="D418" s="590"/>
      <c r="E418" s="591"/>
      <c r="F418" s="590"/>
      <c r="G418" s="590"/>
      <c r="H418" s="593"/>
      <c r="I418" s="593"/>
      <c r="J418" s="595"/>
      <c r="K418" s="595"/>
      <c r="L418" s="590"/>
      <c r="M418" s="590"/>
      <c r="N418" s="590"/>
      <c r="V418" s="568" t="n">
        <f aca="false">+V417+1</f>
        <v>356</v>
      </c>
      <c r="W418" s="573" t="str">
        <f aca="false">IFERROR(VLOOKUP($V417,AD:AK,8,FALSE()),"")</f>
        <v/>
      </c>
      <c r="X418" s="573" t="str">
        <f aca="false">IFERROR(VLOOKUP($V418,AE:AL,8,FALSE()),"")</f>
        <v/>
      </c>
      <c r="Y418" s="573" t="str">
        <f aca="false">IFERROR(VLOOKUP($V418,AF:AM,8,FALSE()),"")</f>
        <v/>
      </c>
      <c r="Z418" s="573" t="str">
        <f aca="false">IFERROR(VLOOKUP($V418,AG:AN,8,FALSE()),"")</f>
        <v/>
      </c>
      <c r="AA418" s="573" t="str">
        <f aca="false">IFERROR(VLOOKUP($V418,AH:AO,8,FALSE()),"")</f>
        <v/>
      </c>
      <c r="AB418" s="573" t="str">
        <f aca="false">IFERROR(VLOOKUP($V418,AI:AP,8,FALSE()),"")</f>
        <v/>
      </c>
      <c r="AD418" s="568" t="str">
        <f aca="false">IF(AK418&lt;&gt;"",MAX(AD$3:AD417)+1,"")</f>
        <v/>
      </c>
      <c r="AE418" s="568" t="str">
        <f aca="false">IF(AL418&lt;&gt;"",MAX(AE$3:AE417)+1,"")</f>
        <v/>
      </c>
      <c r="AF418" s="568" t="str">
        <f aca="false">IF(AM418&lt;&gt;"",MAX(AF$3:AF417)+1,"")</f>
        <v/>
      </c>
      <c r="AG418" s="568" t="str">
        <f aca="false">IF(AN418&lt;&gt;"",MAX(AG$3:AG417)+1,"")</f>
        <v/>
      </c>
      <c r="AH418" s="568" t="str">
        <f aca="false">IF(AO418&lt;&gt;"",MAX(AH$3:AH417)+1,"")</f>
        <v/>
      </c>
      <c r="AI418" s="568" t="str">
        <f aca="false">IF(AP418&lt;&gt;"",MAX(AI$3:AI417)+1,"")</f>
        <v/>
      </c>
      <c r="AK418" s="568" t="str">
        <f aca="false">IF(B418="","",IF(COUNTIF($AK$3:AL417,B418)=0,B418,""))</f>
        <v/>
      </c>
      <c r="AL418" s="568" t="str">
        <f aca="false">IF(C418="","",IF($B418='Descrizione Intervento'!$E$25,IF(COUNTIF($AL$3:AL417,$C418)=0,$C418,""),""))</f>
        <v/>
      </c>
      <c r="AM418" s="568" t="str">
        <f aca="false">IF(D418="","",IF(AND($B418='Descrizione Intervento'!$E$25,$C418='Descrizione Intervento'!$E$27),IF(COUNTIF(AM$3:AM417,$D418)=0,$D418,""),""))</f>
        <v/>
      </c>
      <c r="AN418" s="568" t="str">
        <f aca="false">IF(E418="","",IF(AND($B418='Descrizione Intervento'!$E$25,$C418='Descrizione Intervento'!$E$27,$D418='Descrizione Intervento'!$E$30),IF(COUNTIF(AN$3:AN417,$E418)=0,$E418,""),""))</f>
        <v/>
      </c>
      <c r="AO418" s="568" t="str">
        <f aca="false">IF(F418="","",IF(AND($B418='Descrizione Intervento'!$E$25,$C418='Descrizione Intervento'!$E$27,$D418='Descrizione Intervento'!$E$30,$E418='Descrizione Intervento'!$E$32),IF(COUNTIF(AO$3:AO417,$F418)=0,$F418,""),""))</f>
        <v/>
      </c>
      <c r="AP418" s="568" t="str">
        <f aca="false">IF(G418="","",IF(AND($B418='Descrizione Intervento'!$E$25,$C418='Descrizione Intervento'!$E$27,$D418='Descrizione Intervento'!$E$30,$E418='Descrizione Intervento'!$E$32,$F418='Descrizione Intervento'!$E$34),IF(COUNTIF(AP$3:AP417,$G418)=0,$G418,""),""))</f>
        <v/>
      </c>
    </row>
    <row r="419" customFormat="false" ht="12.75" hidden="false" customHeight="false" outlineLevel="0" collapsed="false">
      <c r="A419" s="568" t="str">
        <f aca="false">IF(B419&lt;&gt;"",CONCATENATE(B419,C419,D419,E419,F483,F419,G419),"")</f>
        <v/>
      </c>
      <c r="B419" s="590"/>
      <c r="C419" s="590"/>
      <c r="D419" s="590"/>
      <c r="E419" s="591"/>
      <c r="F419" s="590"/>
      <c r="G419" s="590"/>
      <c r="H419" s="593"/>
      <c r="I419" s="593"/>
      <c r="J419" s="595"/>
      <c r="K419" s="595"/>
      <c r="L419" s="590"/>
      <c r="M419" s="590"/>
      <c r="N419" s="590"/>
      <c r="V419" s="568" t="n">
        <f aca="false">+V418+1</f>
        <v>357</v>
      </c>
      <c r="W419" s="573" t="str">
        <f aca="false">IFERROR(VLOOKUP($V418,AD:AK,8,FALSE()),"")</f>
        <v/>
      </c>
      <c r="X419" s="573" t="str">
        <f aca="false">IFERROR(VLOOKUP($V419,AE:AL,8,FALSE()),"")</f>
        <v/>
      </c>
      <c r="Y419" s="573" t="str">
        <f aca="false">IFERROR(VLOOKUP($V419,AF:AM,8,FALSE()),"")</f>
        <v/>
      </c>
      <c r="Z419" s="573" t="str">
        <f aca="false">IFERROR(VLOOKUP($V419,AG:AN,8,FALSE()),"")</f>
        <v/>
      </c>
      <c r="AA419" s="573" t="str">
        <f aca="false">IFERROR(VLOOKUP($V419,AH:AO,8,FALSE()),"")</f>
        <v/>
      </c>
      <c r="AB419" s="573" t="str">
        <f aca="false">IFERROR(VLOOKUP($V419,AI:AP,8,FALSE()),"")</f>
        <v/>
      </c>
      <c r="AD419" s="568" t="str">
        <f aca="false">IF(AK419&lt;&gt;"",MAX(AD$3:AD418)+1,"")</f>
        <v/>
      </c>
      <c r="AE419" s="568" t="str">
        <f aca="false">IF(AL419&lt;&gt;"",MAX(AE$3:AE418)+1,"")</f>
        <v/>
      </c>
      <c r="AF419" s="568" t="str">
        <f aca="false">IF(AM419&lt;&gt;"",MAX(AF$3:AF418)+1,"")</f>
        <v/>
      </c>
      <c r="AG419" s="568" t="str">
        <f aca="false">IF(AN419&lt;&gt;"",MAX(AG$3:AG418)+1,"")</f>
        <v/>
      </c>
      <c r="AH419" s="568" t="str">
        <f aca="false">IF(AO419&lt;&gt;"",MAX(AH$3:AH418)+1,"")</f>
        <v/>
      </c>
      <c r="AI419" s="568" t="str">
        <f aca="false">IF(AP419&lt;&gt;"",MAX(AI$3:AI418)+1,"")</f>
        <v/>
      </c>
      <c r="AK419" s="568" t="str">
        <f aca="false">IF(B419="","",IF(COUNTIF($AK$3:AL418,B419)=0,B419,""))</f>
        <v/>
      </c>
      <c r="AL419" s="568" t="str">
        <f aca="false">IF(C419="","",IF($B419='Descrizione Intervento'!$E$25,IF(COUNTIF($AL$3:AL418,$C419)=0,$C419,""),""))</f>
        <v/>
      </c>
      <c r="AM419" s="568" t="str">
        <f aca="false">IF(D419="","",IF(AND($B419='Descrizione Intervento'!$E$25,$C419='Descrizione Intervento'!$E$27),IF(COUNTIF(AM$3:AM418,$D419)=0,$D419,""),""))</f>
        <v/>
      </c>
      <c r="AN419" s="568" t="str">
        <f aca="false">IF(E419="","",IF(AND($B419='Descrizione Intervento'!$E$25,$C419='Descrizione Intervento'!$E$27,$D419='Descrizione Intervento'!$E$30),IF(COUNTIF(AN$3:AN418,$E419)=0,$E419,""),""))</f>
        <v/>
      </c>
      <c r="AO419" s="568" t="str">
        <f aca="false">IF(F419="","",IF(AND($B419='Descrizione Intervento'!$E$25,$C419='Descrizione Intervento'!$E$27,$D419='Descrizione Intervento'!$E$30,$E419='Descrizione Intervento'!$E$32),IF(COUNTIF(AO$3:AO418,$F419)=0,$F419,""),""))</f>
        <v/>
      </c>
      <c r="AP419" s="568" t="str">
        <f aca="false">IF(G419="","",IF(AND($B419='Descrizione Intervento'!$E$25,$C419='Descrizione Intervento'!$E$27,$D419='Descrizione Intervento'!$E$30,$E419='Descrizione Intervento'!$E$32,$F419='Descrizione Intervento'!$E$34),IF(COUNTIF(AP$3:AP418,$G419)=0,$G419,""),""))</f>
        <v/>
      </c>
    </row>
    <row r="420" customFormat="false" ht="12.75" hidden="false" customHeight="false" outlineLevel="0" collapsed="false">
      <c r="A420" s="568" t="str">
        <f aca="false">IF(B420&lt;&gt;"",CONCATENATE(B420,C420,D420,E420,F484,F420,G420),"")</f>
        <v/>
      </c>
      <c r="B420" s="590"/>
      <c r="C420" s="590"/>
      <c r="D420" s="590"/>
      <c r="E420" s="591"/>
      <c r="F420" s="590"/>
      <c r="G420" s="590"/>
      <c r="H420" s="593"/>
      <c r="I420" s="593"/>
      <c r="J420" s="595"/>
      <c r="K420" s="595"/>
      <c r="L420" s="590"/>
      <c r="M420" s="590"/>
      <c r="N420" s="590"/>
      <c r="V420" s="568" t="n">
        <f aca="false">+V419+1</f>
        <v>358</v>
      </c>
      <c r="W420" s="573" t="str">
        <f aca="false">IFERROR(VLOOKUP($V419,AD:AK,8,FALSE()),"")</f>
        <v/>
      </c>
      <c r="X420" s="573" t="str">
        <f aca="false">IFERROR(VLOOKUP($V420,AE:AL,8,FALSE()),"")</f>
        <v/>
      </c>
      <c r="Y420" s="573" t="str">
        <f aca="false">IFERROR(VLOOKUP($V420,AF:AM,8,FALSE()),"")</f>
        <v/>
      </c>
      <c r="Z420" s="573" t="str">
        <f aca="false">IFERROR(VLOOKUP($V420,AG:AN,8,FALSE()),"")</f>
        <v/>
      </c>
      <c r="AA420" s="573" t="str">
        <f aca="false">IFERROR(VLOOKUP($V420,AH:AO,8,FALSE()),"")</f>
        <v/>
      </c>
      <c r="AB420" s="573" t="str">
        <f aca="false">IFERROR(VLOOKUP($V420,AI:AP,8,FALSE()),"")</f>
        <v/>
      </c>
      <c r="AD420" s="568" t="str">
        <f aca="false">IF(AK420&lt;&gt;"",MAX(AD$3:AD419)+1,"")</f>
        <v/>
      </c>
      <c r="AE420" s="568" t="str">
        <f aca="false">IF(AL420&lt;&gt;"",MAX(AE$3:AE419)+1,"")</f>
        <v/>
      </c>
      <c r="AF420" s="568" t="str">
        <f aca="false">IF(AM420&lt;&gt;"",MAX(AF$3:AF419)+1,"")</f>
        <v/>
      </c>
      <c r="AG420" s="568" t="str">
        <f aca="false">IF(AN420&lt;&gt;"",MAX(AG$3:AG419)+1,"")</f>
        <v/>
      </c>
      <c r="AH420" s="568" t="str">
        <f aca="false">IF(AO420&lt;&gt;"",MAX(AH$3:AH419)+1,"")</f>
        <v/>
      </c>
      <c r="AI420" s="568" t="str">
        <f aca="false">IF(AP420&lt;&gt;"",MAX(AI$3:AI419)+1,"")</f>
        <v/>
      </c>
      <c r="AK420" s="568" t="str">
        <f aca="false">IF(B420="","",IF(COUNTIF($AK$3:AL419,B420)=0,B420,""))</f>
        <v/>
      </c>
      <c r="AL420" s="568" t="str">
        <f aca="false">IF(C420="","",IF($B420='Descrizione Intervento'!$E$25,IF(COUNTIF($AL$3:AL419,$C420)=0,$C420,""),""))</f>
        <v/>
      </c>
      <c r="AM420" s="568" t="str">
        <f aca="false">IF(D420="","",IF(AND($B420='Descrizione Intervento'!$E$25,$C420='Descrizione Intervento'!$E$27),IF(COUNTIF(AM$3:AM419,$D420)=0,$D420,""),""))</f>
        <v/>
      </c>
      <c r="AN420" s="568" t="str">
        <f aca="false">IF(E420="","",IF(AND($B420='Descrizione Intervento'!$E$25,$C420='Descrizione Intervento'!$E$27,$D420='Descrizione Intervento'!$E$30),IF(COUNTIF(AN$3:AN419,$E420)=0,$E420,""),""))</f>
        <v/>
      </c>
      <c r="AO420" s="568" t="str">
        <f aca="false">IF(F420="","",IF(AND($B420='Descrizione Intervento'!$E$25,$C420='Descrizione Intervento'!$E$27,$D420='Descrizione Intervento'!$E$30,$E420='Descrizione Intervento'!$E$32),IF(COUNTIF(AO$3:AO419,$F420)=0,$F420,""),""))</f>
        <v/>
      </c>
      <c r="AP420" s="568" t="str">
        <f aca="false">IF(G420="","",IF(AND($B420='Descrizione Intervento'!$E$25,$C420='Descrizione Intervento'!$E$27,$D420='Descrizione Intervento'!$E$30,$E420='Descrizione Intervento'!$E$32,$F420='Descrizione Intervento'!$E$34),IF(COUNTIF(AP$3:AP419,$G420)=0,$G420,""),""))</f>
        <v/>
      </c>
    </row>
    <row r="421" customFormat="false" ht="12.75" hidden="false" customHeight="false" outlineLevel="0" collapsed="false">
      <c r="A421" s="568" t="str">
        <f aca="false">IF(B421&lt;&gt;"",CONCATENATE(B421,C421,D421,E421,F485,F421,G421),"")</f>
        <v/>
      </c>
      <c r="B421" s="590"/>
      <c r="C421" s="590"/>
      <c r="D421" s="590"/>
      <c r="E421" s="591"/>
      <c r="F421" s="590"/>
      <c r="G421" s="590"/>
      <c r="H421" s="593"/>
      <c r="I421" s="593"/>
      <c r="J421" s="595"/>
      <c r="K421" s="595"/>
      <c r="L421" s="590"/>
      <c r="M421" s="590"/>
      <c r="N421" s="590"/>
      <c r="V421" s="568" t="n">
        <f aca="false">+V420+1</f>
        <v>359</v>
      </c>
      <c r="W421" s="573" t="str">
        <f aca="false">IFERROR(VLOOKUP($V420,AD:AK,8,FALSE()),"")</f>
        <v/>
      </c>
      <c r="X421" s="573" t="str">
        <f aca="false">IFERROR(VLOOKUP($V421,AE:AL,8,FALSE()),"")</f>
        <v/>
      </c>
      <c r="Y421" s="573" t="str">
        <f aca="false">IFERROR(VLOOKUP($V421,AF:AM,8,FALSE()),"")</f>
        <v/>
      </c>
      <c r="Z421" s="573" t="str">
        <f aca="false">IFERROR(VLOOKUP($V421,AG:AN,8,FALSE()),"")</f>
        <v/>
      </c>
      <c r="AA421" s="573" t="str">
        <f aca="false">IFERROR(VLOOKUP($V421,AH:AO,8,FALSE()),"")</f>
        <v/>
      </c>
      <c r="AB421" s="573" t="str">
        <f aca="false">IFERROR(VLOOKUP($V421,AI:AP,8,FALSE()),"")</f>
        <v/>
      </c>
      <c r="AD421" s="568" t="str">
        <f aca="false">IF(AK421&lt;&gt;"",MAX(AD$3:AD420)+1,"")</f>
        <v/>
      </c>
      <c r="AE421" s="568" t="str">
        <f aca="false">IF(AL421&lt;&gt;"",MAX(AE$3:AE420)+1,"")</f>
        <v/>
      </c>
      <c r="AF421" s="568" t="str">
        <f aca="false">IF(AM421&lt;&gt;"",MAX(AF$3:AF420)+1,"")</f>
        <v/>
      </c>
      <c r="AG421" s="568" t="str">
        <f aca="false">IF(AN421&lt;&gt;"",MAX(AG$3:AG420)+1,"")</f>
        <v/>
      </c>
      <c r="AH421" s="568" t="str">
        <f aca="false">IF(AO421&lt;&gt;"",MAX(AH$3:AH420)+1,"")</f>
        <v/>
      </c>
      <c r="AI421" s="568" t="str">
        <f aca="false">IF(AP421&lt;&gt;"",MAX(AI$3:AI420)+1,"")</f>
        <v/>
      </c>
      <c r="AK421" s="568" t="str">
        <f aca="false">IF(B421="","",IF(COUNTIF($AK$3:AL420,B421)=0,B421,""))</f>
        <v/>
      </c>
      <c r="AL421" s="568" t="str">
        <f aca="false">IF(C421="","",IF($B421='Descrizione Intervento'!$E$25,IF(COUNTIF($AL$3:AL420,$C421)=0,$C421,""),""))</f>
        <v/>
      </c>
      <c r="AM421" s="568" t="str">
        <f aca="false">IF(D421="","",IF(AND($B421='Descrizione Intervento'!$E$25,$C421='Descrizione Intervento'!$E$27),IF(COUNTIF(AM$3:AM420,$D421)=0,$D421,""),""))</f>
        <v/>
      </c>
      <c r="AN421" s="568" t="str">
        <f aca="false">IF(E421="","",IF(AND($B421='Descrizione Intervento'!$E$25,$C421='Descrizione Intervento'!$E$27,$D421='Descrizione Intervento'!$E$30),IF(COUNTIF(AN$3:AN420,$E421)=0,$E421,""),""))</f>
        <v/>
      </c>
      <c r="AO421" s="568" t="str">
        <f aca="false">IF(F421="","",IF(AND($B421='Descrizione Intervento'!$E$25,$C421='Descrizione Intervento'!$E$27,$D421='Descrizione Intervento'!$E$30,$E421='Descrizione Intervento'!$E$32),IF(COUNTIF(AO$3:AO420,$F421)=0,$F421,""),""))</f>
        <v/>
      </c>
      <c r="AP421" s="568" t="str">
        <f aca="false">IF(G421="","",IF(AND($B421='Descrizione Intervento'!$E$25,$C421='Descrizione Intervento'!$E$27,$D421='Descrizione Intervento'!$E$30,$E421='Descrizione Intervento'!$E$32,$F421='Descrizione Intervento'!$E$34),IF(COUNTIF(AP$3:AP420,$G421)=0,$G421,""),""))</f>
        <v/>
      </c>
    </row>
    <row r="422" customFormat="false" ht="12.75" hidden="false" customHeight="false" outlineLevel="0" collapsed="false">
      <c r="A422" s="568" t="str">
        <f aca="false">IF(B422&lt;&gt;"",CONCATENATE(B422,C422,D422,E422,F486,F422,G422),"")</f>
        <v/>
      </c>
      <c r="B422" s="590"/>
      <c r="C422" s="590"/>
      <c r="D422" s="590"/>
      <c r="E422" s="591"/>
      <c r="F422" s="590"/>
      <c r="G422" s="590"/>
      <c r="H422" s="593"/>
      <c r="I422" s="593"/>
      <c r="J422" s="595"/>
      <c r="K422" s="595"/>
      <c r="L422" s="590"/>
      <c r="M422" s="590"/>
      <c r="N422" s="590"/>
      <c r="V422" s="568" t="n">
        <f aca="false">+V421+1</f>
        <v>360</v>
      </c>
      <c r="W422" s="573" t="str">
        <f aca="false">IFERROR(VLOOKUP($V421,AD:AK,8,FALSE()),"")</f>
        <v/>
      </c>
      <c r="X422" s="573" t="str">
        <f aca="false">IFERROR(VLOOKUP($V422,AE:AL,8,FALSE()),"")</f>
        <v/>
      </c>
      <c r="Y422" s="573" t="str">
        <f aca="false">IFERROR(VLOOKUP($V422,AF:AM,8,FALSE()),"")</f>
        <v/>
      </c>
      <c r="Z422" s="573" t="str">
        <f aca="false">IFERROR(VLOOKUP($V422,AG:AN,8,FALSE()),"")</f>
        <v/>
      </c>
      <c r="AA422" s="573" t="str">
        <f aca="false">IFERROR(VLOOKUP($V422,AH:AO,8,FALSE()),"")</f>
        <v/>
      </c>
      <c r="AB422" s="573" t="str">
        <f aca="false">IFERROR(VLOOKUP($V422,AI:AP,8,FALSE()),"")</f>
        <v/>
      </c>
      <c r="AD422" s="568" t="str">
        <f aca="false">IF(AK422&lt;&gt;"",MAX(AD$3:AD421)+1,"")</f>
        <v/>
      </c>
      <c r="AE422" s="568" t="str">
        <f aca="false">IF(AL422&lt;&gt;"",MAX(AE$3:AE421)+1,"")</f>
        <v/>
      </c>
      <c r="AF422" s="568" t="str">
        <f aca="false">IF(AM422&lt;&gt;"",MAX(AF$3:AF421)+1,"")</f>
        <v/>
      </c>
      <c r="AG422" s="568" t="str">
        <f aca="false">IF(AN422&lt;&gt;"",MAX(AG$3:AG421)+1,"")</f>
        <v/>
      </c>
      <c r="AH422" s="568" t="str">
        <f aca="false">IF(AO422&lt;&gt;"",MAX(AH$3:AH421)+1,"")</f>
        <v/>
      </c>
      <c r="AI422" s="568" t="str">
        <f aca="false">IF(AP422&lt;&gt;"",MAX(AI$3:AI421)+1,"")</f>
        <v/>
      </c>
      <c r="AK422" s="568" t="str">
        <f aca="false">IF(B422="","",IF(COUNTIF($AK$3:AL421,B422)=0,B422,""))</f>
        <v/>
      </c>
      <c r="AL422" s="568" t="str">
        <f aca="false">IF(C422="","",IF($B422='Descrizione Intervento'!$E$25,IF(COUNTIF($AL$3:AL421,$C422)=0,$C422,""),""))</f>
        <v/>
      </c>
      <c r="AM422" s="568" t="str">
        <f aca="false">IF(D422="","",IF(AND($B422='Descrizione Intervento'!$E$25,$C422='Descrizione Intervento'!$E$27),IF(COUNTIF(AM$3:AM421,$D422)=0,$D422,""),""))</f>
        <v/>
      </c>
      <c r="AN422" s="568" t="str">
        <f aca="false">IF(E422="","",IF(AND($B422='Descrizione Intervento'!$E$25,$C422='Descrizione Intervento'!$E$27,$D422='Descrizione Intervento'!$E$30),IF(COUNTIF(AN$3:AN421,$E422)=0,$E422,""),""))</f>
        <v/>
      </c>
      <c r="AO422" s="568" t="str">
        <f aca="false">IF(F422="","",IF(AND($B422='Descrizione Intervento'!$E$25,$C422='Descrizione Intervento'!$E$27,$D422='Descrizione Intervento'!$E$30,$E422='Descrizione Intervento'!$E$32),IF(COUNTIF(AO$3:AO421,$F422)=0,$F422,""),""))</f>
        <v/>
      </c>
      <c r="AP422" s="568" t="str">
        <f aca="false">IF(G422="","",IF(AND($B422='Descrizione Intervento'!$E$25,$C422='Descrizione Intervento'!$E$27,$D422='Descrizione Intervento'!$E$30,$E422='Descrizione Intervento'!$E$32,$F422='Descrizione Intervento'!$E$34),IF(COUNTIF(AP$3:AP421,$G422)=0,$G422,""),""))</f>
        <v/>
      </c>
    </row>
    <row r="423" customFormat="false" ht="12.75" hidden="false" customHeight="false" outlineLevel="0" collapsed="false">
      <c r="A423" s="568" t="str">
        <f aca="false">IF(B423&lt;&gt;"",CONCATENATE(B423,C423,D423,E423,F487,F423,G423),"")</f>
        <v/>
      </c>
      <c r="B423" s="590"/>
      <c r="C423" s="590"/>
      <c r="D423" s="590"/>
      <c r="E423" s="591"/>
      <c r="F423" s="590"/>
      <c r="G423" s="590"/>
      <c r="H423" s="593"/>
      <c r="I423" s="593"/>
      <c r="J423" s="595"/>
      <c r="K423" s="595"/>
      <c r="L423" s="590"/>
      <c r="M423" s="590"/>
      <c r="N423" s="590"/>
      <c r="V423" s="568" t="n">
        <f aca="false">+V422+1</f>
        <v>361</v>
      </c>
      <c r="W423" s="573" t="str">
        <f aca="false">IFERROR(VLOOKUP($V422,AD:AK,8,FALSE()),"")</f>
        <v/>
      </c>
      <c r="X423" s="573" t="str">
        <f aca="false">IFERROR(VLOOKUP($V423,AE:AL,8,FALSE()),"")</f>
        <v/>
      </c>
      <c r="Y423" s="573" t="str">
        <f aca="false">IFERROR(VLOOKUP($V423,AF:AM,8,FALSE()),"")</f>
        <v/>
      </c>
      <c r="Z423" s="573" t="str">
        <f aca="false">IFERROR(VLOOKUP($V423,AG:AN,8,FALSE()),"")</f>
        <v/>
      </c>
      <c r="AA423" s="573" t="str">
        <f aca="false">IFERROR(VLOOKUP($V423,AH:AO,8,FALSE()),"")</f>
        <v/>
      </c>
      <c r="AB423" s="573" t="str">
        <f aca="false">IFERROR(VLOOKUP($V423,AI:AP,8,FALSE()),"")</f>
        <v/>
      </c>
      <c r="AD423" s="568" t="str">
        <f aca="false">IF(AK423&lt;&gt;"",MAX(AD$3:AD422)+1,"")</f>
        <v/>
      </c>
      <c r="AE423" s="568" t="str">
        <f aca="false">IF(AL423&lt;&gt;"",MAX(AE$3:AE422)+1,"")</f>
        <v/>
      </c>
      <c r="AF423" s="568" t="str">
        <f aca="false">IF(AM423&lt;&gt;"",MAX(AF$3:AF422)+1,"")</f>
        <v/>
      </c>
      <c r="AG423" s="568" t="str">
        <f aca="false">IF(AN423&lt;&gt;"",MAX(AG$3:AG422)+1,"")</f>
        <v/>
      </c>
      <c r="AH423" s="568" t="str">
        <f aca="false">IF(AO423&lt;&gt;"",MAX(AH$3:AH422)+1,"")</f>
        <v/>
      </c>
      <c r="AI423" s="568" t="str">
        <f aca="false">IF(AP423&lt;&gt;"",MAX(AI$3:AI422)+1,"")</f>
        <v/>
      </c>
      <c r="AK423" s="568" t="str">
        <f aca="false">IF(B423="","",IF(COUNTIF($AK$3:AL422,B423)=0,B423,""))</f>
        <v/>
      </c>
      <c r="AL423" s="568" t="str">
        <f aca="false">IF(C423="","",IF($B423='Descrizione Intervento'!$E$25,IF(COUNTIF($AL$3:AL422,$C423)=0,$C423,""),""))</f>
        <v/>
      </c>
      <c r="AM423" s="568" t="str">
        <f aca="false">IF(D423="","",IF(AND($B423='Descrizione Intervento'!$E$25,$C423='Descrizione Intervento'!$E$27),IF(COUNTIF(AM$3:AM422,$D423)=0,$D423,""),""))</f>
        <v/>
      </c>
      <c r="AN423" s="568" t="str">
        <f aca="false">IF(E423="","",IF(AND($B423='Descrizione Intervento'!$E$25,$C423='Descrizione Intervento'!$E$27,$D423='Descrizione Intervento'!$E$30),IF(COUNTIF(AN$3:AN422,$E423)=0,$E423,""),""))</f>
        <v/>
      </c>
      <c r="AO423" s="568" t="str">
        <f aca="false">IF(F423="","",IF(AND($B423='Descrizione Intervento'!$E$25,$C423='Descrizione Intervento'!$E$27,$D423='Descrizione Intervento'!$E$30,$E423='Descrizione Intervento'!$E$32),IF(COUNTIF(AO$3:AO422,$F423)=0,$F423,""),""))</f>
        <v/>
      </c>
      <c r="AP423" s="568" t="str">
        <f aca="false">IF(G423="","",IF(AND($B423='Descrizione Intervento'!$E$25,$C423='Descrizione Intervento'!$E$27,$D423='Descrizione Intervento'!$E$30,$E423='Descrizione Intervento'!$E$32,$F423='Descrizione Intervento'!$E$34),IF(COUNTIF(AP$3:AP422,$G423)=0,$G423,""),""))</f>
        <v/>
      </c>
    </row>
    <row r="424" customFormat="false" ht="12.75" hidden="false" customHeight="false" outlineLevel="0" collapsed="false">
      <c r="A424" s="568" t="str">
        <f aca="false">IF(B424&lt;&gt;"",CONCATENATE(B424,C424,D424,E424,F488,F424,G424),"")</f>
        <v/>
      </c>
      <c r="B424" s="590"/>
      <c r="C424" s="590"/>
      <c r="D424" s="590"/>
      <c r="E424" s="591"/>
      <c r="F424" s="590"/>
      <c r="G424" s="590"/>
      <c r="H424" s="593"/>
      <c r="I424" s="593"/>
      <c r="J424" s="595"/>
      <c r="K424" s="595"/>
      <c r="L424" s="590"/>
      <c r="M424" s="590"/>
      <c r="N424" s="590"/>
      <c r="V424" s="568" t="n">
        <f aca="false">+V423+1</f>
        <v>362</v>
      </c>
      <c r="W424" s="573" t="str">
        <f aca="false">IFERROR(VLOOKUP($V423,AD:AK,8,FALSE()),"")</f>
        <v/>
      </c>
      <c r="X424" s="573" t="str">
        <f aca="false">IFERROR(VLOOKUP($V424,AE:AL,8,FALSE()),"")</f>
        <v/>
      </c>
      <c r="Y424" s="573" t="str">
        <f aca="false">IFERROR(VLOOKUP($V424,AF:AM,8,FALSE()),"")</f>
        <v/>
      </c>
      <c r="Z424" s="573" t="str">
        <f aca="false">IFERROR(VLOOKUP($V424,AG:AN,8,FALSE()),"")</f>
        <v/>
      </c>
      <c r="AA424" s="573" t="str">
        <f aca="false">IFERROR(VLOOKUP($V424,AH:AO,8,FALSE()),"")</f>
        <v/>
      </c>
      <c r="AB424" s="573" t="str">
        <f aca="false">IFERROR(VLOOKUP($V424,AI:AP,8,FALSE()),"")</f>
        <v/>
      </c>
      <c r="AD424" s="568" t="str">
        <f aca="false">IF(AK424&lt;&gt;"",MAX(AD$3:AD423)+1,"")</f>
        <v/>
      </c>
      <c r="AE424" s="568" t="str">
        <f aca="false">IF(AL424&lt;&gt;"",MAX(AE$3:AE423)+1,"")</f>
        <v/>
      </c>
      <c r="AF424" s="568" t="str">
        <f aca="false">IF(AM424&lt;&gt;"",MAX(AF$3:AF423)+1,"")</f>
        <v/>
      </c>
      <c r="AG424" s="568" t="str">
        <f aca="false">IF(AN424&lt;&gt;"",MAX(AG$3:AG423)+1,"")</f>
        <v/>
      </c>
      <c r="AH424" s="568" t="str">
        <f aca="false">IF(AO424&lt;&gt;"",MAX(AH$3:AH423)+1,"")</f>
        <v/>
      </c>
      <c r="AI424" s="568" t="str">
        <f aca="false">IF(AP424&lt;&gt;"",MAX(AI$3:AI423)+1,"")</f>
        <v/>
      </c>
      <c r="AK424" s="568" t="str">
        <f aca="false">IF(B424="","",IF(COUNTIF($AK$3:AL423,B424)=0,B424,""))</f>
        <v/>
      </c>
      <c r="AL424" s="568" t="str">
        <f aca="false">IF(C424="","",IF($B424='Descrizione Intervento'!$E$25,IF(COUNTIF($AL$3:AL423,$C424)=0,$C424,""),""))</f>
        <v/>
      </c>
      <c r="AM424" s="568" t="str">
        <f aca="false">IF(D424="","",IF(AND($B424='Descrizione Intervento'!$E$25,$C424='Descrizione Intervento'!$E$27),IF(COUNTIF(AM$3:AM423,$D424)=0,$D424,""),""))</f>
        <v/>
      </c>
      <c r="AN424" s="568" t="str">
        <f aca="false">IF(E424="","",IF(AND($B424='Descrizione Intervento'!$E$25,$C424='Descrizione Intervento'!$E$27,$D424='Descrizione Intervento'!$E$30),IF(COUNTIF(AN$3:AN423,$E424)=0,$E424,""),""))</f>
        <v/>
      </c>
      <c r="AO424" s="568" t="str">
        <f aca="false">IF(F424="","",IF(AND($B424='Descrizione Intervento'!$E$25,$C424='Descrizione Intervento'!$E$27,$D424='Descrizione Intervento'!$E$30,$E424='Descrizione Intervento'!$E$32),IF(COUNTIF(AO$3:AO423,$F424)=0,$F424,""),""))</f>
        <v/>
      </c>
      <c r="AP424" s="568" t="str">
        <f aca="false">IF(G424="","",IF(AND($B424='Descrizione Intervento'!$E$25,$C424='Descrizione Intervento'!$E$27,$D424='Descrizione Intervento'!$E$30,$E424='Descrizione Intervento'!$E$32,$F424='Descrizione Intervento'!$E$34),IF(COUNTIF(AP$3:AP423,$G424)=0,$G424,""),""))</f>
        <v/>
      </c>
    </row>
    <row r="425" customFormat="false" ht="12.75" hidden="false" customHeight="false" outlineLevel="0" collapsed="false">
      <c r="A425" s="568" t="str">
        <f aca="false">IF(B425&lt;&gt;"",CONCATENATE(B425,C425,D425,E425,F489,F425,G425),"")</f>
        <v/>
      </c>
      <c r="B425" s="590"/>
      <c r="C425" s="590"/>
      <c r="D425" s="590"/>
      <c r="E425" s="591"/>
      <c r="F425" s="590"/>
      <c r="G425" s="590"/>
      <c r="H425" s="593"/>
      <c r="I425" s="593"/>
      <c r="J425" s="595"/>
      <c r="K425" s="595"/>
      <c r="L425" s="590"/>
      <c r="M425" s="590"/>
      <c r="N425" s="590"/>
      <c r="V425" s="568" t="n">
        <f aca="false">+V424+1</f>
        <v>363</v>
      </c>
      <c r="W425" s="573" t="str">
        <f aca="false">IFERROR(VLOOKUP($V424,AD:AK,8,FALSE()),"")</f>
        <v/>
      </c>
      <c r="X425" s="573" t="str">
        <f aca="false">IFERROR(VLOOKUP($V425,AE:AL,8,FALSE()),"")</f>
        <v/>
      </c>
      <c r="Y425" s="573" t="str">
        <f aca="false">IFERROR(VLOOKUP($V425,AF:AM,8,FALSE()),"")</f>
        <v/>
      </c>
      <c r="Z425" s="573" t="str">
        <f aca="false">IFERROR(VLOOKUP($V425,AG:AN,8,FALSE()),"")</f>
        <v/>
      </c>
      <c r="AA425" s="573" t="str">
        <f aca="false">IFERROR(VLOOKUP($V425,AH:AO,8,FALSE()),"")</f>
        <v/>
      </c>
      <c r="AB425" s="573" t="str">
        <f aca="false">IFERROR(VLOOKUP($V425,AI:AP,8,FALSE()),"")</f>
        <v/>
      </c>
      <c r="AD425" s="568" t="str">
        <f aca="false">IF(AK425&lt;&gt;"",MAX(AD$3:AD424)+1,"")</f>
        <v/>
      </c>
      <c r="AE425" s="568" t="str">
        <f aca="false">IF(AL425&lt;&gt;"",MAX(AE$3:AE424)+1,"")</f>
        <v/>
      </c>
      <c r="AF425" s="568" t="str">
        <f aca="false">IF(AM425&lt;&gt;"",MAX(AF$3:AF424)+1,"")</f>
        <v/>
      </c>
      <c r="AG425" s="568" t="str">
        <f aca="false">IF(AN425&lt;&gt;"",MAX(AG$3:AG424)+1,"")</f>
        <v/>
      </c>
      <c r="AH425" s="568" t="str">
        <f aca="false">IF(AO425&lt;&gt;"",MAX(AH$3:AH424)+1,"")</f>
        <v/>
      </c>
      <c r="AI425" s="568" t="str">
        <f aca="false">IF(AP425&lt;&gt;"",MAX(AI$3:AI424)+1,"")</f>
        <v/>
      </c>
      <c r="AK425" s="568" t="str">
        <f aca="false">IF(B425="","",IF(COUNTIF($AK$3:AL424,B425)=0,B425,""))</f>
        <v/>
      </c>
      <c r="AL425" s="568" t="str">
        <f aca="false">IF(C425="","",IF($B425='Descrizione Intervento'!$E$25,IF(COUNTIF($AL$3:AL424,$C425)=0,$C425,""),""))</f>
        <v/>
      </c>
      <c r="AM425" s="568" t="str">
        <f aca="false">IF(D425="","",IF(AND($B425='Descrizione Intervento'!$E$25,$C425='Descrizione Intervento'!$E$27),IF(COUNTIF(AM$3:AM424,$D425)=0,$D425,""),""))</f>
        <v/>
      </c>
      <c r="AN425" s="568" t="str">
        <f aca="false">IF(E425="","",IF(AND($B425='Descrizione Intervento'!$E$25,$C425='Descrizione Intervento'!$E$27,$D425='Descrizione Intervento'!$E$30),IF(COUNTIF(AN$3:AN424,$E425)=0,$E425,""),""))</f>
        <v/>
      </c>
      <c r="AO425" s="568" t="str">
        <f aca="false">IF(F425="","",IF(AND($B425='Descrizione Intervento'!$E$25,$C425='Descrizione Intervento'!$E$27,$D425='Descrizione Intervento'!$E$30,$E425='Descrizione Intervento'!$E$32),IF(COUNTIF(AO$3:AO424,$F425)=0,$F425,""),""))</f>
        <v/>
      </c>
      <c r="AP425" s="568" t="str">
        <f aca="false">IF(G425="","",IF(AND($B425='Descrizione Intervento'!$E$25,$C425='Descrizione Intervento'!$E$27,$D425='Descrizione Intervento'!$E$30,$E425='Descrizione Intervento'!$E$32,$F425='Descrizione Intervento'!$E$34),IF(COUNTIF(AP$3:AP424,$G425)=0,$G425,""),""))</f>
        <v/>
      </c>
    </row>
    <row r="426" customFormat="false" ht="12.75" hidden="false" customHeight="false" outlineLevel="0" collapsed="false">
      <c r="A426" s="568" t="str">
        <f aca="false">IF(B426&lt;&gt;"",CONCATENATE(B426,C426,D426,E426,F490,F426,G426),"")</f>
        <v/>
      </c>
      <c r="B426" s="590"/>
      <c r="C426" s="590"/>
      <c r="D426" s="590"/>
      <c r="E426" s="591"/>
      <c r="F426" s="590"/>
      <c r="G426" s="590"/>
      <c r="H426" s="593"/>
      <c r="I426" s="593"/>
      <c r="J426" s="595"/>
      <c r="K426" s="595"/>
      <c r="L426" s="590"/>
      <c r="M426" s="590"/>
      <c r="N426" s="590"/>
      <c r="V426" s="568" t="n">
        <f aca="false">+V425+1</f>
        <v>364</v>
      </c>
      <c r="W426" s="573" t="str">
        <f aca="false">IFERROR(VLOOKUP($V425,AD:AK,8,FALSE()),"")</f>
        <v/>
      </c>
      <c r="X426" s="573" t="str">
        <f aca="false">IFERROR(VLOOKUP($V426,AE:AL,8,FALSE()),"")</f>
        <v/>
      </c>
      <c r="Y426" s="573" t="str">
        <f aca="false">IFERROR(VLOOKUP($V426,AF:AM,8,FALSE()),"")</f>
        <v/>
      </c>
      <c r="Z426" s="573" t="str">
        <f aca="false">IFERROR(VLOOKUP($V426,AG:AN,8,FALSE()),"")</f>
        <v/>
      </c>
      <c r="AA426" s="573" t="str">
        <f aca="false">IFERROR(VLOOKUP($V426,AH:AO,8,FALSE()),"")</f>
        <v/>
      </c>
      <c r="AB426" s="573" t="str">
        <f aca="false">IFERROR(VLOOKUP($V426,AI:AP,8,FALSE()),"")</f>
        <v/>
      </c>
      <c r="AD426" s="568" t="str">
        <f aca="false">IF(AK426&lt;&gt;"",MAX(AD$3:AD425)+1,"")</f>
        <v/>
      </c>
      <c r="AE426" s="568" t="str">
        <f aca="false">IF(AL426&lt;&gt;"",MAX(AE$3:AE425)+1,"")</f>
        <v/>
      </c>
      <c r="AF426" s="568" t="str">
        <f aca="false">IF(AM426&lt;&gt;"",MAX(AF$3:AF425)+1,"")</f>
        <v/>
      </c>
      <c r="AG426" s="568" t="str">
        <f aca="false">IF(AN426&lt;&gt;"",MAX(AG$3:AG425)+1,"")</f>
        <v/>
      </c>
      <c r="AH426" s="568" t="str">
        <f aca="false">IF(AO426&lt;&gt;"",MAX(AH$3:AH425)+1,"")</f>
        <v/>
      </c>
      <c r="AI426" s="568" t="str">
        <f aca="false">IF(AP426&lt;&gt;"",MAX(AI$3:AI425)+1,"")</f>
        <v/>
      </c>
      <c r="AK426" s="568" t="str">
        <f aca="false">IF(B426="","",IF(COUNTIF($AK$3:AL425,B426)=0,B426,""))</f>
        <v/>
      </c>
      <c r="AL426" s="568" t="str">
        <f aca="false">IF(C426="","",IF($B426='Descrizione Intervento'!$E$25,IF(COUNTIF($AL$3:AL425,$C426)=0,$C426,""),""))</f>
        <v/>
      </c>
      <c r="AM426" s="568" t="str">
        <f aca="false">IF(D426="","",IF(AND($B426='Descrizione Intervento'!$E$25,$C426='Descrizione Intervento'!$E$27),IF(COUNTIF(AM$3:AM425,$D426)=0,$D426,""),""))</f>
        <v/>
      </c>
      <c r="AN426" s="568" t="str">
        <f aca="false">IF(E426="","",IF(AND($B426='Descrizione Intervento'!$E$25,$C426='Descrizione Intervento'!$E$27,$D426='Descrizione Intervento'!$E$30),IF(COUNTIF(AN$3:AN425,$E426)=0,$E426,""),""))</f>
        <v/>
      </c>
      <c r="AO426" s="568" t="str">
        <f aca="false">IF(F426="","",IF(AND($B426='Descrizione Intervento'!$E$25,$C426='Descrizione Intervento'!$E$27,$D426='Descrizione Intervento'!$E$30,$E426='Descrizione Intervento'!$E$32),IF(COUNTIF(AO$3:AO425,$F426)=0,$F426,""),""))</f>
        <v/>
      </c>
      <c r="AP426" s="568" t="str">
        <f aca="false">IF(G426="","",IF(AND($B426='Descrizione Intervento'!$E$25,$C426='Descrizione Intervento'!$E$27,$D426='Descrizione Intervento'!$E$30,$E426='Descrizione Intervento'!$E$32,$F426='Descrizione Intervento'!$E$34),IF(COUNTIF(AP$3:AP425,$G426)=0,$G426,""),""))</f>
        <v/>
      </c>
    </row>
    <row r="427" customFormat="false" ht="12.75" hidden="false" customHeight="false" outlineLevel="0" collapsed="false">
      <c r="A427" s="568" t="str">
        <f aca="false">IF(B427&lt;&gt;"",CONCATENATE(B427,C427,D427,E427,F491,F427,G427),"")</f>
        <v/>
      </c>
      <c r="B427" s="590"/>
      <c r="C427" s="590"/>
      <c r="D427" s="590"/>
      <c r="E427" s="591"/>
      <c r="F427" s="590"/>
      <c r="G427" s="590"/>
      <c r="H427" s="593"/>
      <c r="I427" s="593"/>
      <c r="J427" s="595"/>
      <c r="K427" s="595"/>
      <c r="L427" s="590"/>
      <c r="M427" s="590"/>
      <c r="N427" s="590"/>
      <c r="V427" s="568" t="n">
        <f aca="false">+V426+1</f>
        <v>365</v>
      </c>
      <c r="W427" s="573" t="str">
        <f aca="false">IFERROR(VLOOKUP($V426,AD:AK,8,FALSE()),"")</f>
        <v/>
      </c>
      <c r="X427" s="573" t="str">
        <f aca="false">IFERROR(VLOOKUP($V427,AE:AL,8,FALSE()),"")</f>
        <v/>
      </c>
      <c r="Y427" s="573" t="str">
        <f aca="false">IFERROR(VLOOKUP($V427,AF:AM,8,FALSE()),"")</f>
        <v/>
      </c>
      <c r="Z427" s="573" t="str">
        <f aca="false">IFERROR(VLOOKUP($V427,AG:AN,8,FALSE()),"")</f>
        <v/>
      </c>
      <c r="AA427" s="573" t="str">
        <f aca="false">IFERROR(VLOOKUP($V427,AH:AO,8,FALSE()),"")</f>
        <v/>
      </c>
      <c r="AB427" s="573" t="str">
        <f aca="false">IFERROR(VLOOKUP($V427,AI:AP,8,FALSE()),"")</f>
        <v/>
      </c>
      <c r="AD427" s="568" t="str">
        <f aca="false">IF(AK427&lt;&gt;"",MAX(AD$3:AD426)+1,"")</f>
        <v/>
      </c>
      <c r="AE427" s="568" t="str">
        <f aca="false">IF(AL427&lt;&gt;"",MAX(AE$3:AE426)+1,"")</f>
        <v/>
      </c>
      <c r="AF427" s="568" t="str">
        <f aca="false">IF(AM427&lt;&gt;"",MAX(AF$3:AF426)+1,"")</f>
        <v/>
      </c>
      <c r="AG427" s="568" t="str">
        <f aca="false">IF(AN427&lt;&gt;"",MAX(AG$3:AG426)+1,"")</f>
        <v/>
      </c>
      <c r="AH427" s="568" t="str">
        <f aca="false">IF(AO427&lt;&gt;"",MAX(AH$3:AH426)+1,"")</f>
        <v/>
      </c>
      <c r="AI427" s="568" t="str">
        <f aca="false">IF(AP427&lt;&gt;"",MAX(AI$3:AI426)+1,"")</f>
        <v/>
      </c>
      <c r="AK427" s="568" t="str">
        <f aca="false">IF(B427="","",IF(COUNTIF($AK$3:AL426,B427)=0,B427,""))</f>
        <v/>
      </c>
      <c r="AL427" s="568" t="str">
        <f aca="false">IF(C427="","",IF($B427='Descrizione Intervento'!$E$25,IF(COUNTIF($AL$3:AL426,$C427)=0,$C427,""),""))</f>
        <v/>
      </c>
      <c r="AM427" s="568" t="str">
        <f aca="false">IF(D427="","",IF(AND($B427='Descrizione Intervento'!$E$25,$C427='Descrizione Intervento'!$E$27),IF(COUNTIF(AM$3:AM426,$D427)=0,$D427,""),""))</f>
        <v/>
      </c>
      <c r="AN427" s="568" t="str">
        <f aca="false">IF(E427="","",IF(AND($B427='Descrizione Intervento'!$E$25,$C427='Descrizione Intervento'!$E$27,$D427='Descrizione Intervento'!$E$30),IF(COUNTIF(AN$3:AN426,$E427)=0,$E427,""),""))</f>
        <v/>
      </c>
      <c r="AO427" s="568" t="str">
        <f aca="false">IF(F427="","",IF(AND($B427='Descrizione Intervento'!$E$25,$C427='Descrizione Intervento'!$E$27,$D427='Descrizione Intervento'!$E$30,$E427='Descrizione Intervento'!$E$32),IF(COUNTIF(AO$3:AO426,$F427)=0,$F427,""),""))</f>
        <v/>
      </c>
      <c r="AP427" s="568" t="str">
        <f aca="false">IF(G427="","",IF(AND($B427='Descrizione Intervento'!$E$25,$C427='Descrizione Intervento'!$E$27,$D427='Descrizione Intervento'!$E$30,$E427='Descrizione Intervento'!$E$32,$F427='Descrizione Intervento'!$E$34),IF(COUNTIF(AP$3:AP426,$G427)=0,$G427,""),""))</f>
        <v/>
      </c>
    </row>
    <row r="428" customFormat="false" ht="12.75" hidden="false" customHeight="false" outlineLevel="0" collapsed="false">
      <c r="A428" s="568" t="str">
        <f aca="false">IF(B428&lt;&gt;"",CONCATENATE(B428,C428,D428,E428,F492,F428,G428),"")</f>
        <v/>
      </c>
      <c r="B428" s="590"/>
      <c r="C428" s="590"/>
      <c r="D428" s="590"/>
      <c r="E428" s="591"/>
      <c r="F428" s="590"/>
      <c r="G428" s="590"/>
      <c r="H428" s="593"/>
      <c r="I428" s="593"/>
      <c r="J428" s="595"/>
      <c r="K428" s="595"/>
      <c r="L428" s="590"/>
      <c r="M428" s="590"/>
      <c r="N428" s="590"/>
      <c r="V428" s="568" t="n">
        <f aca="false">+V427+1</f>
        <v>366</v>
      </c>
      <c r="W428" s="573" t="str">
        <f aca="false">IFERROR(VLOOKUP($V427,AD:AK,8,FALSE()),"")</f>
        <v/>
      </c>
      <c r="X428" s="573" t="str">
        <f aca="false">IFERROR(VLOOKUP($V428,AE:AL,8,FALSE()),"")</f>
        <v/>
      </c>
      <c r="Y428" s="573" t="str">
        <f aca="false">IFERROR(VLOOKUP($V428,AF:AM,8,FALSE()),"")</f>
        <v/>
      </c>
      <c r="Z428" s="573" t="str">
        <f aca="false">IFERROR(VLOOKUP($V428,AG:AN,8,FALSE()),"")</f>
        <v/>
      </c>
      <c r="AA428" s="573" t="str">
        <f aca="false">IFERROR(VLOOKUP($V428,AH:AO,8,FALSE()),"")</f>
        <v/>
      </c>
      <c r="AB428" s="573" t="str">
        <f aca="false">IFERROR(VLOOKUP($V428,AI:AP,8,FALSE()),"")</f>
        <v/>
      </c>
      <c r="AD428" s="568" t="str">
        <f aca="false">IF(AK428&lt;&gt;"",MAX(AD$3:AD427)+1,"")</f>
        <v/>
      </c>
      <c r="AE428" s="568" t="str">
        <f aca="false">IF(AL428&lt;&gt;"",MAX(AE$3:AE427)+1,"")</f>
        <v/>
      </c>
      <c r="AF428" s="568" t="str">
        <f aca="false">IF(AM428&lt;&gt;"",MAX(AF$3:AF427)+1,"")</f>
        <v/>
      </c>
      <c r="AG428" s="568" t="str">
        <f aca="false">IF(AN428&lt;&gt;"",MAX(AG$3:AG427)+1,"")</f>
        <v/>
      </c>
      <c r="AH428" s="568" t="str">
        <f aca="false">IF(AO428&lt;&gt;"",MAX(AH$3:AH427)+1,"")</f>
        <v/>
      </c>
      <c r="AI428" s="568" t="str">
        <f aca="false">IF(AP428&lt;&gt;"",MAX(AI$3:AI427)+1,"")</f>
        <v/>
      </c>
      <c r="AK428" s="568" t="str">
        <f aca="false">IF(B428="","",IF(COUNTIF($AK$3:AL427,B428)=0,B428,""))</f>
        <v/>
      </c>
      <c r="AL428" s="568" t="str">
        <f aca="false">IF(C428="","",IF($B428='Descrizione Intervento'!$E$25,IF(COUNTIF($AL$3:AL427,$C428)=0,$C428,""),""))</f>
        <v/>
      </c>
      <c r="AM428" s="568" t="str">
        <f aca="false">IF(D428="","",IF(AND($B428='Descrizione Intervento'!$E$25,$C428='Descrizione Intervento'!$E$27),IF(COUNTIF(AM$3:AM427,$D428)=0,$D428,""),""))</f>
        <v/>
      </c>
      <c r="AN428" s="568" t="str">
        <f aca="false">IF(E428="","",IF(AND($B428='Descrizione Intervento'!$E$25,$C428='Descrizione Intervento'!$E$27,$D428='Descrizione Intervento'!$E$30),IF(COUNTIF(AN$3:AN427,$E428)=0,$E428,""),""))</f>
        <v/>
      </c>
      <c r="AO428" s="568" t="str">
        <f aca="false">IF(F428="","",IF(AND($B428='Descrizione Intervento'!$E$25,$C428='Descrizione Intervento'!$E$27,$D428='Descrizione Intervento'!$E$30,$E428='Descrizione Intervento'!$E$32),IF(COUNTIF(AO$3:AO427,$F428)=0,$F428,""),""))</f>
        <v/>
      </c>
      <c r="AP428" s="568" t="str">
        <f aca="false">IF(G428="","",IF(AND($B428='Descrizione Intervento'!$E$25,$C428='Descrizione Intervento'!$E$27,$D428='Descrizione Intervento'!$E$30,$E428='Descrizione Intervento'!$E$32,$F428='Descrizione Intervento'!$E$34),IF(COUNTIF(AP$3:AP427,$G428)=0,$G428,""),""))</f>
        <v/>
      </c>
    </row>
    <row r="429" customFormat="false" ht="12.75" hidden="false" customHeight="false" outlineLevel="0" collapsed="false">
      <c r="A429" s="568" t="str">
        <f aca="false">IF(B429&lt;&gt;"",CONCATENATE(B429,C429,D429,E429,F493,F429,G429),"")</f>
        <v/>
      </c>
      <c r="B429" s="590"/>
      <c r="C429" s="590"/>
      <c r="D429" s="590"/>
      <c r="E429" s="591"/>
      <c r="F429" s="590"/>
      <c r="G429" s="590"/>
      <c r="H429" s="593"/>
      <c r="I429" s="593"/>
      <c r="J429" s="595"/>
      <c r="K429" s="595"/>
      <c r="L429" s="590"/>
      <c r="M429" s="590"/>
      <c r="N429" s="590"/>
      <c r="V429" s="568" t="n">
        <f aca="false">+V428+1</f>
        <v>367</v>
      </c>
      <c r="W429" s="573" t="str">
        <f aca="false">IFERROR(VLOOKUP($V428,AD:AK,8,FALSE()),"")</f>
        <v/>
      </c>
      <c r="X429" s="573" t="str">
        <f aca="false">IFERROR(VLOOKUP($V429,AE:AL,8,FALSE()),"")</f>
        <v/>
      </c>
      <c r="Y429" s="573" t="str">
        <f aca="false">IFERROR(VLOOKUP($V429,AF:AM,8,FALSE()),"")</f>
        <v/>
      </c>
      <c r="Z429" s="573" t="str">
        <f aca="false">IFERROR(VLOOKUP($V429,AG:AN,8,FALSE()),"")</f>
        <v/>
      </c>
      <c r="AA429" s="573" t="str">
        <f aca="false">IFERROR(VLOOKUP($V429,AH:AO,8,FALSE()),"")</f>
        <v/>
      </c>
      <c r="AB429" s="573" t="str">
        <f aca="false">IFERROR(VLOOKUP($V429,AI:AP,8,FALSE()),"")</f>
        <v/>
      </c>
      <c r="AD429" s="568" t="str">
        <f aca="false">IF(AK429&lt;&gt;"",MAX(AD$3:AD428)+1,"")</f>
        <v/>
      </c>
      <c r="AE429" s="568" t="str">
        <f aca="false">IF(AL429&lt;&gt;"",MAX(AE$3:AE428)+1,"")</f>
        <v/>
      </c>
      <c r="AF429" s="568" t="str">
        <f aca="false">IF(AM429&lt;&gt;"",MAX(AF$3:AF428)+1,"")</f>
        <v/>
      </c>
      <c r="AG429" s="568" t="str">
        <f aca="false">IF(AN429&lt;&gt;"",MAX(AG$3:AG428)+1,"")</f>
        <v/>
      </c>
      <c r="AH429" s="568" t="str">
        <f aca="false">IF(AO429&lt;&gt;"",MAX(AH$3:AH428)+1,"")</f>
        <v/>
      </c>
      <c r="AI429" s="568" t="str">
        <f aca="false">IF(AP429&lt;&gt;"",MAX(AI$3:AI428)+1,"")</f>
        <v/>
      </c>
      <c r="AK429" s="568" t="str">
        <f aca="false">IF(B429="","",IF(COUNTIF($AK$3:AL428,B429)=0,B429,""))</f>
        <v/>
      </c>
      <c r="AL429" s="568" t="str">
        <f aca="false">IF(C429="","",IF($B429='Descrizione Intervento'!$E$25,IF(COUNTIF($AL$3:AL428,$C429)=0,$C429,""),""))</f>
        <v/>
      </c>
      <c r="AM429" s="568" t="str">
        <f aca="false">IF(D429="","",IF(AND($B429='Descrizione Intervento'!$E$25,$C429='Descrizione Intervento'!$E$27),IF(COUNTIF(AM$3:AM428,$D429)=0,$D429,""),""))</f>
        <v/>
      </c>
      <c r="AN429" s="568" t="str">
        <f aca="false">IF(E429="","",IF(AND($B429='Descrizione Intervento'!$E$25,$C429='Descrizione Intervento'!$E$27,$D429='Descrizione Intervento'!$E$30),IF(COUNTIF(AN$3:AN428,$E429)=0,$E429,""),""))</f>
        <v/>
      </c>
      <c r="AO429" s="568" t="str">
        <f aca="false">IF(F429="","",IF(AND($B429='Descrizione Intervento'!$E$25,$C429='Descrizione Intervento'!$E$27,$D429='Descrizione Intervento'!$E$30,$E429='Descrizione Intervento'!$E$32),IF(COUNTIF(AO$3:AO428,$F429)=0,$F429,""),""))</f>
        <v/>
      </c>
      <c r="AP429" s="568" t="str">
        <f aca="false">IF(G429="","",IF(AND($B429='Descrizione Intervento'!$E$25,$C429='Descrizione Intervento'!$E$27,$D429='Descrizione Intervento'!$E$30,$E429='Descrizione Intervento'!$E$32,$F429='Descrizione Intervento'!$E$34),IF(COUNTIF(AP$3:AP428,$G429)=0,$G429,""),""))</f>
        <v/>
      </c>
    </row>
    <row r="430" customFormat="false" ht="12.75" hidden="false" customHeight="false" outlineLevel="0" collapsed="false">
      <c r="A430" s="568" t="str">
        <f aca="false">IF(B430&lt;&gt;"",CONCATENATE(B430,C430,D430,E430,F494,F430,G430),"")</f>
        <v/>
      </c>
      <c r="B430" s="590"/>
      <c r="C430" s="590"/>
      <c r="D430" s="590"/>
      <c r="E430" s="591"/>
      <c r="F430" s="590"/>
      <c r="G430" s="590"/>
      <c r="H430" s="593"/>
      <c r="I430" s="593"/>
      <c r="J430" s="595"/>
      <c r="K430" s="595"/>
      <c r="L430" s="590"/>
      <c r="M430" s="590"/>
      <c r="N430" s="590"/>
      <c r="V430" s="568" t="n">
        <f aca="false">+V429+1</f>
        <v>368</v>
      </c>
      <c r="W430" s="573" t="str">
        <f aca="false">IFERROR(VLOOKUP($V429,AD:AK,8,FALSE()),"")</f>
        <v/>
      </c>
      <c r="X430" s="573" t="str">
        <f aca="false">IFERROR(VLOOKUP($V430,AE:AL,8,FALSE()),"")</f>
        <v/>
      </c>
      <c r="Y430" s="573" t="str">
        <f aca="false">IFERROR(VLOOKUP($V430,AF:AM,8,FALSE()),"")</f>
        <v/>
      </c>
      <c r="Z430" s="573" t="str">
        <f aca="false">IFERROR(VLOOKUP($V430,AG:AN,8,FALSE()),"")</f>
        <v/>
      </c>
      <c r="AA430" s="573" t="str">
        <f aca="false">IFERROR(VLOOKUP($V430,AH:AO,8,FALSE()),"")</f>
        <v/>
      </c>
      <c r="AB430" s="573" t="str">
        <f aca="false">IFERROR(VLOOKUP($V430,AI:AP,8,FALSE()),"")</f>
        <v/>
      </c>
      <c r="AD430" s="568" t="str">
        <f aca="false">IF(AK430&lt;&gt;"",MAX(AD$3:AD429)+1,"")</f>
        <v/>
      </c>
      <c r="AE430" s="568" t="str">
        <f aca="false">IF(AL430&lt;&gt;"",MAX(AE$3:AE429)+1,"")</f>
        <v/>
      </c>
      <c r="AF430" s="568" t="str">
        <f aca="false">IF(AM430&lt;&gt;"",MAX(AF$3:AF429)+1,"")</f>
        <v/>
      </c>
      <c r="AG430" s="568" t="str">
        <f aca="false">IF(AN430&lt;&gt;"",MAX(AG$3:AG429)+1,"")</f>
        <v/>
      </c>
      <c r="AH430" s="568" t="str">
        <f aca="false">IF(AO430&lt;&gt;"",MAX(AH$3:AH429)+1,"")</f>
        <v/>
      </c>
      <c r="AI430" s="568" t="str">
        <f aca="false">IF(AP430&lt;&gt;"",MAX(AI$3:AI429)+1,"")</f>
        <v/>
      </c>
      <c r="AK430" s="568" t="str">
        <f aca="false">IF(B430="","",IF(COUNTIF($AK$3:AL429,B430)=0,B430,""))</f>
        <v/>
      </c>
      <c r="AL430" s="568" t="str">
        <f aca="false">IF(C430="","",IF($B430='Descrizione Intervento'!$E$25,IF(COUNTIF($AL$3:AL429,$C430)=0,$C430,""),""))</f>
        <v/>
      </c>
      <c r="AM430" s="568" t="str">
        <f aca="false">IF(D430="","",IF(AND($B430='Descrizione Intervento'!$E$25,$C430='Descrizione Intervento'!$E$27),IF(COUNTIF(AM$3:AM429,$D430)=0,$D430,""),""))</f>
        <v/>
      </c>
      <c r="AN430" s="568" t="str">
        <f aca="false">IF(E430="","",IF(AND($B430='Descrizione Intervento'!$E$25,$C430='Descrizione Intervento'!$E$27,$D430='Descrizione Intervento'!$E$30),IF(COUNTIF(AN$3:AN429,$E430)=0,$E430,""),""))</f>
        <v/>
      </c>
      <c r="AO430" s="568" t="str">
        <f aca="false">IF(F430="","",IF(AND($B430='Descrizione Intervento'!$E$25,$C430='Descrizione Intervento'!$E$27,$D430='Descrizione Intervento'!$E$30,$E430='Descrizione Intervento'!$E$32),IF(COUNTIF(AO$3:AO429,$F430)=0,$F430,""),""))</f>
        <v/>
      </c>
      <c r="AP430" s="568" t="str">
        <f aca="false">IF(G430="","",IF(AND($B430='Descrizione Intervento'!$E$25,$C430='Descrizione Intervento'!$E$27,$D430='Descrizione Intervento'!$E$30,$E430='Descrizione Intervento'!$E$32,$F430='Descrizione Intervento'!$E$34),IF(COUNTIF(AP$3:AP429,$G430)=0,$G430,""),""))</f>
        <v/>
      </c>
    </row>
    <row r="431" customFormat="false" ht="12.75" hidden="false" customHeight="false" outlineLevel="0" collapsed="false">
      <c r="A431" s="568" t="str">
        <f aca="false">IF(B431&lt;&gt;"",CONCATENATE(B431,C431,D431,E431,F495,F431,G431),"")</f>
        <v/>
      </c>
      <c r="B431" s="590"/>
      <c r="C431" s="590"/>
      <c r="D431" s="590"/>
      <c r="E431" s="591"/>
      <c r="F431" s="590"/>
      <c r="G431" s="590"/>
      <c r="H431" s="593"/>
      <c r="I431" s="593"/>
      <c r="J431" s="595"/>
      <c r="K431" s="595"/>
      <c r="L431" s="590"/>
      <c r="M431" s="590"/>
      <c r="N431" s="590"/>
      <c r="V431" s="568" t="n">
        <f aca="false">+V430+1</f>
        <v>369</v>
      </c>
      <c r="W431" s="573" t="str">
        <f aca="false">IFERROR(VLOOKUP($V430,AD:AK,8,FALSE()),"")</f>
        <v/>
      </c>
      <c r="X431" s="573" t="str">
        <f aca="false">IFERROR(VLOOKUP($V431,AE:AL,8,FALSE()),"")</f>
        <v/>
      </c>
      <c r="Y431" s="573" t="str">
        <f aca="false">IFERROR(VLOOKUP($V431,AF:AM,8,FALSE()),"")</f>
        <v/>
      </c>
      <c r="Z431" s="573" t="str">
        <f aca="false">IFERROR(VLOOKUP($V431,AG:AN,8,FALSE()),"")</f>
        <v/>
      </c>
      <c r="AA431" s="573" t="str">
        <f aca="false">IFERROR(VLOOKUP($V431,AH:AO,8,FALSE()),"")</f>
        <v/>
      </c>
      <c r="AB431" s="573" t="str">
        <f aca="false">IFERROR(VLOOKUP($V431,AI:AP,8,FALSE()),"")</f>
        <v/>
      </c>
      <c r="AD431" s="568" t="str">
        <f aca="false">IF(AK431&lt;&gt;"",MAX(AD$3:AD430)+1,"")</f>
        <v/>
      </c>
      <c r="AE431" s="568" t="str">
        <f aca="false">IF(AL431&lt;&gt;"",MAX(AE$3:AE430)+1,"")</f>
        <v/>
      </c>
      <c r="AF431" s="568" t="str">
        <f aca="false">IF(AM431&lt;&gt;"",MAX(AF$3:AF430)+1,"")</f>
        <v/>
      </c>
      <c r="AG431" s="568" t="str">
        <f aca="false">IF(AN431&lt;&gt;"",MAX(AG$3:AG430)+1,"")</f>
        <v/>
      </c>
      <c r="AH431" s="568" t="str">
        <f aca="false">IF(AO431&lt;&gt;"",MAX(AH$3:AH430)+1,"")</f>
        <v/>
      </c>
      <c r="AI431" s="568" t="str">
        <f aca="false">IF(AP431&lt;&gt;"",MAX(AI$3:AI430)+1,"")</f>
        <v/>
      </c>
      <c r="AK431" s="568" t="str">
        <f aca="false">IF(B431="","",IF(COUNTIF($AK$3:AL430,B431)=0,B431,""))</f>
        <v/>
      </c>
      <c r="AL431" s="568" t="str">
        <f aca="false">IF(C431="","",IF($B431='Descrizione Intervento'!$E$25,IF(COUNTIF($AL$3:AL430,$C431)=0,$C431,""),""))</f>
        <v/>
      </c>
      <c r="AM431" s="568" t="str">
        <f aca="false">IF(D431="","",IF(AND($B431='Descrizione Intervento'!$E$25,$C431='Descrizione Intervento'!$E$27),IF(COUNTIF(AM$3:AM430,$D431)=0,$D431,""),""))</f>
        <v/>
      </c>
      <c r="AN431" s="568" t="str">
        <f aca="false">IF(E431="","",IF(AND($B431='Descrizione Intervento'!$E$25,$C431='Descrizione Intervento'!$E$27,$D431='Descrizione Intervento'!$E$30),IF(COUNTIF(AN$3:AN430,$E431)=0,$E431,""),""))</f>
        <v/>
      </c>
      <c r="AO431" s="568" t="str">
        <f aca="false">IF(F431="","",IF(AND($B431='Descrizione Intervento'!$E$25,$C431='Descrizione Intervento'!$E$27,$D431='Descrizione Intervento'!$E$30,$E431='Descrizione Intervento'!$E$32),IF(COUNTIF(AO$3:AO430,$F431)=0,$F431,""),""))</f>
        <v/>
      </c>
      <c r="AP431" s="568" t="str">
        <f aca="false">IF(G431="","",IF(AND($B431='Descrizione Intervento'!$E$25,$C431='Descrizione Intervento'!$E$27,$D431='Descrizione Intervento'!$E$30,$E431='Descrizione Intervento'!$E$32,$F431='Descrizione Intervento'!$E$34),IF(COUNTIF(AP$3:AP430,$G431)=0,$G431,""),""))</f>
        <v/>
      </c>
    </row>
    <row r="432" customFormat="false" ht="12.75" hidden="false" customHeight="false" outlineLevel="0" collapsed="false">
      <c r="A432" s="568" t="str">
        <f aca="false">IF(B432&lt;&gt;"",CONCATENATE(B432,C432,D432,E432,F496,F432,G432),"")</f>
        <v/>
      </c>
      <c r="B432" s="590"/>
      <c r="C432" s="590"/>
      <c r="D432" s="590"/>
      <c r="E432" s="591"/>
      <c r="F432" s="590"/>
      <c r="G432" s="590"/>
      <c r="H432" s="593"/>
      <c r="I432" s="593"/>
      <c r="J432" s="595"/>
      <c r="K432" s="595"/>
      <c r="L432" s="590"/>
      <c r="M432" s="590"/>
      <c r="N432" s="590"/>
      <c r="V432" s="568" t="n">
        <f aca="false">+V431+1</f>
        <v>370</v>
      </c>
      <c r="W432" s="573" t="str">
        <f aca="false">IFERROR(VLOOKUP($V431,AD:AK,8,FALSE()),"")</f>
        <v/>
      </c>
      <c r="X432" s="573" t="str">
        <f aca="false">IFERROR(VLOOKUP($V432,AE:AL,8,FALSE()),"")</f>
        <v/>
      </c>
      <c r="Y432" s="573" t="str">
        <f aca="false">IFERROR(VLOOKUP($V432,AF:AM,8,FALSE()),"")</f>
        <v/>
      </c>
      <c r="Z432" s="573" t="str">
        <f aca="false">IFERROR(VLOOKUP($V432,AG:AN,8,FALSE()),"")</f>
        <v/>
      </c>
      <c r="AA432" s="573" t="str">
        <f aca="false">IFERROR(VLOOKUP($V432,AH:AO,8,FALSE()),"")</f>
        <v/>
      </c>
      <c r="AB432" s="573" t="str">
        <f aca="false">IFERROR(VLOOKUP($V432,AI:AP,8,FALSE()),"")</f>
        <v/>
      </c>
      <c r="AD432" s="568" t="str">
        <f aca="false">IF(AK432&lt;&gt;"",MAX(AD$3:AD431)+1,"")</f>
        <v/>
      </c>
      <c r="AE432" s="568" t="str">
        <f aca="false">IF(AL432&lt;&gt;"",MAX(AE$3:AE431)+1,"")</f>
        <v/>
      </c>
      <c r="AF432" s="568" t="str">
        <f aca="false">IF(AM432&lt;&gt;"",MAX(AF$3:AF431)+1,"")</f>
        <v/>
      </c>
      <c r="AG432" s="568" t="str">
        <f aca="false">IF(AN432&lt;&gt;"",MAX(AG$3:AG431)+1,"")</f>
        <v/>
      </c>
      <c r="AH432" s="568" t="str">
        <f aca="false">IF(AO432&lt;&gt;"",MAX(AH$3:AH431)+1,"")</f>
        <v/>
      </c>
      <c r="AI432" s="568" t="str">
        <f aca="false">IF(AP432&lt;&gt;"",MAX(AI$3:AI431)+1,"")</f>
        <v/>
      </c>
      <c r="AK432" s="568" t="str">
        <f aca="false">IF(B432="","",IF(COUNTIF($AK$3:AL431,B432)=0,B432,""))</f>
        <v/>
      </c>
      <c r="AL432" s="568" t="str">
        <f aca="false">IF(C432="","",IF($B432='Descrizione Intervento'!$E$25,IF(COUNTIF($AL$3:AL431,$C432)=0,$C432,""),""))</f>
        <v/>
      </c>
      <c r="AM432" s="568" t="str">
        <f aca="false">IF(D432="","",IF(AND($B432='Descrizione Intervento'!$E$25,$C432='Descrizione Intervento'!$E$27),IF(COUNTIF(AM$3:AM431,$D432)=0,$D432,""),""))</f>
        <v/>
      </c>
      <c r="AN432" s="568" t="str">
        <f aca="false">IF(E432="","",IF(AND($B432='Descrizione Intervento'!$E$25,$C432='Descrizione Intervento'!$E$27,$D432='Descrizione Intervento'!$E$30),IF(COUNTIF(AN$3:AN431,$E432)=0,$E432,""),""))</f>
        <v/>
      </c>
      <c r="AO432" s="568" t="str">
        <f aca="false">IF(F432="","",IF(AND($B432='Descrizione Intervento'!$E$25,$C432='Descrizione Intervento'!$E$27,$D432='Descrizione Intervento'!$E$30,$E432='Descrizione Intervento'!$E$32),IF(COUNTIF(AO$3:AO431,$F432)=0,$F432,""),""))</f>
        <v/>
      </c>
      <c r="AP432" s="568" t="str">
        <f aca="false">IF(G432="","",IF(AND($B432='Descrizione Intervento'!$E$25,$C432='Descrizione Intervento'!$E$27,$D432='Descrizione Intervento'!$E$30,$E432='Descrizione Intervento'!$E$32,$F432='Descrizione Intervento'!$E$34),IF(COUNTIF(AP$3:AP431,$G432)=0,$G432,""),""))</f>
        <v/>
      </c>
    </row>
    <row r="433" customFormat="false" ht="12.75" hidden="false" customHeight="false" outlineLevel="0" collapsed="false">
      <c r="A433" s="568" t="str">
        <f aca="false">IF(B433&lt;&gt;"",CONCATENATE(B433,C433,D433,E433,F497,F433,G433),"")</f>
        <v/>
      </c>
      <c r="B433" s="590"/>
      <c r="C433" s="590"/>
      <c r="D433" s="590"/>
      <c r="E433" s="591"/>
      <c r="F433" s="590"/>
      <c r="G433" s="590"/>
      <c r="H433" s="593"/>
      <c r="I433" s="593"/>
      <c r="J433" s="595"/>
      <c r="K433" s="595"/>
      <c r="L433" s="590"/>
      <c r="M433" s="590"/>
      <c r="N433" s="590"/>
      <c r="V433" s="568" t="n">
        <f aca="false">+V432+1</f>
        <v>371</v>
      </c>
      <c r="W433" s="573" t="str">
        <f aca="false">IFERROR(VLOOKUP($V432,AD:AK,8,FALSE()),"")</f>
        <v/>
      </c>
      <c r="X433" s="573" t="str">
        <f aca="false">IFERROR(VLOOKUP($V433,AE:AL,8,FALSE()),"")</f>
        <v/>
      </c>
      <c r="Y433" s="573" t="str">
        <f aca="false">IFERROR(VLOOKUP($V433,AF:AM,8,FALSE()),"")</f>
        <v/>
      </c>
      <c r="Z433" s="573" t="str">
        <f aca="false">IFERROR(VLOOKUP($V433,AG:AN,8,FALSE()),"")</f>
        <v/>
      </c>
      <c r="AA433" s="573" t="str">
        <f aca="false">IFERROR(VLOOKUP($V433,AH:AO,8,FALSE()),"")</f>
        <v/>
      </c>
      <c r="AB433" s="573" t="str">
        <f aca="false">IFERROR(VLOOKUP($V433,AI:AP,8,FALSE()),"")</f>
        <v/>
      </c>
      <c r="AD433" s="568" t="str">
        <f aca="false">IF(AK433&lt;&gt;"",MAX(AD$3:AD432)+1,"")</f>
        <v/>
      </c>
      <c r="AE433" s="568" t="str">
        <f aca="false">IF(AL433&lt;&gt;"",MAX(AE$3:AE432)+1,"")</f>
        <v/>
      </c>
      <c r="AF433" s="568" t="str">
        <f aca="false">IF(AM433&lt;&gt;"",MAX(AF$3:AF432)+1,"")</f>
        <v/>
      </c>
      <c r="AG433" s="568" t="str">
        <f aca="false">IF(AN433&lt;&gt;"",MAX(AG$3:AG432)+1,"")</f>
        <v/>
      </c>
      <c r="AH433" s="568" t="str">
        <f aca="false">IF(AO433&lt;&gt;"",MAX(AH$3:AH432)+1,"")</f>
        <v/>
      </c>
      <c r="AI433" s="568" t="str">
        <f aca="false">IF(AP433&lt;&gt;"",MAX(AI$3:AI432)+1,"")</f>
        <v/>
      </c>
      <c r="AK433" s="568" t="str">
        <f aca="false">IF(B433="","",IF(COUNTIF($AK$3:AL432,B433)=0,B433,""))</f>
        <v/>
      </c>
      <c r="AL433" s="568" t="str">
        <f aca="false">IF(C433="","",IF($B433='Descrizione Intervento'!$E$25,IF(COUNTIF($AL$3:AL432,$C433)=0,$C433,""),""))</f>
        <v/>
      </c>
      <c r="AM433" s="568" t="str">
        <f aca="false">IF(D433="","",IF(AND($B433='Descrizione Intervento'!$E$25,$C433='Descrizione Intervento'!$E$27),IF(COUNTIF(AM$3:AM432,$D433)=0,$D433,""),""))</f>
        <v/>
      </c>
      <c r="AN433" s="568" t="str">
        <f aca="false">IF(E433="","",IF(AND($B433='Descrizione Intervento'!$E$25,$C433='Descrizione Intervento'!$E$27,$D433='Descrizione Intervento'!$E$30),IF(COUNTIF(AN$3:AN432,$E433)=0,$E433,""),""))</f>
        <v/>
      </c>
      <c r="AO433" s="568" t="str">
        <f aca="false">IF(F433="","",IF(AND($B433='Descrizione Intervento'!$E$25,$C433='Descrizione Intervento'!$E$27,$D433='Descrizione Intervento'!$E$30,$E433='Descrizione Intervento'!$E$32),IF(COUNTIF(AO$3:AO432,$F433)=0,$F433,""),""))</f>
        <v/>
      </c>
      <c r="AP433" s="568" t="str">
        <f aca="false">IF(G433="","",IF(AND($B433='Descrizione Intervento'!$E$25,$C433='Descrizione Intervento'!$E$27,$D433='Descrizione Intervento'!$E$30,$E433='Descrizione Intervento'!$E$32,$F433='Descrizione Intervento'!$E$34),IF(COUNTIF(AP$3:AP432,$G433)=0,$G433,""),""))</f>
        <v/>
      </c>
    </row>
    <row r="434" customFormat="false" ht="12.75" hidden="false" customHeight="false" outlineLevel="0" collapsed="false">
      <c r="A434" s="568" t="str">
        <f aca="false">IF(B434&lt;&gt;"",CONCATENATE(B434,C434,D434,E434,F498,F434,G434),"")</f>
        <v/>
      </c>
      <c r="B434" s="590"/>
      <c r="C434" s="590"/>
      <c r="D434" s="590"/>
      <c r="E434" s="591"/>
      <c r="F434" s="590"/>
      <c r="G434" s="590"/>
      <c r="H434" s="593"/>
      <c r="I434" s="593"/>
      <c r="J434" s="595"/>
      <c r="K434" s="595"/>
      <c r="L434" s="590"/>
      <c r="M434" s="590"/>
      <c r="N434" s="590"/>
      <c r="V434" s="568" t="n">
        <f aca="false">+V433+1</f>
        <v>372</v>
      </c>
      <c r="W434" s="573" t="str">
        <f aca="false">IFERROR(VLOOKUP($V433,AD:AK,8,FALSE()),"")</f>
        <v/>
      </c>
      <c r="X434" s="573" t="str">
        <f aca="false">IFERROR(VLOOKUP($V434,AE:AL,8,FALSE()),"")</f>
        <v/>
      </c>
      <c r="Y434" s="573" t="str">
        <f aca="false">IFERROR(VLOOKUP($V434,AF:AM,8,FALSE()),"")</f>
        <v/>
      </c>
      <c r="Z434" s="573" t="str">
        <f aca="false">IFERROR(VLOOKUP($V434,AG:AN,8,FALSE()),"")</f>
        <v/>
      </c>
      <c r="AA434" s="573" t="str">
        <f aca="false">IFERROR(VLOOKUP($V434,AH:AO,8,FALSE()),"")</f>
        <v/>
      </c>
      <c r="AB434" s="573" t="str">
        <f aca="false">IFERROR(VLOOKUP($V434,AI:AP,8,FALSE()),"")</f>
        <v/>
      </c>
      <c r="AD434" s="568" t="str">
        <f aca="false">IF(AK434&lt;&gt;"",MAX(AD$3:AD433)+1,"")</f>
        <v/>
      </c>
      <c r="AE434" s="568" t="str">
        <f aca="false">IF(AL434&lt;&gt;"",MAX(AE$3:AE433)+1,"")</f>
        <v/>
      </c>
      <c r="AF434" s="568" t="str">
        <f aca="false">IF(AM434&lt;&gt;"",MAX(AF$3:AF433)+1,"")</f>
        <v/>
      </c>
      <c r="AG434" s="568" t="str">
        <f aca="false">IF(AN434&lt;&gt;"",MAX(AG$3:AG433)+1,"")</f>
        <v/>
      </c>
      <c r="AH434" s="568" t="str">
        <f aca="false">IF(AO434&lt;&gt;"",MAX(AH$3:AH433)+1,"")</f>
        <v/>
      </c>
      <c r="AI434" s="568" t="str">
        <f aca="false">IF(AP434&lt;&gt;"",MAX(AI$3:AI433)+1,"")</f>
        <v/>
      </c>
      <c r="AK434" s="568" t="str">
        <f aca="false">IF(B434="","",IF(COUNTIF($AK$3:AL433,B434)=0,B434,""))</f>
        <v/>
      </c>
      <c r="AL434" s="568" t="str">
        <f aca="false">IF(C434="","",IF($B434='Descrizione Intervento'!$E$25,IF(COUNTIF($AL$3:AL433,$C434)=0,$C434,""),""))</f>
        <v/>
      </c>
      <c r="AM434" s="568" t="str">
        <f aca="false">IF(D434="","",IF(AND($B434='Descrizione Intervento'!$E$25,$C434='Descrizione Intervento'!$E$27),IF(COUNTIF(AM$3:AM433,$D434)=0,$D434,""),""))</f>
        <v/>
      </c>
      <c r="AN434" s="568" t="str">
        <f aca="false">IF(E434="","",IF(AND($B434='Descrizione Intervento'!$E$25,$C434='Descrizione Intervento'!$E$27,$D434='Descrizione Intervento'!$E$30),IF(COUNTIF(AN$3:AN433,$E434)=0,$E434,""),""))</f>
        <v/>
      </c>
      <c r="AO434" s="568" t="str">
        <f aca="false">IF(F434="","",IF(AND($B434='Descrizione Intervento'!$E$25,$C434='Descrizione Intervento'!$E$27,$D434='Descrizione Intervento'!$E$30,$E434='Descrizione Intervento'!$E$32),IF(COUNTIF(AO$3:AO433,$F434)=0,$F434,""),""))</f>
        <v/>
      </c>
      <c r="AP434" s="568" t="str">
        <f aca="false">IF(G434="","",IF(AND($B434='Descrizione Intervento'!$E$25,$C434='Descrizione Intervento'!$E$27,$D434='Descrizione Intervento'!$E$30,$E434='Descrizione Intervento'!$E$32,$F434='Descrizione Intervento'!$E$34),IF(COUNTIF(AP$3:AP433,$G434)=0,$G434,""),""))</f>
        <v/>
      </c>
    </row>
    <row r="435" customFormat="false" ht="12.75" hidden="false" customHeight="false" outlineLevel="0" collapsed="false">
      <c r="A435" s="568" t="str">
        <f aca="false">IF(B435&lt;&gt;"",CONCATENATE(B435,C435,D435,E435,F499,F435,G435),"")</f>
        <v/>
      </c>
      <c r="B435" s="590"/>
      <c r="C435" s="590"/>
      <c r="D435" s="590"/>
      <c r="E435" s="591"/>
      <c r="F435" s="590"/>
      <c r="G435" s="590"/>
      <c r="H435" s="593"/>
      <c r="I435" s="593"/>
      <c r="J435" s="595"/>
      <c r="K435" s="595"/>
      <c r="L435" s="590"/>
      <c r="M435" s="590"/>
      <c r="N435" s="590"/>
      <c r="V435" s="568" t="n">
        <f aca="false">+V434+1</f>
        <v>373</v>
      </c>
      <c r="W435" s="573" t="str">
        <f aca="false">IFERROR(VLOOKUP($V434,AD:AK,8,FALSE()),"")</f>
        <v/>
      </c>
      <c r="X435" s="573" t="str">
        <f aca="false">IFERROR(VLOOKUP($V435,AE:AL,8,FALSE()),"")</f>
        <v/>
      </c>
      <c r="Y435" s="573" t="str">
        <f aca="false">IFERROR(VLOOKUP($V435,AF:AM,8,FALSE()),"")</f>
        <v/>
      </c>
      <c r="Z435" s="573" t="str">
        <f aca="false">IFERROR(VLOOKUP($V435,AG:AN,8,FALSE()),"")</f>
        <v/>
      </c>
      <c r="AA435" s="573" t="str">
        <f aca="false">IFERROR(VLOOKUP($V435,AH:AO,8,FALSE()),"")</f>
        <v/>
      </c>
      <c r="AB435" s="573" t="str">
        <f aca="false">IFERROR(VLOOKUP($V435,AI:AP,8,FALSE()),"")</f>
        <v/>
      </c>
      <c r="AD435" s="568" t="str">
        <f aca="false">IF(AK435&lt;&gt;"",MAX(AD$3:AD434)+1,"")</f>
        <v/>
      </c>
      <c r="AE435" s="568" t="str">
        <f aca="false">IF(AL435&lt;&gt;"",MAX(AE$3:AE434)+1,"")</f>
        <v/>
      </c>
      <c r="AF435" s="568" t="str">
        <f aca="false">IF(AM435&lt;&gt;"",MAX(AF$3:AF434)+1,"")</f>
        <v/>
      </c>
      <c r="AG435" s="568" t="str">
        <f aca="false">IF(AN435&lt;&gt;"",MAX(AG$3:AG434)+1,"")</f>
        <v/>
      </c>
      <c r="AH435" s="568" t="str">
        <f aca="false">IF(AO435&lt;&gt;"",MAX(AH$3:AH434)+1,"")</f>
        <v/>
      </c>
      <c r="AI435" s="568" t="str">
        <f aca="false">IF(AP435&lt;&gt;"",MAX(AI$3:AI434)+1,"")</f>
        <v/>
      </c>
      <c r="AK435" s="568" t="str">
        <f aca="false">IF(B435="","",IF(COUNTIF($AK$3:AL434,B435)=0,B435,""))</f>
        <v/>
      </c>
      <c r="AL435" s="568" t="str">
        <f aca="false">IF(C435="","",IF($B435='Descrizione Intervento'!$E$25,IF(COUNTIF($AL$3:AL434,$C435)=0,$C435,""),""))</f>
        <v/>
      </c>
      <c r="AM435" s="568" t="str">
        <f aca="false">IF(D435="","",IF(AND($B435='Descrizione Intervento'!$E$25,$C435='Descrizione Intervento'!$E$27),IF(COUNTIF(AM$3:AM434,$D435)=0,$D435,""),""))</f>
        <v/>
      </c>
      <c r="AN435" s="568" t="str">
        <f aca="false">IF(E435="","",IF(AND($B435='Descrizione Intervento'!$E$25,$C435='Descrizione Intervento'!$E$27,$D435='Descrizione Intervento'!$E$30),IF(COUNTIF(AN$3:AN434,$E435)=0,$E435,""),""))</f>
        <v/>
      </c>
      <c r="AO435" s="568" t="str">
        <f aca="false">IF(F435="","",IF(AND($B435='Descrizione Intervento'!$E$25,$C435='Descrizione Intervento'!$E$27,$D435='Descrizione Intervento'!$E$30,$E435='Descrizione Intervento'!$E$32),IF(COUNTIF(AO$3:AO434,$F435)=0,$F435,""),""))</f>
        <v/>
      </c>
      <c r="AP435" s="568" t="str">
        <f aca="false">IF(G435="","",IF(AND($B435='Descrizione Intervento'!$E$25,$C435='Descrizione Intervento'!$E$27,$D435='Descrizione Intervento'!$E$30,$E435='Descrizione Intervento'!$E$32,$F435='Descrizione Intervento'!$E$34),IF(COUNTIF(AP$3:AP434,$G435)=0,$G435,""),""))</f>
        <v/>
      </c>
    </row>
    <row r="436" customFormat="false" ht="12.75" hidden="false" customHeight="false" outlineLevel="0" collapsed="false">
      <c r="A436" s="568" t="str">
        <f aca="false">IF(B436&lt;&gt;"",CONCATENATE(B436,C436,D436,E436,F500,F436,G436),"")</f>
        <v/>
      </c>
      <c r="B436" s="590"/>
      <c r="C436" s="590"/>
      <c r="D436" s="590"/>
      <c r="E436" s="591"/>
      <c r="F436" s="590"/>
      <c r="G436" s="590"/>
      <c r="H436" s="593"/>
      <c r="I436" s="593"/>
      <c r="J436" s="595"/>
      <c r="K436" s="595"/>
      <c r="L436" s="590"/>
      <c r="M436" s="590"/>
      <c r="N436" s="590"/>
      <c r="V436" s="568" t="n">
        <f aca="false">+V435+1</f>
        <v>374</v>
      </c>
      <c r="W436" s="573" t="str">
        <f aca="false">IFERROR(VLOOKUP($V435,AD:AK,8,FALSE()),"")</f>
        <v/>
      </c>
      <c r="X436" s="573" t="str">
        <f aca="false">IFERROR(VLOOKUP($V436,AE:AL,8,FALSE()),"")</f>
        <v/>
      </c>
      <c r="Y436" s="573" t="str">
        <f aca="false">IFERROR(VLOOKUP($V436,AF:AM,8,FALSE()),"")</f>
        <v/>
      </c>
      <c r="Z436" s="573" t="str">
        <f aca="false">IFERROR(VLOOKUP($V436,AG:AN,8,FALSE()),"")</f>
        <v/>
      </c>
      <c r="AA436" s="573" t="str">
        <f aca="false">IFERROR(VLOOKUP($V436,AH:AO,8,FALSE()),"")</f>
        <v/>
      </c>
      <c r="AB436" s="573" t="str">
        <f aca="false">IFERROR(VLOOKUP($V436,AI:AP,8,FALSE()),"")</f>
        <v/>
      </c>
      <c r="AD436" s="568" t="str">
        <f aca="false">IF(AK436&lt;&gt;"",MAX(AD$3:AD435)+1,"")</f>
        <v/>
      </c>
      <c r="AE436" s="568" t="str">
        <f aca="false">IF(AL436&lt;&gt;"",MAX(AE$3:AE435)+1,"")</f>
        <v/>
      </c>
      <c r="AF436" s="568" t="str">
        <f aca="false">IF(AM436&lt;&gt;"",MAX(AF$3:AF435)+1,"")</f>
        <v/>
      </c>
      <c r="AG436" s="568" t="str">
        <f aca="false">IF(AN436&lt;&gt;"",MAX(AG$3:AG435)+1,"")</f>
        <v/>
      </c>
      <c r="AH436" s="568" t="str">
        <f aca="false">IF(AO436&lt;&gt;"",MAX(AH$3:AH435)+1,"")</f>
        <v/>
      </c>
      <c r="AI436" s="568" t="str">
        <f aca="false">IF(AP436&lt;&gt;"",MAX(AI$3:AI435)+1,"")</f>
        <v/>
      </c>
      <c r="AK436" s="568" t="str">
        <f aca="false">IF(B436="","",IF(COUNTIF($AK$3:AL435,B436)=0,B436,""))</f>
        <v/>
      </c>
      <c r="AL436" s="568" t="str">
        <f aca="false">IF(C436="","",IF($B436='Descrizione Intervento'!$E$25,IF(COUNTIF($AL$3:AL435,$C436)=0,$C436,""),""))</f>
        <v/>
      </c>
      <c r="AM436" s="568" t="str">
        <f aca="false">IF(D436="","",IF(AND($B436='Descrizione Intervento'!$E$25,$C436='Descrizione Intervento'!$E$27),IF(COUNTIF(AM$3:AM435,$D436)=0,$D436,""),""))</f>
        <v/>
      </c>
      <c r="AN436" s="568" t="str">
        <f aca="false">IF(E436="","",IF(AND($B436='Descrizione Intervento'!$E$25,$C436='Descrizione Intervento'!$E$27,$D436='Descrizione Intervento'!$E$30),IF(COUNTIF(AN$3:AN435,$E436)=0,$E436,""),""))</f>
        <v/>
      </c>
      <c r="AO436" s="568" t="str">
        <f aca="false">IF(F436="","",IF(AND($B436='Descrizione Intervento'!$E$25,$C436='Descrizione Intervento'!$E$27,$D436='Descrizione Intervento'!$E$30,$E436='Descrizione Intervento'!$E$32),IF(COUNTIF(AO$3:AO435,$F436)=0,$F436,""),""))</f>
        <v/>
      </c>
      <c r="AP436" s="568" t="str">
        <f aca="false">IF(G436="","",IF(AND($B436='Descrizione Intervento'!$E$25,$C436='Descrizione Intervento'!$E$27,$D436='Descrizione Intervento'!$E$30,$E436='Descrizione Intervento'!$E$32,$F436='Descrizione Intervento'!$E$34),IF(COUNTIF(AP$3:AP435,$G436)=0,$G436,""),""))</f>
        <v/>
      </c>
    </row>
    <row r="437" customFormat="false" ht="12.75" hidden="false" customHeight="false" outlineLevel="0" collapsed="false">
      <c r="A437" s="568" t="str">
        <f aca="false">IF(B437&lt;&gt;"",CONCATENATE(B437,C437,D437,E437,F501,F437,G437),"")</f>
        <v/>
      </c>
      <c r="B437" s="590"/>
      <c r="C437" s="590"/>
      <c r="D437" s="590"/>
      <c r="E437" s="591"/>
      <c r="F437" s="590"/>
      <c r="G437" s="590"/>
      <c r="H437" s="593"/>
      <c r="I437" s="593"/>
      <c r="J437" s="595"/>
      <c r="K437" s="595"/>
      <c r="L437" s="590"/>
      <c r="M437" s="590"/>
      <c r="N437" s="590"/>
      <c r="V437" s="568" t="n">
        <f aca="false">+V436+1</f>
        <v>375</v>
      </c>
      <c r="W437" s="573" t="str">
        <f aca="false">IFERROR(VLOOKUP($V436,AD:AK,8,FALSE()),"")</f>
        <v/>
      </c>
      <c r="X437" s="573" t="str">
        <f aca="false">IFERROR(VLOOKUP($V437,AE:AL,8,FALSE()),"")</f>
        <v/>
      </c>
      <c r="Y437" s="573" t="str">
        <f aca="false">IFERROR(VLOOKUP($V437,AF:AM,8,FALSE()),"")</f>
        <v/>
      </c>
      <c r="Z437" s="573" t="str">
        <f aca="false">IFERROR(VLOOKUP($V437,AG:AN,8,FALSE()),"")</f>
        <v/>
      </c>
      <c r="AA437" s="573" t="str">
        <f aca="false">IFERROR(VLOOKUP($V437,AH:AO,8,FALSE()),"")</f>
        <v/>
      </c>
      <c r="AB437" s="573" t="str">
        <f aca="false">IFERROR(VLOOKUP($V437,AI:AP,8,FALSE()),"")</f>
        <v/>
      </c>
      <c r="AD437" s="568" t="str">
        <f aca="false">IF(AK437&lt;&gt;"",MAX(AD$3:AD436)+1,"")</f>
        <v/>
      </c>
      <c r="AE437" s="568" t="str">
        <f aca="false">IF(AL437&lt;&gt;"",MAX(AE$3:AE436)+1,"")</f>
        <v/>
      </c>
      <c r="AF437" s="568" t="str">
        <f aca="false">IF(AM437&lt;&gt;"",MAX(AF$3:AF436)+1,"")</f>
        <v/>
      </c>
      <c r="AG437" s="568" t="str">
        <f aca="false">IF(AN437&lt;&gt;"",MAX(AG$3:AG436)+1,"")</f>
        <v/>
      </c>
      <c r="AH437" s="568" t="str">
        <f aca="false">IF(AO437&lt;&gt;"",MAX(AH$3:AH436)+1,"")</f>
        <v/>
      </c>
      <c r="AI437" s="568" t="str">
        <f aca="false">IF(AP437&lt;&gt;"",MAX(AI$3:AI436)+1,"")</f>
        <v/>
      </c>
      <c r="AK437" s="568" t="str">
        <f aca="false">IF(B437="","",IF(COUNTIF($AK$3:AL436,B437)=0,B437,""))</f>
        <v/>
      </c>
      <c r="AL437" s="568" t="str">
        <f aca="false">IF(C437="","",IF($B437='Descrizione Intervento'!$E$25,IF(COUNTIF($AL$3:AL436,$C437)=0,$C437,""),""))</f>
        <v/>
      </c>
      <c r="AM437" s="568" t="str">
        <f aca="false">IF(D437="","",IF(AND($B437='Descrizione Intervento'!$E$25,$C437='Descrizione Intervento'!$E$27),IF(COUNTIF(AM$3:AM436,$D437)=0,$D437,""),""))</f>
        <v/>
      </c>
      <c r="AN437" s="568" t="str">
        <f aca="false">IF(E437="","",IF(AND($B437='Descrizione Intervento'!$E$25,$C437='Descrizione Intervento'!$E$27,$D437='Descrizione Intervento'!$E$30),IF(COUNTIF(AN$3:AN436,$E437)=0,$E437,""),""))</f>
        <v/>
      </c>
      <c r="AO437" s="568" t="str">
        <f aca="false">IF(F437="","",IF(AND($B437='Descrizione Intervento'!$E$25,$C437='Descrizione Intervento'!$E$27,$D437='Descrizione Intervento'!$E$30,$E437='Descrizione Intervento'!$E$32),IF(COUNTIF(AO$3:AO436,$F437)=0,$F437,""),""))</f>
        <v/>
      </c>
      <c r="AP437" s="568" t="str">
        <f aca="false">IF(G437="","",IF(AND($B437='Descrizione Intervento'!$E$25,$C437='Descrizione Intervento'!$E$27,$D437='Descrizione Intervento'!$E$30,$E437='Descrizione Intervento'!$E$32,$F437='Descrizione Intervento'!$E$34),IF(COUNTIF(AP$3:AP436,$G437)=0,$G437,""),""))</f>
        <v/>
      </c>
    </row>
    <row r="438" customFormat="false" ht="12.75" hidden="false" customHeight="false" outlineLevel="0" collapsed="false">
      <c r="A438" s="568" t="str">
        <f aca="false">IF(B438&lt;&gt;"",CONCATENATE(B438,C438,D438,E438,F502,F438,G438),"")</f>
        <v/>
      </c>
      <c r="B438" s="590"/>
      <c r="C438" s="590"/>
      <c r="D438" s="590"/>
      <c r="E438" s="591"/>
      <c r="F438" s="590"/>
      <c r="G438" s="590"/>
      <c r="H438" s="593"/>
      <c r="I438" s="593"/>
      <c r="J438" s="595"/>
      <c r="K438" s="595"/>
      <c r="L438" s="590"/>
      <c r="M438" s="590"/>
      <c r="N438" s="590"/>
      <c r="V438" s="568" t="n">
        <f aca="false">+V437+1</f>
        <v>376</v>
      </c>
      <c r="W438" s="573" t="str">
        <f aca="false">IFERROR(VLOOKUP($V437,AD:AK,8,FALSE()),"")</f>
        <v/>
      </c>
      <c r="X438" s="573" t="str">
        <f aca="false">IFERROR(VLOOKUP($V438,AE:AL,8,FALSE()),"")</f>
        <v/>
      </c>
      <c r="Y438" s="573" t="str">
        <f aca="false">IFERROR(VLOOKUP($V438,AF:AM,8,FALSE()),"")</f>
        <v/>
      </c>
      <c r="Z438" s="573" t="str">
        <f aca="false">IFERROR(VLOOKUP($V438,AG:AN,8,FALSE()),"")</f>
        <v/>
      </c>
      <c r="AA438" s="573" t="str">
        <f aca="false">IFERROR(VLOOKUP($V438,AH:AO,8,FALSE()),"")</f>
        <v/>
      </c>
      <c r="AB438" s="573" t="str">
        <f aca="false">IFERROR(VLOOKUP($V438,AI:AP,8,FALSE()),"")</f>
        <v/>
      </c>
      <c r="AD438" s="568" t="str">
        <f aca="false">IF(AK438&lt;&gt;"",MAX(AD$3:AD437)+1,"")</f>
        <v/>
      </c>
      <c r="AE438" s="568" t="str">
        <f aca="false">IF(AL438&lt;&gt;"",MAX(AE$3:AE437)+1,"")</f>
        <v/>
      </c>
      <c r="AF438" s="568" t="str">
        <f aca="false">IF(AM438&lt;&gt;"",MAX(AF$3:AF437)+1,"")</f>
        <v/>
      </c>
      <c r="AG438" s="568" t="str">
        <f aca="false">IF(AN438&lt;&gt;"",MAX(AG$3:AG437)+1,"")</f>
        <v/>
      </c>
      <c r="AH438" s="568" t="str">
        <f aca="false">IF(AO438&lt;&gt;"",MAX(AH$3:AH437)+1,"")</f>
        <v/>
      </c>
      <c r="AI438" s="568" t="str">
        <f aca="false">IF(AP438&lt;&gt;"",MAX(AI$3:AI437)+1,"")</f>
        <v/>
      </c>
      <c r="AK438" s="568" t="str">
        <f aca="false">IF(B438="","",IF(COUNTIF($AK$3:AL437,B438)=0,B438,""))</f>
        <v/>
      </c>
      <c r="AL438" s="568" t="str">
        <f aca="false">IF(C438="","",IF($B438='Descrizione Intervento'!$E$25,IF(COUNTIF($AL$3:AL437,$C438)=0,$C438,""),""))</f>
        <v/>
      </c>
      <c r="AM438" s="568" t="str">
        <f aca="false">IF(D438="","",IF(AND($B438='Descrizione Intervento'!$E$25,$C438='Descrizione Intervento'!$E$27),IF(COUNTIF(AM$3:AM437,$D438)=0,$D438,""),""))</f>
        <v/>
      </c>
      <c r="AN438" s="568" t="str">
        <f aca="false">IF(E438="","",IF(AND($B438='Descrizione Intervento'!$E$25,$C438='Descrizione Intervento'!$E$27,$D438='Descrizione Intervento'!$E$30),IF(COUNTIF(AN$3:AN437,$E438)=0,$E438,""),""))</f>
        <v/>
      </c>
      <c r="AO438" s="568" t="str">
        <f aca="false">IF(F438="","",IF(AND($B438='Descrizione Intervento'!$E$25,$C438='Descrizione Intervento'!$E$27,$D438='Descrizione Intervento'!$E$30,$E438='Descrizione Intervento'!$E$32),IF(COUNTIF(AO$3:AO437,$F438)=0,$F438,""),""))</f>
        <v/>
      </c>
      <c r="AP438" s="568" t="str">
        <f aca="false">IF(G438="","",IF(AND($B438='Descrizione Intervento'!$E$25,$C438='Descrizione Intervento'!$E$27,$D438='Descrizione Intervento'!$E$30,$E438='Descrizione Intervento'!$E$32,$F438='Descrizione Intervento'!$E$34),IF(COUNTIF(AP$3:AP437,$G438)=0,$G438,""),""))</f>
        <v/>
      </c>
    </row>
    <row r="439" customFormat="false" ht="12.75" hidden="false" customHeight="false" outlineLevel="0" collapsed="false">
      <c r="A439" s="568" t="str">
        <f aca="false">IF(B439&lt;&gt;"",CONCATENATE(B439,C439,D439,E439,F503,F439,G439),"")</f>
        <v/>
      </c>
      <c r="B439" s="590"/>
      <c r="C439" s="590"/>
      <c r="D439" s="590"/>
      <c r="E439" s="591"/>
      <c r="F439" s="590"/>
      <c r="G439" s="590"/>
      <c r="H439" s="593"/>
      <c r="I439" s="593"/>
      <c r="J439" s="595"/>
      <c r="K439" s="595"/>
      <c r="L439" s="590"/>
      <c r="M439" s="590"/>
      <c r="N439" s="590"/>
      <c r="V439" s="568" t="n">
        <f aca="false">+V438+1</f>
        <v>377</v>
      </c>
      <c r="W439" s="573" t="str">
        <f aca="false">IFERROR(VLOOKUP($V438,AD:AK,8,FALSE()),"")</f>
        <v/>
      </c>
      <c r="X439" s="573" t="str">
        <f aca="false">IFERROR(VLOOKUP($V439,AE:AL,8,FALSE()),"")</f>
        <v/>
      </c>
      <c r="Y439" s="573" t="str">
        <f aca="false">IFERROR(VLOOKUP($V439,AF:AM,8,FALSE()),"")</f>
        <v/>
      </c>
      <c r="Z439" s="573" t="str">
        <f aca="false">IFERROR(VLOOKUP($V439,AG:AN,8,FALSE()),"")</f>
        <v/>
      </c>
      <c r="AA439" s="573" t="str">
        <f aca="false">IFERROR(VLOOKUP($V439,AH:AO,8,FALSE()),"")</f>
        <v/>
      </c>
      <c r="AB439" s="573" t="str">
        <f aca="false">IFERROR(VLOOKUP($V439,AI:AP,8,FALSE()),"")</f>
        <v/>
      </c>
      <c r="AD439" s="568" t="str">
        <f aca="false">IF(AK439&lt;&gt;"",MAX(AD$3:AD438)+1,"")</f>
        <v/>
      </c>
      <c r="AE439" s="568" t="str">
        <f aca="false">IF(AL439&lt;&gt;"",MAX(AE$3:AE438)+1,"")</f>
        <v/>
      </c>
      <c r="AF439" s="568" t="str">
        <f aca="false">IF(AM439&lt;&gt;"",MAX(AF$3:AF438)+1,"")</f>
        <v/>
      </c>
      <c r="AG439" s="568" t="str">
        <f aca="false">IF(AN439&lt;&gt;"",MAX(AG$3:AG438)+1,"")</f>
        <v/>
      </c>
      <c r="AH439" s="568" t="str">
        <f aca="false">IF(AO439&lt;&gt;"",MAX(AH$3:AH438)+1,"")</f>
        <v/>
      </c>
      <c r="AI439" s="568" t="str">
        <f aca="false">IF(AP439&lt;&gt;"",MAX(AI$3:AI438)+1,"")</f>
        <v/>
      </c>
      <c r="AK439" s="568" t="str">
        <f aca="false">IF(B439="","",IF(COUNTIF($AK$3:AL438,B439)=0,B439,""))</f>
        <v/>
      </c>
      <c r="AL439" s="568" t="str">
        <f aca="false">IF(C439="","",IF($B439='Descrizione Intervento'!$E$25,IF(COUNTIF($AL$3:AL438,$C439)=0,$C439,""),""))</f>
        <v/>
      </c>
      <c r="AM439" s="568" t="str">
        <f aca="false">IF(D439="","",IF(AND($B439='Descrizione Intervento'!$E$25,$C439='Descrizione Intervento'!$E$27),IF(COUNTIF(AM$3:AM438,$D439)=0,$D439,""),""))</f>
        <v/>
      </c>
      <c r="AN439" s="568" t="str">
        <f aca="false">IF(E439="","",IF(AND($B439='Descrizione Intervento'!$E$25,$C439='Descrizione Intervento'!$E$27,$D439='Descrizione Intervento'!$E$30),IF(COUNTIF(AN$3:AN438,$E439)=0,$E439,""),""))</f>
        <v/>
      </c>
      <c r="AO439" s="568" t="str">
        <f aca="false">IF(F439="","",IF(AND($B439='Descrizione Intervento'!$E$25,$C439='Descrizione Intervento'!$E$27,$D439='Descrizione Intervento'!$E$30,$E439='Descrizione Intervento'!$E$32),IF(COUNTIF(AO$3:AO438,$F439)=0,$F439,""),""))</f>
        <v/>
      </c>
      <c r="AP439" s="568" t="str">
        <f aca="false">IF(G439="","",IF(AND($B439='Descrizione Intervento'!$E$25,$C439='Descrizione Intervento'!$E$27,$D439='Descrizione Intervento'!$E$30,$E439='Descrizione Intervento'!$E$32,$F439='Descrizione Intervento'!$E$34),IF(COUNTIF(AP$3:AP438,$G439)=0,$G439,""),""))</f>
        <v/>
      </c>
    </row>
    <row r="440" customFormat="false" ht="12.75" hidden="false" customHeight="false" outlineLevel="0" collapsed="false">
      <c r="A440" s="568" t="str">
        <f aca="false">IF(B440&lt;&gt;"",CONCATENATE(B440,C440,D440,E440,F504,F440,G440),"")</f>
        <v/>
      </c>
      <c r="B440" s="590"/>
      <c r="C440" s="590"/>
      <c r="D440" s="590"/>
      <c r="E440" s="591"/>
      <c r="F440" s="590"/>
      <c r="G440" s="590"/>
      <c r="H440" s="593"/>
      <c r="I440" s="593"/>
      <c r="J440" s="595"/>
      <c r="K440" s="595"/>
      <c r="L440" s="590"/>
      <c r="M440" s="590"/>
      <c r="N440" s="590"/>
      <c r="V440" s="568" t="n">
        <f aca="false">+V439+1</f>
        <v>378</v>
      </c>
      <c r="W440" s="573" t="str">
        <f aca="false">IFERROR(VLOOKUP($V439,AD:AK,8,FALSE()),"")</f>
        <v/>
      </c>
      <c r="X440" s="573" t="str">
        <f aca="false">IFERROR(VLOOKUP($V440,AE:AL,8,FALSE()),"")</f>
        <v/>
      </c>
      <c r="Y440" s="573" t="str">
        <f aca="false">IFERROR(VLOOKUP($V440,AF:AM,8,FALSE()),"")</f>
        <v/>
      </c>
      <c r="Z440" s="573" t="str">
        <f aca="false">IFERROR(VLOOKUP($V440,AG:AN,8,FALSE()),"")</f>
        <v/>
      </c>
      <c r="AA440" s="573" t="str">
        <f aca="false">IFERROR(VLOOKUP($V440,AH:AO,8,FALSE()),"")</f>
        <v/>
      </c>
      <c r="AB440" s="573" t="str">
        <f aca="false">IFERROR(VLOOKUP($V440,AI:AP,8,FALSE()),"")</f>
        <v/>
      </c>
      <c r="AD440" s="568" t="str">
        <f aca="false">IF(AK440&lt;&gt;"",MAX(AD$3:AD439)+1,"")</f>
        <v/>
      </c>
      <c r="AE440" s="568" t="str">
        <f aca="false">IF(AL440&lt;&gt;"",MAX(AE$3:AE439)+1,"")</f>
        <v/>
      </c>
      <c r="AF440" s="568" t="str">
        <f aca="false">IF(AM440&lt;&gt;"",MAX(AF$3:AF439)+1,"")</f>
        <v/>
      </c>
      <c r="AG440" s="568" t="str">
        <f aca="false">IF(AN440&lt;&gt;"",MAX(AG$3:AG439)+1,"")</f>
        <v/>
      </c>
      <c r="AH440" s="568" t="str">
        <f aca="false">IF(AO440&lt;&gt;"",MAX(AH$3:AH439)+1,"")</f>
        <v/>
      </c>
      <c r="AI440" s="568" t="str">
        <f aca="false">IF(AP440&lt;&gt;"",MAX(AI$3:AI439)+1,"")</f>
        <v/>
      </c>
      <c r="AK440" s="568" t="str">
        <f aca="false">IF(B440="","",IF(COUNTIF($AK$3:AL439,B440)=0,B440,""))</f>
        <v/>
      </c>
      <c r="AL440" s="568" t="str">
        <f aca="false">IF(C440="","",IF($B440='Descrizione Intervento'!$E$25,IF(COUNTIF($AL$3:AL439,$C440)=0,$C440,""),""))</f>
        <v/>
      </c>
      <c r="AM440" s="568" t="str">
        <f aca="false">IF(D440="","",IF(AND($B440='Descrizione Intervento'!$E$25,$C440='Descrizione Intervento'!$E$27),IF(COUNTIF(AM$3:AM439,$D440)=0,$D440,""),""))</f>
        <v/>
      </c>
      <c r="AN440" s="568" t="str">
        <f aca="false">IF(E440="","",IF(AND($B440='Descrizione Intervento'!$E$25,$C440='Descrizione Intervento'!$E$27,$D440='Descrizione Intervento'!$E$30),IF(COUNTIF(AN$3:AN439,$E440)=0,$E440,""),""))</f>
        <v/>
      </c>
      <c r="AO440" s="568" t="str">
        <f aca="false">IF(F440="","",IF(AND($B440='Descrizione Intervento'!$E$25,$C440='Descrizione Intervento'!$E$27,$D440='Descrizione Intervento'!$E$30,$E440='Descrizione Intervento'!$E$32),IF(COUNTIF(AO$3:AO439,$F440)=0,$F440,""),""))</f>
        <v/>
      </c>
      <c r="AP440" s="568" t="str">
        <f aca="false">IF(G440="","",IF(AND($B440='Descrizione Intervento'!$E$25,$C440='Descrizione Intervento'!$E$27,$D440='Descrizione Intervento'!$E$30,$E440='Descrizione Intervento'!$E$32,$F440='Descrizione Intervento'!$E$34),IF(COUNTIF(AP$3:AP439,$G440)=0,$G440,""),""))</f>
        <v/>
      </c>
    </row>
    <row r="441" customFormat="false" ht="12.75" hidden="false" customHeight="false" outlineLevel="0" collapsed="false">
      <c r="A441" s="568" t="str">
        <f aca="false">IF(B441&lt;&gt;"",CONCATENATE(B441,C441,D441,E441,F505,F441,G441),"")</f>
        <v/>
      </c>
      <c r="B441" s="590"/>
      <c r="C441" s="590"/>
      <c r="D441" s="590"/>
      <c r="E441" s="591"/>
      <c r="F441" s="590"/>
      <c r="G441" s="590"/>
      <c r="H441" s="593"/>
      <c r="I441" s="593"/>
      <c r="J441" s="595"/>
      <c r="K441" s="595"/>
      <c r="L441" s="590"/>
      <c r="M441" s="590"/>
      <c r="N441" s="590"/>
      <c r="V441" s="568" t="n">
        <f aca="false">+V440+1</f>
        <v>379</v>
      </c>
      <c r="W441" s="573" t="str">
        <f aca="false">IFERROR(VLOOKUP($V440,AD:AK,8,FALSE()),"")</f>
        <v/>
      </c>
      <c r="X441" s="573" t="str">
        <f aca="false">IFERROR(VLOOKUP($V441,AE:AL,8,FALSE()),"")</f>
        <v/>
      </c>
      <c r="Y441" s="573" t="str">
        <f aca="false">IFERROR(VLOOKUP($V441,AF:AM,8,FALSE()),"")</f>
        <v/>
      </c>
      <c r="Z441" s="573" t="str">
        <f aca="false">IFERROR(VLOOKUP($V441,AG:AN,8,FALSE()),"")</f>
        <v/>
      </c>
      <c r="AA441" s="573" t="str">
        <f aca="false">IFERROR(VLOOKUP($V441,AH:AO,8,FALSE()),"")</f>
        <v/>
      </c>
      <c r="AB441" s="573" t="str">
        <f aca="false">IFERROR(VLOOKUP($V441,AI:AP,8,FALSE()),"")</f>
        <v/>
      </c>
      <c r="AD441" s="568" t="str">
        <f aca="false">IF(AK441&lt;&gt;"",MAX(AD$3:AD440)+1,"")</f>
        <v/>
      </c>
      <c r="AE441" s="568" t="str">
        <f aca="false">IF(AL441&lt;&gt;"",MAX(AE$3:AE440)+1,"")</f>
        <v/>
      </c>
      <c r="AF441" s="568" t="str">
        <f aca="false">IF(AM441&lt;&gt;"",MAX(AF$3:AF440)+1,"")</f>
        <v/>
      </c>
      <c r="AG441" s="568" t="str">
        <f aca="false">IF(AN441&lt;&gt;"",MAX(AG$3:AG440)+1,"")</f>
        <v/>
      </c>
      <c r="AH441" s="568" t="str">
        <f aca="false">IF(AO441&lt;&gt;"",MAX(AH$3:AH440)+1,"")</f>
        <v/>
      </c>
      <c r="AI441" s="568" t="str">
        <f aca="false">IF(AP441&lt;&gt;"",MAX(AI$3:AI440)+1,"")</f>
        <v/>
      </c>
      <c r="AK441" s="568" t="str">
        <f aca="false">IF(B441="","",IF(COUNTIF($AK$3:AL440,B441)=0,B441,""))</f>
        <v/>
      </c>
      <c r="AL441" s="568" t="str">
        <f aca="false">IF(C441="","",IF($B441='Descrizione Intervento'!$E$25,IF(COUNTIF($AL$3:AL440,$C441)=0,$C441,""),""))</f>
        <v/>
      </c>
      <c r="AM441" s="568" t="str">
        <f aca="false">IF(D441="","",IF(AND($B441='Descrizione Intervento'!$E$25,$C441='Descrizione Intervento'!$E$27),IF(COUNTIF(AM$3:AM440,$D441)=0,$D441,""),""))</f>
        <v/>
      </c>
      <c r="AN441" s="568" t="str">
        <f aca="false">IF(E441="","",IF(AND($B441='Descrizione Intervento'!$E$25,$C441='Descrizione Intervento'!$E$27,$D441='Descrizione Intervento'!$E$30),IF(COUNTIF(AN$3:AN440,$E441)=0,$E441,""),""))</f>
        <v/>
      </c>
      <c r="AO441" s="568" t="str">
        <f aca="false">IF(F441="","",IF(AND($B441='Descrizione Intervento'!$E$25,$C441='Descrizione Intervento'!$E$27,$D441='Descrizione Intervento'!$E$30,$E441='Descrizione Intervento'!$E$32),IF(COUNTIF(AO$3:AO440,$F441)=0,$F441,""),""))</f>
        <v/>
      </c>
      <c r="AP441" s="568" t="str">
        <f aca="false">IF(G441="","",IF(AND($B441='Descrizione Intervento'!$E$25,$C441='Descrizione Intervento'!$E$27,$D441='Descrizione Intervento'!$E$30,$E441='Descrizione Intervento'!$E$32,$F441='Descrizione Intervento'!$E$34),IF(COUNTIF(AP$3:AP440,$G441)=0,$G441,""),""))</f>
        <v/>
      </c>
    </row>
    <row r="442" customFormat="false" ht="12.75" hidden="false" customHeight="false" outlineLevel="0" collapsed="false">
      <c r="A442" s="568" t="str">
        <f aca="false">IF(B442&lt;&gt;"",CONCATENATE(B442,C442,D442,E442,F506,F442,G442),"")</f>
        <v/>
      </c>
      <c r="B442" s="590"/>
      <c r="C442" s="590"/>
      <c r="D442" s="590"/>
      <c r="E442" s="591"/>
      <c r="F442" s="590"/>
      <c r="G442" s="590"/>
      <c r="H442" s="593"/>
      <c r="I442" s="593"/>
      <c r="J442" s="595"/>
      <c r="K442" s="595"/>
      <c r="L442" s="590"/>
      <c r="M442" s="590"/>
      <c r="N442" s="590"/>
      <c r="V442" s="568" t="n">
        <f aca="false">+V441+1</f>
        <v>380</v>
      </c>
      <c r="W442" s="573" t="str">
        <f aca="false">IFERROR(VLOOKUP($V441,AD:AK,8,FALSE()),"")</f>
        <v/>
      </c>
      <c r="X442" s="573" t="str">
        <f aca="false">IFERROR(VLOOKUP($V442,AE:AL,8,FALSE()),"")</f>
        <v/>
      </c>
      <c r="Y442" s="573" t="str">
        <f aca="false">IFERROR(VLOOKUP($V442,AF:AM,8,FALSE()),"")</f>
        <v/>
      </c>
      <c r="Z442" s="573" t="str">
        <f aca="false">IFERROR(VLOOKUP($V442,AG:AN,8,FALSE()),"")</f>
        <v/>
      </c>
      <c r="AA442" s="573" t="str">
        <f aca="false">IFERROR(VLOOKUP($V442,AH:AO,8,FALSE()),"")</f>
        <v/>
      </c>
      <c r="AB442" s="573" t="str">
        <f aca="false">IFERROR(VLOOKUP($V442,AI:AP,8,FALSE()),"")</f>
        <v/>
      </c>
      <c r="AD442" s="568" t="str">
        <f aca="false">IF(AK442&lt;&gt;"",MAX(AD$3:AD441)+1,"")</f>
        <v/>
      </c>
      <c r="AE442" s="568" t="str">
        <f aca="false">IF(AL442&lt;&gt;"",MAX(AE$3:AE441)+1,"")</f>
        <v/>
      </c>
      <c r="AF442" s="568" t="str">
        <f aca="false">IF(AM442&lt;&gt;"",MAX(AF$3:AF441)+1,"")</f>
        <v/>
      </c>
      <c r="AG442" s="568" t="str">
        <f aca="false">IF(AN442&lt;&gt;"",MAX(AG$3:AG441)+1,"")</f>
        <v/>
      </c>
      <c r="AH442" s="568" t="str">
        <f aca="false">IF(AO442&lt;&gt;"",MAX(AH$3:AH441)+1,"")</f>
        <v/>
      </c>
      <c r="AI442" s="568" t="str">
        <f aca="false">IF(AP442&lt;&gt;"",MAX(AI$3:AI441)+1,"")</f>
        <v/>
      </c>
      <c r="AK442" s="568" t="str">
        <f aca="false">IF(B442="","",IF(COUNTIF($AK$3:AL441,B442)=0,B442,""))</f>
        <v/>
      </c>
      <c r="AL442" s="568" t="str">
        <f aca="false">IF(C442="","",IF($B442='Descrizione Intervento'!$E$25,IF(COUNTIF($AL$3:AL441,$C442)=0,$C442,""),""))</f>
        <v/>
      </c>
      <c r="AM442" s="568" t="str">
        <f aca="false">IF(D442="","",IF(AND($B442='Descrizione Intervento'!$E$25,$C442='Descrizione Intervento'!$E$27),IF(COUNTIF(AM$3:AM441,$D442)=0,$D442,""),""))</f>
        <v/>
      </c>
      <c r="AN442" s="568" t="str">
        <f aca="false">IF(E442="","",IF(AND($B442='Descrizione Intervento'!$E$25,$C442='Descrizione Intervento'!$E$27,$D442='Descrizione Intervento'!$E$30),IF(COUNTIF(AN$3:AN441,$E442)=0,$E442,""),""))</f>
        <v/>
      </c>
      <c r="AO442" s="568" t="str">
        <f aca="false">IF(F442="","",IF(AND($B442='Descrizione Intervento'!$E$25,$C442='Descrizione Intervento'!$E$27,$D442='Descrizione Intervento'!$E$30,$E442='Descrizione Intervento'!$E$32),IF(COUNTIF(AO$3:AO441,$F442)=0,$F442,""),""))</f>
        <v/>
      </c>
      <c r="AP442" s="568" t="str">
        <f aca="false">IF(G442="","",IF(AND($B442='Descrizione Intervento'!$E$25,$C442='Descrizione Intervento'!$E$27,$D442='Descrizione Intervento'!$E$30,$E442='Descrizione Intervento'!$E$32,$F442='Descrizione Intervento'!$E$34),IF(COUNTIF(AP$3:AP441,$G442)=0,$G442,""),""))</f>
        <v/>
      </c>
    </row>
    <row r="443" customFormat="false" ht="12.75" hidden="false" customHeight="false" outlineLevel="0" collapsed="false">
      <c r="A443" s="568" t="str">
        <f aca="false">IF(B443&lt;&gt;"",CONCATENATE(B443,C443,D443,E443,F507,F443,G443),"")</f>
        <v/>
      </c>
      <c r="B443" s="590"/>
      <c r="C443" s="590"/>
      <c r="D443" s="590"/>
      <c r="E443" s="591"/>
      <c r="F443" s="590"/>
      <c r="G443" s="590"/>
      <c r="H443" s="593"/>
      <c r="I443" s="593"/>
      <c r="J443" s="595"/>
      <c r="K443" s="595"/>
      <c r="L443" s="590"/>
      <c r="M443" s="590"/>
      <c r="N443" s="590"/>
      <c r="V443" s="568" t="n">
        <f aca="false">+V442+1</f>
        <v>381</v>
      </c>
      <c r="W443" s="573" t="str">
        <f aca="false">IFERROR(VLOOKUP($V442,AD:AK,8,FALSE()),"")</f>
        <v/>
      </c>
      <c r="X443" s="573" t="str">
        <f aca="false">IFERROR(VLOOKUP($V443,AE:AL,8,FALSE()),"")</f>
        <v/>
      </c>
      <c r="Y443" s="573" t="str">
        <f aca="false">IFERROR(VLOOKUP($V443,AF:AM,8,FALSE()),"")</f>
        <v/>
      </c>
      <c r="Z443" s="573" t="str">
        <f aca="false">IFERROR(VLOOKUP($V443,AG:AN,8,FALSE()),"")</f>
        <v/>
      </c>
      <c r="AA443" s="573" t="str">
        <f aca="false">IFERROR(VLOOKUP($V443,AH:AO,8,FALSE()),"")</f>
        <v/>
      </c>
      <c r="AB443" s="573" t="str">
        <f aca="false">IFERROR(VLOOKUP($V443,AI:AP,8,FALSE()),"")</f>
        <v/>
      </c>
      <c r="AD443" s="568" t="str">
        <f aca="false">IF(AK443&lt;&gt;"",MAX(AD$3:AD442)+1,"")</f>
        <v/>
      </c>
      <c r="AE443" s="568" t="str">
        <f aca="false">IF(AL443&lt;&gt;"",MAX(AE$3:AE442)+1,"")</f>
        <v/>
      </c>
      <c r="AF443" s="568" t="str">
        <f aca="false">IF(AM443&lt;&gt;"",MAX(AF$3:AF442)+1,"")</f>
        <v/>
      </c>
      <c r="AG443" s="568" t="str">
        <f aca="false">IF(AN443&lt;&gt;"",MAX(AG$3:AG442)+1,"")</f>
        <v/>
      </c>
      <c r="AH443" s="568" t="str">
        <f aca="false">IF(AO443&lt;&gt;"",MAX(AH$3:AH442)+1,"")</f>
        <v/>
      </c>
      <c r="AI443" s="568" t="str">
        <f aca="false">IF(AP443&lt;&gt;"",MAX(AI$3:AI442)+1,"")</f>
        <v/>
      </c>
      <c r="AK443" s="568" t="str">
        <f aca="false">IF(B443="","",IF(COUNTIF($AK$3:AL442,B443)=0,B443,""))</f>
        <v/>
      </c>
      <c r="AL443" s="568" t="str">
        <f aca="false">IF(C443="","",IF($B443='Descrizione Intervento'!$E$25,IF(COUNTIF($AL$3:AL442,$C443)=0,$C443,""),""))</f>
        <v/>
      </c>
      <c r="AM443" s="568" t="str">
        <f aca="false">IF(D443="","",IF(AND($B443='Descrizione Intervento'!$E$25,$C443='Descrizione Intervento'!$E$27),IF(COUNTIF(AM$3:AM442,$D443)=0,$D443,""),""))</f>
        <v/>
      </c>
      <c r="AN443" s="568" t="str">
        <f aca="false">IF(E443="","",IF(AND($B443='Descrizione Intervento'!$E$25,$C443='Descrizione Intervento'!$E$27,$D443='Descrizione Intervento'!$E$30),IF(COUNTIF(AN$3:AN442,$E443)=0,$E443,""),""))</f>
        <v/>
      </c>
      <c r="AO443" s="568" t="str">
        <f aca="false">IF(F443="","",IF(AND($B443='Descrizione Intervento'!$E$25,$C443='Descrizione Intervento'!$E$27,$D443='Descrizione Intervento'!$E$30,$E443='Descrizione Intervento'!$E$32),IF(COUNTIF(AO$3:AO442,$F443)=0,$F443,""),""))</f>
        <v/>
      </c>
      <c r="AP443" s="568" t="str">
        <f aca="false">IF(G443="","",IF(AND($B443='Descrizione Intervento'!$E$25,$C443='Descrizione Intervento'!$E$27,$D443='Descrizione Intervento'!$E$30,$E443='Descrizione Intervento'!$E$32,$F443='Descrizione Intervento'!$E$34),IF(COUNTIF(AP$3:AP442,$G443)=0,$G443,""),""))</f>
        <v/>
      </c>
    </row>
    <row r="444" customFormat="false" ht="12.75" hidden="false" customHeight="false" outlineLevel="0" collapsed="false">
      <c r="A444" s="568" t="str">
        <f aca="false">IF(B444&lt;&gt;"",CONCATENATE(B444,C444,D444,E444,F508,F444,G444),"")</f>
        <v/>
      </c>
      <c r="B444" s="590"/>
      <c r="C444" s="590"/>
      <c r="D444" s="590"/>
      <c r="E444" s="591"/>
      <c r="F444" s="590"/>
      <c r="G444" s="590"/>
      <c r="H444" s="593"/>
      <c r="I444" s="593"/>
      <c r="J444" s="595"/>
      <c r="K444" s="595"/>
      <c r="L444" s="590"/>
      <c r="M444" s="590"/>
      <c r="N444" s="590"/>
      <c r="V444" s="568" t="n">
        <f aca="false">+V443+1</f>
        <v>382</v>
      </c>
      <c r="W444" s="573" t="str">
        <f aca="false">IFERROR(VLOOKUP($V443,AD:AK,8,FALSE()),"")</f>
        <v/>
      </c>
      <c r="X444" s="573" t="str">
        <f aca="false">IFERROR(VLOOKUP($V444,AE:AL,8,FALSE()),"")</f>
        <v/>
      </c>
      <c r="Y444" s="573" t="str">
        <f aca="false">IFERROR(VLOOKUP($V444,AF:AM,8,FALSE()),"")</f>
        <v/>
      </c>
      <c r="Z444" s="573" t="str">
        <f aca="false">IFERROR(VLOOKUP($V444,AG:AN,8,FALSE()),"")</f>
        <v/>
      </c>
      <c r="AA444" s="573" t="str">
        <f aca="false">IFERROR(VLOOKUP($V444,AH:AO,8,FALSE()),"")</f>
        <v/>
      </c>
      <c r="AB444" s="573" t="str">
        <f aca="false">IFERROR(VLOOKUP($V444,AI:AP,8,FALSE()),"")</f>
        <v/>
      </c>
      <c r="AD444" s="568" t="str">
        <f aca="false">IF(AK444&lt;&gt;"",MAX(AD$3:AD443)+1,"")</f>
        <v/>
      </c>
      <c r="AE444" s="568" t="str">
        <f aca="false">IF(AL444&lt;&gt;"",MAX(AE$3:AE443)+1,"")</f>
        <v/>
      </c>
      <c r="AF444" s="568" t="str">
        <f aca="false">IF(AM444&lt;&gt;"",MAX(AF$3:AF443)+1,"")</f>
        <v/>
      </c>
      <c r="AG444" s="568" t="str">
        <f aca="false">IF(AN444&lt;&gt;"",MAX(AG$3:AG443)+1,"")</f>
        <v/>
      </c>
      <c r="AH444" s="568" t="str">
        <f aca="false">IF(AO444&lt;&gt;"",MAX(AH$3:AH443)+1,"")</f>
        <v/>
      </c>
      <c r="AI444" s="568" t="str">
        <f aca="false">IF(AP444&lt;&gt;"",MAX(AI$3:AI443)+1,"")</f>
        <v/>
      </c>
      <c r="AK444" s="568" t="str">
        <f aca="false">IF(B444="","",IF(COUNTIF($AK$3:AL443,B444)=0,B444,""))</f>
        <v/>
      </c>
      <c r="AL444" s="568" t="str">
        <f aca="false">IF(C444="","",IF($B444='Descrizione Intervento'!$E$25,IF(COUNTIF($AL$3:AL443,$C444)=0,$C444,""),""))</f>
        <v/>
      </c>
      <c r="AM444" s="568" t="str">
        <f aca="false">IF(D444="","",IF(AND($B444='Descrizione Intervento'!$E$25,$C444='Descrizione Intervento'!$E$27),IF(COUNTIF(AM$3:AM443,$D444)=0,$D444,""),""))</f>
        <v/>
      </c>
      <c r="AN444" s="568" t="str">
        <f aca="false">IF(E444="","",IF(AND($B444='Descrizione Intervento'!$E$25,$C444='Descrizione Intervento'!$E$27,$D444='Descrizione Intervento'!$E$30),IF(COUNTIF(AN$3:AN443,$E444)=0,$E444,""),""))</f>
        <v/>
      </c>
      <c r="AO444" s="568" t="str">
        <f aca="false">IF(F444="","",IF(AND($B444='Descrizione Intervento'!$E$25,$C444='Descrizione Intervento'!$E$27,$D444='Descrizione Intervento'!$E$30,$E444='Descrizione Intervento'!$E$32),IF(COUNTIF(AO$3:AO443,$F444)=0,$F444,""),""))</f>
        <v/>
      </c>
      <c r="AP444" s="568" t="str">
        <f aca="false">IF(G444="","",IF(AND($B444='Descrizione Intervento'!$E$25,$C444='Descrizione Intervento'!$E$27,$D444='Descrizione Intervento'!$E$30,$E444='Descrizione Intervento'!$E$32,$F444='Descrizione Intervento'!$E$34),IF(COUNTIF(AP$3:AP443,$G444)=0,$G444,""),""))</f>
        <v/>
      </c>
    </row>
    <row r="445" customFormat="false" ht="12.75" hidden="false" customHeight="false" outlineLevel="0" collapsed="false">
      <c r="A445" s="568" t="str">
        <f aca="false">IF(B445&lt;&gt;"",CONCATENATE(B445,C445,D445,E445,F509,F445,G445),"")</f>
        <v/>
      </c>
      <c r="B445" s="590"/>
      <c r="C445" s="590"/>
      <c r="D445" s="590"/>
      <c r="E445" s="591"/>
      <c r="F445" s="590"/>
      <c r="G445" s="590"/>
      <c r="H445" s="593"/>
      <c r="I445" s="593"/>
      <c r="J445" s="595"/>
      <c r="K445" s="595"/>
      <c r="L445" s="590"/>
      <c r="M445" s="590"/>
      <c r="N445" s="590"/>
      <c r="V445" s="568" t="n">
        <f aca="false">+V444+1</f>
        <v>383</v>
      </c>
      <c r="W445" s="573" t="str">
        <f aca="false">IFERROR(VLOOKUP($V444,AD:AK,8,FALSE()),"")</f>
        <v/>
      </c>
      <c r="X445" s="573" t="str">
        <f aca="false">IFERROR(VLOOKUP($V445,AE:AL,8,FALSE()),"")</f>
        <v/>
      </c>
      <c r="Y445" s="573" t="str">
        <f aca="false">IFERROR(VLOOKUP($V445,AF:AM,8,FALSE()),"")</f>
        <v/>
      </c>
      <c r="Z445" s="573" t="str">
        <f aca="false">IFERROR(VLOOKUP($V445,AG:AN,8,FALSE()),"")</f>
        <v/>
      </c>
      <c r="AA445" s="573" t="str">
        <f aca="false">IFERROR(VLOOKUP($V445,AH:AO,8,FALSE()),"")</f>
        <v/>
      </c>
      <c r="AB445" s="573" t="str">
        <f aca="false">IFERROR(VLOOKUP($V445,AI:AP,8,FALSE()),"")</f>
        <v/>
      </c>
      <c r="AD445" s="568" t="str">
        <f aca="false">IF(AK445&lt;&gt;"",MAX(AD$3:AD444)+1,"")</f>
        <v/>
      </c>
      <c r="AE445" s="568" t="str">
        <f aca="false">IF(AL445&lt;&gt;"",MAX(AE$3:AE444)+1,"")</f>
        <v/>
      </c>
      <c r="AF445" s="568" t="str">
        <f aca="false">IF(AM445&lt;&gt;"",MAX(AF$3:AF444)+1,"")</f>
        <v/>
      </c>
      <c r="AG445" s="568" t="str">
        <f aca="false">IF(AN445&lt;&gt;"",MAX(AG$3:AG444)+1,"")</f>
        <v/>
      </c>
      <c r="AH445" s="568" t="str">
        <f aca="false">IF(AO445&lt;&gt;"",MAX(AH$3:AH444)+1,"")</f>
        <v/>
      </c>
      <c r="AI445" s="568" t="str">
        <f aca="false">IF(AP445&lt;&gt;"",MAX(AI$3:AI444)+1,"")</f>
        <v/>
      </c>
      <c r="AK445" s="568" t="str">
        <f aca="false">IF(B445="","",IF(COUNTIF($AK$3:AL444,B445)=0,B445,""))</f>
        <v/>
      </c>
      <c r="AL445" s="568" t="str">
        <f aca="false">IF(C445="","",IF($B445='Descrizione Intervento'!$E$25,IF(COUNTIF($AL$3:AL444,$C445)=0,$C445,""),""))</f>
        <v/>
      </c>
      <c r="AM445" s="568" t="str">
        <f aca="false">IF(D445="","",IF(AND($B445='Descrizione Intervento'!$E$25,$C445='Descrizione Intervento'!$E$27),IF(COUNTIF(AM$3:AM444,$D445)=0,$D445,""),""))</f>
        <v/>
      </c>
      <c r="AN445" s="568" t="str">
        <f aca="false">IF(E445="","",IF(AND($B445='Descrizione Intervento'!$E$25,$C445='Descrizione Intervento'!$E$27,$D445='Descrizione Intervento'!$E$30),IF(COUNTIF(AN$3:AN444,$E445)=0,$E445,""),""))</f>
        <v/>
      </c>
      <c r="AO445" s="568" t="str">
        <f aca="false">IF(F445="","",IF(AND($B445='Descrizione Intervento'!$E$25,$C445='Descrizione Intervento'!$E$27,$D445='Descrizione Intervento'!$E$30,$E445='Descrizione Intervento'!$E$32),IF(COUNTIF(AO$3:AO444,$F445)=0,$F445,""),""))</f>
        <v/>
      </c>
      <c r="AP445" s="568" t="str">
        <f aca="false">IF(G445="","",IF(AND($B445='Descrizione Intervento'!$E$25,$C445='Descrizione Intervento'!$E$27,$D445='Descrizione Intervento'!$E$30,$E445='Descrizione Intervento'!$E$32,$F445='Descrizione Intervento'!$E$34),IF(COUNTIF(AP$3:AP444,$G445)=0,$G445,""),""))</f>
        <v/>
      </c>
    </row>
    <row r="446" customFormat="false" ht="12.75" hidden="false" customHeight="false" outlineLevel="0" collapsed="false">
      <c r="A446" s="568" t="str">
        <f aca="false">IF(B446&lt;&gt;"",CONCATENATE(B446,C446,D446,E446,F510,F446,G446),"")</f>
        <v/>
      </c>
      <c r="B446" s="590"/>
      <c r="C446" s="590"/>
      <c r="D446" s="590"/>
      <c r="E446" s="591"/>
      <c r="F446" s="590"/>
      <c r="G446" s="590"/>
      <c r="H446" s="593"/>
      <c r="I446" s="593"/>
      <c r="J446" s="595"/>
      <c r="K446" s="595"/>
      <c r="L446" s="590"/>
      <c r="M446" s="590"/>
      <c r="N446" s="590"/>
      <c r="V446" s="568" t="n">
        <f aca="false">+V445+1</f>
        <v>384</v>
      </c>
      <c r="W446" s="573" t="str">
        <f aca="false">IFERROR(VLOOKUP($V445,AD:AK,8,FALSE()),"")</f>
        <v/>
      </c>
      <c r="X446" s="573" t="str">
        <f aca="false">IFERROR(VLOOKUP($V446,AE:AL,8,FALSE()),"")</f>
        <v/>
      </c>
      <c r="Y446" s="573" t="str">
        <f aca="false">IFERROR(VLOOKUP($V446,AF:AM,8,FALSE()),"")</f>
        <v/>
      </c>
      <c r="Z446" s="573" t="str">
        <f aca="false">IFERROR(VLOOKUP($V446,AG:AN,8,FALSE()),"")</f>
        <v/>
      </c>
      <c r="AA446" s="573" t="str">
        <f aca="false">IFERROR(VLOOKUP($V446,AH:AO,8,FALSE()),"")</f>
        <v/>
      </c>
      <c r="AB446" s="573" t="str">
        <f aca="false">IFERROR(VLOOKUP($V446,AI:AP,8,FALSE()),"")</f>
        <v/>
      </c>
      <c r="AD446" s="568" t="str">
        <f aca="false">IF(AK446&lt;&gt;"",MAX(AD$3:AD445)+1,"")</f>
        <v/>
      </c>
      <c r="AE446" s="568" t="str">
        <f aca="false">IF(AL446&lt;&gt;"",MAX(AE$3:AE445)+1,"")</f>
        <v/>
      </c>
      <c r="AF446" s="568" t="str">
        <f aca="false">IF(AM446&lt;&gt;"",MAX(AF$3:AF445)+1,"")</f>
        <v/>
      </c>
      <c r="AG446" s="568" t="str">
        <f aca="false">IF(AN446&lt;&gt;"",MAX(AG$3:AG445)+1,"")</f>
        <v/>
      </c>
      <c r="AH446" s="568" t="str">
        <f aca="false">IF(AO446&lt;&gt;"",MAX(AH$3:AH445)+1,"")</f>
        <v/>
      </c>
      <c r="AI446" s="568" t="str">
        <f aca="false">IF(AP446&lt;&gt;"",MAX(AI$3:AI445)+1,"")</f>
        <v/>
      </c>
      <c r="AK446" s="568" t="str">
        <f aca="false">IF(B446="","",IF(COUNTIF($AK$3:AL445,B446)=0,B446,""))</f>
        <v/>
      </c>
      <c r="AL446" s="568" t="str">
        <f aca="false">IF(C446="","",IF($B446='Descrizione Intervento'!$E$25,IF(COUNTIF($AL$3:AL445,$C446)=0,$C446,""),""))</f>
        <v/>
      </c>
      <c r="AM446" s="568" t="str">
        <f aca="false">IF(D446="","",IF(AND($B446='Descrizione Intervento'!$E$25,$C446='Descrizione Intervento'!$E$27),IF(COUNTIF(AM$3:AM445,$D446)=0,$D446,""),""))</f>
        <v/>
      </c>
      <c r="AN446" s="568" t="str">
        <f aca="false">IF(E446="","",IF(AND($B446='Descrizione Intervento'!$E$25,$C446='Descrizione Intervento'!$E$27,$D446='Descrizione Intervento'!$E$30),IF(COUNTIF(AN$3:AN445,$E446)=0,$E446,""),""))</f>
        <v/>
      </c>
      <c r="AO446" s="568" t="str">
        <f aca="false">IF(F446="","",IF(AND($B446='Descrizione Intervento'!$E$25,$C446='Descrizione Intervento'!$E$27,$D446='Descrizione Intervento'!$E$30,$E446='Descrizione Intervento'!$E$32),IF(COUNTIF(AO$3:AO445,$F446)=0,$F446,""),""))</f>
        <v/>
      </c>
      <c r="AP446" s="568" t="str">
        <f aca="false">IF(G446="","",IF(AND($B446='Descrizione Intervento'!$E$25,$C446='Descrizione Intervento'!$E$27,$D446='Descrizione Intervento'!$E$30,$E446='Descrizione Intervento'!$E$32,$F446='Descrizione Intervento'!$E$34),IF(COUNTIF(AP$3:AP445,$G446)=0,$G446,""),""))</f>
        <v/>
      </c>
    </row>
    <row r="447" customFormat="false" ht="12.75" hidden="false" customHeight="false" outlineLevel="0" collapsed="false">
      <c r="A447" s="568" t="str">
        <f aca="false">IF(B447&lt;&gt;"",CONCATENATE(B447,C447,D447,E447,F511,F447,G447),"")</f>
        <v/>
      </c>
      <c r="B447" s="590"/>
      <c r="C447" s="590"/>
      <c r="D447" s="590"/>
      <c r="E447" s="591"/>
      <c r="F447" s="590"/>
      <c r="G447" s="590"/>
      <c r="H447" s="593"/>
      <c r="I447" s="593"/>
      <c r="J447" s="595"/>
      <c r="K447" s="595"/>
      <c r="L447" s="590"/>
      <c r="M447" s="590"/>
      <c r="N447" s="590"/>
      <c r="V447" s="568" t="n">
        <f aca="false">+V446+1</f>
        <v>385</v>
      </c>
      <c r="W447" s="573" t="str">
        <f aca="false">IFERROR(VLOOKUP($V446,AD:AK,8,FALSE()),"")</f>
        <v/>
      </c>
      <c r="X447" s="573" t="str">
        <f aca="false">IFERROR(VLOOKUP($V447,AE:AL,8,FALSE()),"")</f>
        <v/>
      </c>
      <c r="Y447" s="573" t="str">
        <f aca="false">IFERROR(VLOOKUP($V447,AF:AM,8,FALSE()),"")</f>
        <v/>
      </c>
      <c r="Z447" s="573" t="str">
        <f aca="false">IFERROR(VLOOKUP($V447,AG:AN,8,FALSE()),"")</f>
        <v/>
      </c>
      <c r="AA447" s="573" t="str">
        <f aca="false">IFERROR(VLOOKUP($V447,AH:AO,8,FALSE()),"")</f>
        <v/>
      </c>
      <c r="AB447" s="573" t="str">
        <f aca="false">IFERROR(VLOOKUP($V447,AI:AP,8,FALSE()),"")</f>
        <v/>
      </c>
      <c r="AD447" s="568" t="str">
        <f aca="false">IF(AK447&lt;&gt;"",MAX(AD$3:AD446)+1,"")</f>
        <v/>
      </c>
      <c r="AE447" s="568" t="str">
        <f aca="false">IF(AL447&lt;&gt;"",MAX(AE$3:AE446)+1,"")</f>
        <v/>
      </c>
      <c r="AF447" s="568" t="str">
        <f aca="false">IF(AM447&lt;&gt;"",MAX(AF$3:AF446)+1,"")</f>
        <v/>
      </c>
      <c r="AG447" s="568" t="str">
        <f aca="false">IF(AN447&lt;&gt;"",MAX(AG$3:AG446)+1,"")</f>
        <v/>
      </c>
      <c r="AH447" s="568" t="str">
        <f aca="false">IF(AO447&lt;&gt;"",MAX(AH$3:AH446)+1,"")</f>
        <v/>
      </c>
      <c r="AI447" s="568" t="str">
        <f aca="false">IF(AP447&lt;&gt;"",MAX(AI$3:AI446)+1,"")</f>
        <v/>
      </c>
      <c r="AK447" s="568" t="str">
        <f aca="false">IF(B447="","",IF(COUNTIF($AK$3:AL446,B447)=0,B447,""))</f>
        <v/>
      </c>
      <c r="AL447" s="568" t="str">
        <f aca="false">IF(C447="","",IF($B447='Descrizione Intervento'!$E$25,IF(COUNTIF($AL$3:AL446,$C447)=0,$C447,""),""))</f>
        <v/>
      </c>
      <c r="AM447" s="568" t="str">
        <f aca="false">IF(D447="","",IF(AND($B447='Descrizione Intervento'!$E$25,$C447='Descrizione Intervento'!$E$27),IF(COUNTIF(AM$3:AM446,$D447)=0,$D447,""),""))</f>
        <v/>
      </c>
      <c r="AN447" s="568" t="str">
        <f aca="false">IF(E447="","",IF(AND($B447='Descrizione Intervento'!$E$25,$C447='Descrizione Intervento'!$E$27,$D447='Descrizione Intervento'!$E$30),IF(COUNTIF(AN$3:AN446,$E447)=0,$E447,""),""))</f>
        <v/>
      </c>
      <c r="AO447" s="568" t="str">
        <f aca="false">IF(F447="","",IF(AND($B447='Descrizione Intervento'!$E$25,$C447='Descrizione Intervento'!$E$27,$D447='Descrizione Intervento'!$E$30,$E447='Descrizione Intervento'!$E$32),IF(COUNTIF(AO$3:AO446,$F447)=0,$F447,""),""))</f>
        <v/>
      </c>
      <c r="AP447" s="568" t="str">
        <f aca="false">IF(G447="","",IF(AND($B447='Descrizione Intervento'!$E$25,$C447='Descrizione Intervento'!$E$27,$D447='Descrizione Intervento'!$E$30,$E447='Descrizione Intervento'!$E$32,$F447='Descrizione Intervento'!$E$34),IF(COUNTIF(AP$3:AP446,$G447)=0,$G447,""),""))</f>
        <v/>
      </c>
    </row>
    <row r="448" customFormat="false" ht="12.75" hidden="false" customHeight="false" outlineLevel="0" collapsed="false">
      <c r="A448" s="568" t="str">
        <f aca="false">IF(B448&lt;&gt;"",CONCATENATE(B448,C448,D448,E448,F512,F448,G448),"")</f>
        <v/>
      </c>
      <c r="B448" s="590"/>
      <c r="C448" s="590"/>
      <c r="D448" s="590"/>
      <c r="E448" s="591"/>
      <c r="F448" s="590"/>
      <c r="G448" s="590"/>
      <c r="H448" s="593"/>
      <c r="I448" s="593"/>
      <c r="J448" s="595"/>
      <c r="K448" s="595"/>
      <c r="L448" s="590"/>
      <c r="M448" s="590"/>
      <c r="N448" s="590"/>
      <c r="V448" s="568" t="n">
        <f aca="false">+V447+1</f>
        <v>386</v>
      </c>
      <c r="W448" s="573" t="str">
        <f aca="false">IFERROR(VLOOKUP($V447,AD:AK,8,FALSE()),"")</f>
        <v/>
      </c>
      <c r="X448" s="573" t="str">
        <f aca="false">IFERROR(VLOOKUP($V448,AE:AL,8,FALSE()),"")</f>
        <v/>
      </c>
      <c r="Y448" s="573" t="str">
        <f aca="false">IFERROR(VLOOKUP($V448,AF:AM,8,FALSE()),"")</f>
        <v/>
      </c>
      <c r="Z448" s="573" t="str">
        <f aca="false">IFERROR(VLOOKUP($V448,AG:AN,8,FALSE()),"")</f>
        <v/>
      </c>
      <c r="AA448" s="573" t="str">
        <f aca="false">IFERROR(VLOOKUP($V448,AH:AO,8,FALSE()),"")</f>
        <v/>
      </c>
      <c r="AB448" s="573" t="str">
        <f aca="false">IFERROR(VLOOKUP($V448,AI:AP,8,FALSE()),"")</f>
        <v/>
      </c>
      <c r="AD448" s="568" t="str">
        <f aca="false">IF(AK448&lt;&gt;"",MAX(AD$3:AD447)+1,"")</f>
        <v/>
      </c>
      <c r="AE448" s="568" t="str">
        <f aca="false">IF(AL448&lt;&gt;"",MAX(AE$3:AE447)+1,"")</f>
        <v/>
      </c>
      <c r="AF448" s="568" t="str">
        <f aca="false">IF(AM448&lt;&gt;"",MAX(AF$3:AF447)+1,"")</f>
        <v/>
      </c>
      <c r="AG448" s="568" t="str">
        <f aca="false">IF(AN448&lt;&gt;"",MAX(AG$3:AG447)+1,"")</f>
        <v/>
      </c>
      <c r="AH448" s="568" t="str">
        <f aca="false">IF(AO448&lt;&gt;"",MAX(AH$3:AH447)+1,"")</f>
        <v/>
      </c>
      <c r="AI448" s="568" t="str">
        <f aca="false">IF(AP448&lt;&gt;"",MAX(AI$3:AI447)+1,"")</f>
        <v/>
      </c>
      <c r="AK448" s="568" t="str">
        <f aca="false">IF(B448="","",IF(COUNTIF($AK$3:AL447,B448)=0,B448,""))</f>
        <v/>
      </c>
      <c r="AL448" s="568" t="str">
        <f aca="false">IF(C448="","",IF($B448='Descrizione Intervento'!$E$25,IF(COUNTIF($AL$3:AL447,$C448)=0,$C448,""),""))</f>
        <v/>
      </c>
      <c r="AM448" s="568" t="str">
        <f aca="false">IF(D448="","",IF(AND($B448='Descrizione Intervento'!$E$25,$C448='Descrizione Intervento'!$E$27),IF(COUNTIF(AM$3:AM447,$D448)=0,$D448,""),""))</f>
        <v/>
      </c>
      <c r="AN448" s="568" t="str">
        <f aca="false">IF(E448="","",IF(AND($B448='Descrizione Intervento'!$E$25,$C448='Descrizione Intervento'!$E$27,$D448='Descrizione Intervento'!$E$30),IF(COUNTIF(AN$3:AN447,$E448)=0,$E448,""),""))</f>
        <v/>
      </c>
      <c r="AO448" s="568" t="str">
        <f aca="false">IF(F448="","",IF(AND($B448='Descrizione Intervento'!$E$25,$C448='Descrizione Intervento'!$E$27,$D448='Descrizione Intervento'!$E$30,$E448='Descrizione Intervento'!$E$32),IF(COUNTIF(AO$3:AO447,$F448)=0,$F448,""),""))</f>
        <v/>
      </c>
      <c r="AP448" s="568" t="str">
        <f aca="false">IF(G448="","",IF(AND($B448='Descrizione Intervento'!$E$25,$C448='Descrizione Intervento'!$E$27,$D448='Descrizione Intervento'!$E$30,$E448='Descrizione Intervento'!$E$32,$F448='Descrizione Intervento'!$E$34),IF(COUNTIF(AP$3:AP447,$G448)=0,$G448,""),""))</f>
        <v/>
      </c>
    </row>
    <row r="449" customFormat="false" ht="12.75" hidden="false" customHeight="false" outlineLevel="0" collapsed="false">
      <c r="A449" s="568" t="str">
        <f aca="false">IF(B449&lt;&gt;"",CONCATENATE(B449,C449,D449,E449,F513,F449,G449),"")</f>
        <v/>
      </c>
      <c r="B449" s="590"/>
      <c r="C449" s="590"/>
      <c r="D449" s="590"/>
      <c r="E449" s="591"/>
      <c r="F449" s="590"/>
      <c r="G449" s="590"/>
      <c r="H449" s="593"/>
      <c r="I449" s="593"/>
      <c r="J449" s="595"/>
      <c r="K449" s="595"/>
      <c r="L449" s="590"/>
      <c r="M449" s="590"/>
      <c r="N449" s="590"/>
      <c r="V449" s="568" t="n">
        <f aca="false">+V448+1</f>
        <v>387</v>
      </c>
      <c r="W449" s="573" t="str">
        <f aca="false">IFERROR(VLOOKUP($V448,AD:AK,8,FALSE()),"")</f>
        <v/>
      </c>
      <c r="X449" s="573" t="str">
        <f aca="false">IFERROR(VLOOKUP($V449,AE:AL,8,FALSE()),"")</f>
        <v/>
      </c>
      <c r="Y449" s="573" t="str">
        <f aca="false">IFERROR(VLOOKUP($V449,AF:AM,8,FALSE()),"")</f>
        <v/>
      </c>
      <c r="Z449" s="573" t="str">
        <f aca="false">IFERROR(VLOOKUP($V449,AG:AN,8,FALSE()),"")</f>
        <v/>
      </c>
      <c r="AA449" s="573" t="str">
        <f aca="false">IFERROR(VLOOKUP($V449,AH:AO,8,FALSE()),"")</f>
        <v/>
      </c>
      <c r="AB449" s="573" t="str">
        <f aca="false">IFERROR(VLOOKUP($V449,AI:AP,8,FALSE()),"")</f>
        <v/>
      </c>
      <c r="AD449" s="568" t="str">
        <f aca="false">IF(AK449&lt;&gt;"",MAX(AD$3:AD448)+1,"")</f>
        <v/>
      </c>
      <c r="AE449" s="568" t="str">
        <f aca="false">IF(AL449&lt;&gt;"",MAX(AE$3:AE448)+1,"")</f>
        <v/>
      </c>
      <c r="AF449" s="568" t="str">
        <f aca="false">IF(AM449&lt;&gt;"",MAX(AF$3:AF448)+1,"")</f>
        <v/>
      </c>
      <c r="AG449" s="568" t="str">
        <f aca="false">IF(AN449&lt;&gt;"",MAX(AG$3:AG448)+1,"")</f>
        <v/>
      </c>
      <c r="AH449" s="568" t="str">
        <f aca="false">IF(AO449&lt;&gt;"",MAX(AH$3:AH448)+1,"")</f>
        <v/>
      </c>
      <c r="AI449" s="568" t="str">
        <f aca="false">IF(AP449&lt;&gt;"",MAX(AI$3:AI448)+1,"")</f>
        <v/>
      </c>
      <c r="AK449" s="568" t="str">
        <f aca="false">IF(B449="","",IF(COUNTIF($AK$3:AL448,B449)=0,B449,""))</f>
        <v/>
      </c>
      <c r="AL449" s="568" t="str">
        <f aca="false">IF(C449="","",IF($B449='Descrizione Intervento'!$E$25,IF(COUNTIF($AL$3:AL448,$C449)=0,$C449,""),""))</f>
        <v/>
      </c>
      <c r="AM449" s="568" t="str">
        <f aca="false">IF(D449="","",IF(AND($B449='Descrizione Intervento'!$E$25,$C449='Descrizione Intervento'!$E$27),IF(COUNTIF(AM$3:AM448,$D449)=0,$D449,""),""))</f>
        <v/>
      </c>
      <c r="AN449" s="568" t="str">
        <f aca="false">IF(E449="","",IF(AND($B449='Descrizione Intervento'!$E$25,$C449='Descrizione Intervento'!$E$27,$D449='Descrizione Intervento'!$E$30),IF(COUNTIF(AN$3:AN448,$E449)=0,$E449,""),""))</f>
        <v/>
      </c>
      <c r="AO449" s="568" t="str">
        <f aca="false">IF(F449="","",IF(AND($B449='Descrizione Intervento'!$E$25,$C449='Descrizione Intervento'!$E$27,$D449='Descrizione Intervento'!$E$30,$E449='Descrizione Intervento'!$E$32),IF(COUNTIF(AO$3:AO448,$F449)=0,$F449,""),""))</f>
        <v/>
      </c>
      <c r="AP449" s="568" t="str">
        <f aca="false">IF(G449="","",IF(AND($B449='Descrizione Intervento'!$E$25,$C449='Descrizione Intervento'!$E$27,$D449='Descrizione Intervento'!$E$30,$E449='Descrizione Intervento'!$E$32,$F449='Descrizione Intervento'!$E$34),IF(COUNTIF(AP$3:AP448,$G449)=0,$G449,""),""))</f>
        <v/>
      </c>
    </row>
    <row r="450" customFormat="false" ht="12.75" hidden="false" customHeight="false" outlineLevel="0" collapsed="false">
      <c r="A450" s="568" t="str">
        <f aca="false">IF(B450&lt;&gt;"",CONCATENATE(B450,C450,D450,E450,F514,F450,G450),"")</f>
        <v/>
      </c>
      <c r="B450" s="590"/>
      <c r="C450" s="590"/>
      <c r="D450" s="590"/>
      <c r="E450" s="591"/>
      <c r="F450" s="590"/>
      <c r="G450" s="590"/>
      <c r="H450" s="593"/>
      <c r="I450" s="593"/>
      <c r="J450" s="595"/>
      <c r="K450" s="595"/>
      <c r="L450" s="590"/>
      <c r="M450" s="590"/>
      <c r="N450" s="590"/>
      <c r="V450" s="568" t="n">
        <f aca="false">+V449+1</f>
        <v>388</v>
      </c>
      <c r="W450" s="573" t="str">
        <f aca="false">IFERROR(VLOOKUP($V449,AD:AK,8,FALSE()),"")</f>
        <v/>
      </c>
      <c r="X450" s="573" t="str">
        <f aca="false">IFERROR(VLOOKUP($V450,AE:AL,8,FALSE()),"")</f>
        <v/>
      </c>
      <c r="Y450" s="573" t="str">
        <f aca="false">IFERROR(VLOOKUP($V450,AF:AM,8,FALSE()),"")</f>
        <v/>
      </c>
      <c r="Z450" s="573" t="str">
        <f aca="false">IFERROR(VLOOKUP($V450,AG:AN,8,FALSE()),"")</f>
        <v/>
      </c>
      <c r="AA450" s="573" t="str">
        <f aca="false">IFERROR(VLOOKUP($V450,AH:AO,8,FALSE()),"")</f>
        <v/>
      </c>
      <c r="AB450" s="573" t="str">
        <f aca="false">IFERROR(VLOOKUP($V450,AI:AP,8,FALSE()),"")</f>
        <v/>
      </c>
      <c r="AD450" s="568" t="str">
        <f aca="false">IF(AK450&lt;&gt;"",MAX(AD$3:AD449)+1,"")</f>
        <v/>
      </c>
      <c r="AE450" s="568" t="str">
        <f aca="false">IF(AL450&lt;&gt;"",MAX(AE$3:AE449)+1,"")</f>
        <v/>
      </c>
      <c r="AF450" s="568" t="str">
        <f aca="false">IF(AM450&lt;&gt;"",MAX(AF$3:AF449)+1,"")</f>
        <v/>
      </c>
      <c r="AG450" s="568" t="str">
        <f aca="false">IF(AN450&lt;&gt;"",MAX(AG$3:AG449)+1,"")</f>
        <v/>
      </c>
      <c r="AH450" s="568" t="str">
        <f aca="false">IF(AO450&lt;&gt;"",MAX(AH$3:AH449)+1,"")</f>
        <v/>
      </c>
      <c r="AI450" s="568" t="str">
        <f aca="false">IF(AP450&lt;&gt;"",MAX(AI$3:AI449)+1,"")</f>
        <v/>
      </c>
      <c r="AK450" s="568" t="str">
        <f aca="false">IF(B450="","",IF(COUNTIF($AK$3:AL449,B450)=0,B450,""))</f>
        <v/>
      </c>
      <c r="AL450" s="568" t="str">
        <f aca="false">IF(C450="","",IF($B450='Descrizione Intervento'!$E$25,IF(COUNTIF($AL$3:AL449,$C450)=0,$C450,""),""))</f>
        <v/>
      </c>
      <c r="AM450" s="568" t="str">
        <f aca="false">IF(D450="","",IF(AND($B450='Descrizione Intervento'!$E$25,$C450='Descrizione Intervento'!$E$27),IF(COUNTIF(AM$3:AM449,$D450)=0,$D450,""),""))</f>
        <v/>
      </c>
      <c r="AN450" s="568" t="str">
        <f aca="false">IF(E450="","",IF(AND($B450='Descrizione Intervento'!$E$25,$C450='Descrizione Intervento'!$E$27,$D450='Descrizione Intervento'!$E$30),IF(COUNTIF(AN$3:AN449,$E450)=0,$E450,""),""))</f>
        <v/>
      </c>
      <c r="AO450" s="568" t="str">
        <f aca="false">IF(F450="","",IF(AND($B450='Descrizione Intervento'!$E$25,$C450='Descrizione Intervento'!$E$27,$D450='Descrizione Intervento'!$E$30,$E450='Descrizione Intervento'!$E$32),IF(COUNTIF(AO$3:AO449,$F450)=0,$F450,""),""))</f>
        <v/>
      </c>
      <c r="AP450" s="568" t="str">
        <f aca="false">IF(G450="","",IF(AND($B450='Descrizione Intervento'!$E$25,$C450='Descrizione Intervento'!$E$27,$D450='Descrizione Intervento'!$E$30,$E450='Descrizione Intervento'!$E$32,$F450='Descrizione Intervento'!$E$34),IF(COUNTIF(AP$3:AP449,$G450)=0,$G450,""),""))</f>
        <v/>
      </c>
    </row>
    <row r="451" customFormat="false" ht="12.75" hidden="false" customHeight="false" outlineLevel="0" collapsed="false">
      <c r="A451" s="568" t="str">
        <f aca="false">IF(B451&lt;&gt;"",CONCATENATE(B451,C451,D451,E451,F515,F451,G451),"")</f>
        <v/>
      </c>
      <c r="B451" s="590"/>
      <c r="C451" s="590"/>
      <c r="D451" s="590"/>
      <c r="E451" s="591"/>
      <c r="F451" s="590"/>
      <c r="G451" s="590"/>
      <c r="H451" s="593"/>
      <c r="I451" s="593"/>
      <c r="J451" s="595"/>
      <c r="K451" s="595"/>
      <c r="L451" s="590"/>
      <c r="M451" s="590"/>
      <c r="N451" s="590"/>
      <c r="V451" s="568" t="n">
        <f aca="false">+V450+1</f>
        <v>389</v>
      </c>
      <c r="W451" s="573" t="str">
        <f aca="false">IFERROR(VLOOKUP($V450,AD:AK,8,FALSE()),"")</f>
        <v/>
      </c>
      <c r="X451" s="573" t="str">
        <f aca="false">IFERROR(VLOOKUP($V451,AE:AL,8,FALSE()),"")</f>
        <v/>
      </c>
      <c r="Y451" s="573" t="str">
        <f aca="false">IFERROR(VLOOKUP($V451,AF:AM,8,FALSE()),"")</f>
        <v/>
      </c>
      <c r="Z451" s="573" t="str">
        <f aca="false">IFERROR(VLOOKUP($V451,AG:AN,8,FALSE()),"")</f>
        <v/>
      </c>
      <c r="AA451" s="573" t="str">
        <f aca="false">IFERROR(VLOOKUP($V451,AH:AO,8,FALSE()),"")</f>
        <v/>
      </c>
      <c r="AB451" s="573" t="str">
        <f aca="false">IFERROR(VLOOKUP($V451,AI:AP,8,FALSE()),"")</f>
        <v/>
      </c>
      <c r="AD451" s="568" t="str">
        <f aca="false">IF(AK451&lt;&gt;"",MAX(AD$3:AD450)+1,"")</f>
        <v/>
      </c>
      <c r="AE451" s="568" t="str">
        <f aca="false">IF(AL451&lt;&gt;"",MAX(AE$3:AE450)+1,"")</f>
        <v/>
      </c>
      <c r="AF451" s="568" t="str">
        <f aca="false">IF(AM451&lt;&gt;"",MAX(AF$3:AF450)+1,"")</f>
        <v/>
      </c>
      <c r="AG451" s="568" t="str">
        <f aca="false">IF(AN451&lt;&gt;"",MAX(AG$3:AG450)+1,"")</f>
        <v/>
      </c>
      <c r="AH451" s="568" t="str">
        <f aca="false">IF(AO451&lt;&gt;"",MAX(AH$3:AH450)+1,"")</f>
        <v/>
      </c>
      <c r="AI451" s="568" t="str">
        <f aca="false">IF(AP451&lt;&gt;"",MAX(AI$3:AI450)+1,"")</f>
        <v/>
      </c>
      <c r="AK451" s="568" t="str">
        <f aca="false">IF(B451="","",IF(COUNTIF($AK$3:AL450,B451)=0,B451,""))</f>
        <v/>
      </c>
      <c r="AL451" s="568" t="str">
        <f aca="false">IF(C451="","",IF($B451='Descrizione Intervento'!$E$25,IF(COUNTIF($AL$3:AL450,$C451)=0,$C451,""),""))</f>
        <v/>
      </c>
      <c r="AM451" s="568" t="str">
        <f aca="false">IF(D451="","",IF(AND($B451='Descrizione Intervento'!$E$25,$C451='Descrizione Intervento'!$E$27),IF(COUNTIF(AM$3:AM450,$D451)=0,$D451,""),""))</f>
        <v/>
      </c>
      <c r="AN451" s="568" t="str">
        <f aca="false">IF(E451="","",IF(AND($B451='Descrizione Intervento'!$E$25,$C451='Descrizione Intervento'!$E$27,$D451='Descrizione Intervento'!$E$30),IF(COUNTIF(AN$3:AN450,$E451)=0,$E451,""),""))</f>
        <v/>
      </c>
      <c r="AO451" s="568" t="str">
        <f aca="false">IF(F451="","",IF(AND($B451='Descrizione Intervento'!$E$25,$C451='Descrizione Intervento'!$E$27,$D451='Descrizione Intervento'!$E$30,$E451='Descrizione Intervento'!$E$32),IF(COUNTIF(AO$3:AO450,$F451)=0,$F451,""),""))</f>
        <v/>
      </c>
      <c r="AP451" s="568" t="str">
        <f aca="false">IF(G451="","",IF(AND($B451='Descrizione Intervento'!$E$25,$C451='Descrizione Intervento'!$E$27,$D451='Descrizione Intervento'!$E$30,$E451='Descrizione Intervento'!$E$32,$F451='Descrizione Intervento'!$E$34),IF(COUNTIF(AP$3:AP450,$G451)=0,$G451,""),""))</f>
        <v/>
      </c>
    </row>
    <row r="452" customFormat="false" ht="12.75" hidden="false" customHeight="false" outlineLevel="0" collapsed="false">
      <c r="A452" s="568" t="str">
        <f aca="false">IF(B452&lt;&gt;"",CONCATENATE(B452,C452,D452,E452,F516,F452,G452),"")</f>
        <v/>
      </c>
      <c r="B452" s="590"/>
      <c r="C452" s="590"/>
      <c r="D452" s="590"/>
      <c r="E452" s="591"/>
      <c r="F452" s="590"/>
      <c r="G452" s="590"/>
      <c r="H452" s="593"/>
      <c r="I452" s="593"/>
      <c r="J452" s="595"/>
      <c r="K452" s="595"/>
      <c r="L452" s="590"/>
      <c r="M452" s="590"/>
      <c r="N452" s="590"/>
      <c r="V452" s="568" t="n">
        <f aca="false">+V451+1</f>
        <v>390</v>
      </c>
      <c r="W452" s="573" t="str">
        <f aca="false">IFERROR(VLOOKUP($V451,AD:AK,8,FALSE()),"")</f>
        <v/>
      </c>
      <c r="X452" s="573" t="str">
        <f aca="false">IFERROR(VLOOKUP($V452,AE:AL,8,FALSE()),"")</f>
        <v/>
      </c>
      <c r="Y452" s="573" t="str">
        <f aca="false">IFERROR(VLOOKUP($V452,AF:AM,8,FALSE()),"")</f>
        <v/>
      </c>
      <c r="Z452" s="573" t="str">
        <f aca="false">IFERROR(VLOOKUP($V452,AG:AN,8,FALSE()),"")</f>
        <v/>
      </c>
      <c r="AA452" s="573" t="str">
        <f aca="false">IFERROR(VLOOKUP($V452,AH:AO,8,FALSE()),"")</f>
        <v/>
      </c>
      <c r="AB452" s="573" t="str">
        <f aca="false">IFERROR(VLOOKUP($V452,AI:AP,8,FALSE()),"")</f>
        <v/>
      </c>
      <c r="AD452" s="568" t="str">
        <f aca="false">IF(AK452&lt;&gt;"",MAX(AD$3:AD451)+1,"")</f>
        <v/>
      </c>
      <c r="AE452" s="568" t="str">
        <f aca="false">IF(AL452&lt;&gt;"",MAX(AE$3:AE451)+1,"")</f>
        <v/>
      </c>
      <c r="AF452" s="568" t="str">
        <f aca="false">IF(AM452&lt;&gt;"",MAX(AF$3:AF451)+1,"")</f>
        <v/>
      </c>
      <c r="AG452" s="568" t="str">
        <f aca="false">IF(AN452&lt;&gt;"",MAX(AG$3:AG451)+1,"")</f>
        <v/>
      </c>
      <c r="AH452" s="568" t="str">
        <f aca="false">IF(AO452&lt;&gt;"",MAX(AH$3:AH451)+1,"")</f>
        <v/>
      </c>
      <c r="AI452" s="568" t="str">
        <f aca="false">IF(AP452&lt;&gt;"",MAX(AI$3:AI451)+1,"")</f>
        <v/>
      </c>
      <c r="AK452" s="568" t="str">
        <f aca="false">IF(B452="","",IF(COUNTIF($AK$3:AL451,B452)=0,B452,""))</f>
        <v/>
      </c>
      <c r="AL452" s="568" t="str">
        <f aca="false">IF(C452="","",IF($B452='Descrizione Intervento'!$E$25,IF(COUNTIF($AL$3:AL451,$C452)=0,$C452,""),""))</f>
        <v/>
      </c>
      <c r="AM452" s="568" t="str">
        <f aca="false">IF(D452="","",IF(AND($B452='Descrizione Intervento'!$E$25,$C452='Descrizione Intervento'!$E$27),IF(COUNTIF(AM$3:AM451,$D452)=0,$D452,""),""))</f>
        <v/>
      </c>
      <c r="AN452" s="568" t="str">
        <f aca="false">IF(E452="","",IF(AND($B452='Descrizione Intervento'!$E$25,$C452='Descrizione Intervento'!$E$27,$D452='Descrizione Intervento'!$E$30),IF(COUNTIF(AN$3:AN451,$E452)=0,$E452,""),""))</f>
        <v/>
      </c>
      <c r="AO452" s="568" t="str">
        <f aca="false">IF(F452="","",IF(AND($B452='Descrizione Intervento'!$E$25,$C452='Descrizione Intervento'!$E$27,$D452='Descrizione Intervento'!$E$30,$E452='Descrizione Intervento'!$E$32),IF(COUNTIF(AO$3:AO451,$F452)=0,$F452,""),""))</f>
        <v/>
      </c>
      <c r="AP452" s="568" t="str">
        <f aca="false">IF(G452="","",IF(AND($B452='Descrizione Intervento'!$E$25,$C452='Descrizione Intervento'!$E$27,$D452='Descrizione Intervento'!$E$30,$E452='Descrizione Intervento'!$E$32,$F452='Descrizione Intervento'!$E$34),IF(COUNTIF(AP$3:AP451,$G452)=0,$G452,""),""))</f>
        <v/>
      </c>
    </row>
    <row r="453" customFormat="false" ht="12.75" hidden="false" customHeight="false" outlineLevel="0" collapsed="false">
      <c r="A453" s="568" t="str">
        <f aca="false">IF(B453&lt;&gt;"",CONCATENATE(B453,C453,D453,E453,F517,F453,G453),"")</f>
        <v/>
      </c>
      <c r="B453" s="590"/>
      <c r="C453" s="590"/>
      <c r="D453" s="590"/>
      <c r="E453" s="591"/>
      <c r="F453" s="590"/>
      <c r="G453" s="590"/>
      <c r="H453" s="593"/>
      <c r="I453" s="593"/>
      <c r="J453" s="595"/>
      <c r="K453" s="595"/>
      <c r="L453" s="590"/>
      <c r="M453" s="590"/>
      <c r="N453" s="590"/>
      <c r="V453" s="568" t="n">
        <f aca="false">+V452+1</f>
        <v>391</v>
      </c>
      <c r="W453" s="573" t="str">
        <f aca="false">IFERROR(VLOOKUP($V452,AD:AK,8,FALSE()),"")</f>
        <v/>
      </c>
      <c r="X453" s="573" t="str">
        <f aca="false">IFERROR(VLOOKUP($V453,AE:AL,8,FALSE()),"")</f>
        <v/>
      </c>
      <c r="Y453" s="573" t="str">
        <f aca="false">IFERROR(VLOOKUP($V453,AF:AM,8,FALSE()),"")</f>
        <v/>
      </c>
      <c r="Z453" s="573" t="str">
        <f aca="false">IFERROR(VLOOKUP($V453,AG:AN,8,FALSE()),"")</f>
        <v/>
      </c>
      <c r="AA453" s="573" t="str">
        <f aca="false">IFERROR(VLOOKUP($V453,AH:AO,8,FALSE()),"")</f>
        <v/>
      </c>
      <c r="AB453" s="573" t="str">
        <f aca="false">IFERROR(VLOOKUP($V453,AI:AP,8,FALSE()),"")</f>
        <v/>
      </c>
      <c r="AD453" s="568" t="str">
        <f aca="false">IF(AK453&lt;&gt;"",MAX(AD$3:AD452)+1,"")</f>
        <v/>
      </c>
      <c r="AE453" s="568" t="str">
        <f aca="false">IF(AL453&lt;&gt;"",MAX(AE$3:AE452)+1,"")</f>
        <v/>
      </c>
      <c r="AF453" s="568" t="str">
        <f aca="false">IF(AM453&lt;&gt;"",MAX(AF$3:AF452)+1,"")</f>
        <v/>
      </c>
      <c r="AG453" s="568" t="str">
        <f aca="false">IF(AN453&lt;&gt;"",MAX(AG$3:AG452)+1,"")</f>
        <v/>
      </c>
      <c r="AH453" s="568" t="str">
        <f aca="false">IF(AO453&lt;&gt;"",MAX(AH$3:AH452)+1,"")</f>
        <v/>
      </c>
      <c r="AI453" s="568" t="str">
        <f aca="false">IF(AP453&lt;&gt;"",MAX(AI$3:AI452)+1,"")</f>
        <v/>
      </c>
      <c r="AK453" s="568" t="str">
        <f aca="false">IF(B453="","",IF(COUNTIF($AK$3:AL452,B453)=0,B453,""))</f>
        <v/>
      </c>
      <c r="AL453" s="568" t="str">
        <f aca="false">IF(C453="","",IF($B453='Descrizione Intervento'!$E$25,IF(COUNTIF($AL$3:AL452,$C453)=0,$C453,""),""))</f>
        <v/>
      </c>
      <c r="AM453" s="568" t="str">
        <f aca="false">IF(D453="","",IF(AND($B453='Descrizione Intervento'!$E$25,$C453='Descrizione Intervento'!$E$27),IF(COUNTIF(AM$3:AM452,$D453)=0,$D453,""),""))</f>
        <v/>
      </c>
      <c r="AN453" s="568" t="str">
        <f aca="false">IF(E453="","",IF(AND($B453='Descrizione Intervento'!$E$25,$C453='Descrizione Intervento'!$E$27,$D453='Descrizione Intervento'!$E$30),IF(COUNTIF(AN$3:AN452,$E453)=0,$E453,""),""))</f>
        <v/>
      </c>
      <c r="AO453" s="568" t="str">
        <f aca="false">IF(F453="","",IF(AND($B453='Descrizione Intervento'!$E$25,$C453='Descrizione Intervento'!$E$27,$D453='Descrizione Intervento'!$E$30,$E453='Descrizione Intervento'!$E$32),IF(COUNTIF(AO$3:AO452,$F453)=0,$F453,""),""))</f>
        <v/>
      </c>
      <c r="AP453" s="568" t="str">
        <f aca="false">IF(G453="","",IF(AND($B453='Descrizione Intervento'!$E$25,$C453='Descrizione Intervento'!$E$27,$D453='Descrizione Intervento'!$E$30,$E453='Descrizione Intervento'!$E$32,$F453='Descrizione Intervento'!$E$34),IF(COUNTIF(AP$3:AP452,$G453)=0,$G453,""),""))</f>
        <v/>
      </c>
    </row>
    <row r="454" customFormat="false" ht="12.75" hidden="false" customHeight="false" outlineLevel="0" collapsed="false">
      <c r="A454" s="568" t="str">
        <f aca="false">IF(B454&lt;&gt;"",CONCATENATE(B454,C454,D454,E454,F518,F454,G454),"")</f>
        <v/>
      </c>
      <c r="B454" s="590"/>
      <c r="C454" s="590"/>
      <c r="D454" s="590"/>
      <c r="E454" s="591"/>
      <c r="F454" s="590"/>
      <c r="G454" s="590"/>
      <c r="H454" s="593"/>
      <c r="I454" s="593"/>
      <c r="J454" s="595"/>
      <c r="K454" s="595"/>
      <c r="L454" s="590"/>
      <c r="M454" s="590"/>
      <c r="N454" s="590"/>
      <c r="V454" s="568" t="n">
        <f aca="false">+V453+1</f>
        <v>392</v>
      </c>
      <c r="W454" s="573" t="str">
        <f aca="false">IFERROR(VLOOKUP($V453,AD:AK,8,FALSE()),"")</f>
        <v/>
      </c>
      <c r="X454" s="573" t="str">
        <f aca="false">IFERROR(VLOOKUP($V454,AE:AL,8,FALSE()),"")</f>
        <v/>
      </c>
      <c r="Y454" s="573" t="str">
        <f aca="false">IFERROR(VLOOKUP($V454,AF:AM,8,FALSE()),"")</f>
        <v/>
      </c>
      <c r="Z454" s="573" t="str">
        <f aca="false">IFERROR(VLOOKUP($V454,AG:AN,8,FALSE()),"")</f>
        <v/>
      </c>
      <c r="AA454" s="573" t="str">
        <f aca="false">IFERROR(VLOOKUP($V454,AH:AO,8,FALSE()),"")</f>
        <v/>
      </c>
      <c r="AB454" s="573" t="str">
        <f aca="false">IFERROR(VLOOKUP($V454,AI:AP,8,FALSE()),"")</f>
        <v/>
      </c>
      <c r="AD454" s="568" t="str">
        <f aca="false">IF(AK454&lt;&gt;"",MAX(AD$3:AD453)+1,"")</f>
        <v/>
      </c>
      <c r="AE454" s="568" t="str">
        <f aca="false">IF(AL454&lt;&gt;"",MAX(AE$3:AE453)+1,"")</f>
        <v/>
      </c>
      <c r="AF454" s="568" t="str">
        <f aca="false">IF(AM454&lt;&gt;"",MAX(AF$3:AF453)+1,"")</f>
        <v/>
      </c>
      <c r="AG454" s="568" t="str">
        <f aca="false">IF(AN454&lt;&gt;"",MAX(AG$3:AG453)+1,"")</f>
        <v/>
      </c>
      <c r="AH454" s="568" t="str">
        <f aca="false">IF(AO454&lt;&gt;"",MAX(AH$3:AH453)+1,"")</f>
        <v/>
      </c>
      <c r="AI454" s="568" t="str">
        <f aca="false">IF(AP454&lt;&gt;"",MAX(AI$3:AI453)+1,"")</f>
        <v/>
      </c>
      <c r="AK454" s="568" t="str">
        <f aca="false">IF(B454="","",IF(COUNTIF($AK$3:AL453,B454)=0,B454,""))</f>
        <v/>
      </c>
      <c r="AL454" s="568" t="str">
        <f aca="false">IF(C454="","",IF($B454='Descrizione Intervento'!$E$25,IF(COUNTIF($AL$3:AL453,$C454)=0,$C454,""),""))</f>
        <v/>
      </c>
      <c r="AM454" s="568" t="str">
        <f aca="false">IF(D454="","",IF(AND($B454='Descrizione Intervento'!$E$25,$C454='Descrizione Intervento'!$E$27),IF(COUNTIF(AM$3:AM453,$D454)=0,$D454,""),""))</f>
        <v/>
      </c>
      <c r="AN454" s="568" t="str">
        <f aca="false">IF(E454="","",IF(AND($B454='Descrizione Intervento'!$E$25,$C454='Descrizione Intervento'!$E$27,$D454='Descrizione Intervento'!$E$30),IF(COUNTIF(AN$3:AN453,$E454)=0,$E454,""),""))</f>
        <v/>
      </c>
      <c r="AO454" s="568" t="str">
        <f aca="false">IF(F454="","",IF(AND($B454='Descrizione Intervento'!$E$25,$C454='Descrizione Intervento'!$E$27,$D454='Descrizione Intervento'!$E$30,$E454='Descrizione Intervento'!$E$32),IF(COUNTIF(AO$3:AO453,$F454)=0,$F454,""),""))</f>
        <v/>
      </c>
      <c r="AP454" s="568" t="str">
        <f aca="false">IF(G454="","",IF(AND($B454='Descrizione Intervento'!$E$25,$C454='Descrizione Intervento'!$E$27,$D454='Descrizione Intervento'!$E$30,$E454='Descrizione Intervento'!$E$32,$F454='Descrizione Intervento'!$E$34),IF(COUNTIF(AP$3:AP453,$G454)=0,$G454,""),""))</f>
        <v/>
      </c>
    </row>
    <row r="455" customFormat="false" ht="12.75" hidden="false" customHeight="false" outlineLevel="0" collapsed="false">
      <c r="A455" s="568" t="str">
        <f aca="false">IF(B455&lt;&gt;"",CONCATENATE(B455,C455,D455,E455,F519,F455,G455),"")</f>
        <v/>
      </c>
      <c r="B455" s="590"/>
      <c r="C455" s="590"/>
      <c r="D455" s="590"/>
      <c r="E455" s="591"/>
      <c r="F455" s="590"/>
      <c r="G455" s="590"/>
      <c r="H455" s="593"/>
      <c r="I455" s="593"/>
      <c r="J455" s="595"/>
      <c r="K455" s="595"/>
      <c r="L455" s="590"/>
      <c r="M455" s="590"/>
      <c r="N455" s="590"/>
      <c r="V455" s="568" t="n">
        <f aca="false">+V454+1</f>
        <v>393</v>
      </c>
      <c r="W455" s="573" t="str">
        <f aca="false">IFERROR(VLOOKUP($V454,AD:AK,8,FALSE()),"")</f>
        <v/>
      </c>
      <c r="X455" s="573" t="str">
        <f aca="false">IFERROR(VLOOKUP($V455,AE:AL,8,FALSE()),"")</f>
        <v/>
      </c>
      <c r="Y455" s="573" t="str">
        <f aca="false">IFERROR(VLOOKUP($V455,AF:AM,8,FALSE()),"")</f>
        <v/>
      </c>
      <c r="Z455" s="573" t="str">
        <f aca="false">IFERROR(VLOOKUP($V455,AG:AN,8,FALSE()),"")</f>
        <v/>
      </c>
      <c r="AA455" s="573" t="str">
        <f aca="false">IFERROR(VLOOKUP($V455,AH:AO,8,FALSE()),"")</f>
        <v/>
      </c>
      <c r="AB455" s="573" t="str">
        <f aca="false">IFERROR(VLOOKUP($V455,AI:AP,8,FALSE()),"")</f>
        <v/>
      </c>
      <c r="AD455" s="568" t="str">
        <f aca="false">IF(AK455&lt;&gt;"",MAX(AD$3:AD454)+1,"")</f>
        <v/>
      </c>
      <c r="AE455" s="568" t="str">
        <f aca="false">IF(AL455&lt;&gt;"",MAX(AE$3:AE454)+1,"")</f>
        <v/>
      </c>
      <c r="AF455" s="568" t="str">
        <f aca="false">IF(AM455&lt;&gt;"",MAX(AF$3:AF454)+1,"")</f>
        <v/>
      </c>
      <c r="AG455" s="568" t="str">
        <f aca="false">IF(AN455&lt;&gt;"",MAX(AG$3:AG454)+1,"")</f>
        <v/>
      </c>
      <c r="AH455" s="568" t="str">
        <f aca="false">IF(AO455&lt;&gt;"",MAX(AH$3:AH454)+1,"")</f>
        <v/>
      </c>
      <c r="AI455" s="568" t="str">
        <f aca="false">IF(AP455&lt;&gt;"",MAX(AI$3:AI454)+1,"")</f>
        <v/>
      </c>
      <c r="AK455" s="568" t="str">
        <f aca="false">IF(B455="","",IF(COUNTIF($AK$3:AL454,B455)=0,B455,""))</f>
        <v/>
      </c>
      <c r="AL455" s="568" t="str">
        <f aca="false">IF(C455="","",IF($B455='Descrizione Intervento'!$E$25,IF(COUNTIF($AL$3:AL454,$C455)=0,$C455,""),""))</f>
        <v/>
      </c>
      <c r="AM455" s="568" t="str">
        <f aca="false">IF(D455="","",IF(AND($B455='Descrizione Intervento'!$E$25,$C455='Descrizione Intervento'!$E$27),IF(COUNTIF(AM$3:AM454,$D455)=0,$D455,""),""))</f>
        <v/>
      </c>
      <c r="AN455" s="568" t="str">
        <f aca="false">IF(E455="","",IF(AND($B455='Descrizione Intervento'!$E$25,$C455='Descrizione Intervento'!$E$27,$D455='Descrizione Intervento'!$E$30),IF(COUNTIF(AN$3:AN454,$E455)=0,$E455,""),""))</f>
        <v/>
      </c>
      <c r="AO455" s="568" t="str">
        <f aca="false">IF(F455="","",IF(AND($B455='Descrizione Intervento'!$E$25,$C455='Descrizione Intervento'!$E$27,$D455='Descrizione Intervento'!$E$30,$E455='Descrizione Intervento'!$E$32),IF(COUNTIF(AO$3:AO454,$F455)=0,$F455,""),""))</f>
        <v/>
      </c>
      <c r="AP455" s="568" t="str">
        <f aca="false">IF(G455="","",IF(AND($B455='Descrizione Intervento'!$E$25,$C455='Descrizione Intervento'!$E$27,$D455='Descrizione Intervento'!$E$30,$E455='Descrizione Intervento'!$E$32,$F455='Descrizione Intervento'!$E$34),IF(COUNTIF(AP$3:AP454,$G455)=0,$G455,""),""))</f>
        <v/>
      </c>
    </row>
    <row r="456" customFormat="false" ht="12.75" hidden="false" customHeight="false" outlineLevel="0" collapsed="false">
      <c r="A456" s="568" t="str">
        <f aca="false">IF(B456&lt;&gt;"",CONCATENATE(B456,C456,D456,E456,F520,F456,G456),"")</f>
        <v/>
      </c>
      <c r="B456" s="590"/>
      <c r="C456" s="590"/>
      <c r="D456" s="590"/>
      <c r="E456" s="591"/>
      <c r="F456" s="590"/>
      <c r="G456" s="590"/>
      <c r="H456" s="593"/>
      <c r="I456" s="593"/>
      <c r="J456" s="595"/>
      <c r="K456" s="595"/>
      <c r="L456" s="590"/>
      <c r="M456" s="590"/>
      <c r="N456" s="590"/>
      <c r="V456" s="568" t="n">
        <f aca="false">+V455+1</f>
        <v>394</v>
      </c>
      <c r="W456" s="573" t="str">
        <f aca="false">IFERROR(VLOOKUP($V455,AD:AK,8,FALSE()),"")</f>
        <v/>
      </c>
      <c r="X456" s="573" t="str">
        <f aca="false">IFERROR(VLOOKUP($V456,AE:AL,8,FALSE()),"")</f>
        <v/>
      </c>
      <c r="Y456" s="573" t="str">
        <f aca="false">IFERROR(VLOOKUP($V456,AF:AM,8,FALSE()),"")</f>
        <v/>
      </c>
      <c r="Z456" s="573" t="str">
        <f aca="false">IFERROR(VLOOKUP($V456,AG:AN,8,FALSE()),"")</f>
        <v/>
      </c>
      <c r="AA456" s="573" t="str">
        <f aca="false">IFERROR(VLOOKUP($V456,AH:AO,8,FALSE()),"")</f>
        <v/>
      </c>
      <c r="AB456" s="573" t="str">
        <f aca="false">IFERROR(VLOOKUP($V456,AI:AP,8,FALSE()),"")</f>
        <v/>
      </c>
      <c r="AD456" s="568" t="str">
        <f aca="false">IF(AK456&lt;&gt;"",MAX(AD$3:AD455)+1,"")</f>
        <v/>
      </c>
      <c r="AE456" s="568" t="str">
        <f aca="false">IF(AL456&lt;&gt;"",MAX(AE$3:AE455)+1,"")</f>
        <v/>
      </c>
      <c r="AF456" s="568" t="str">
        <f aca="false">IF(AM456&lt;&gt;"",MAX(AF$3:AF455)+1,"")</f>
        <v/>
      </c>
      <c r="AG456" s="568" t="str">
        <f aca="false">IF(AN456&lt;&gt;"",MAX(AG$3:AG455)+1,"")</f>
        <v/>
      </c>
      <c r="AH456" s="568" t="str">
        <f aca="false">IF(AO456&lt;&gt;"",MAX(AH$3:AH455)+1,"")</f>
        <v/>
      </c>
      <c r="AI456" s="568" t="str">
        <f aca="false">IF(AP456&lt;&gt;"",MAX(AI$3:AI455)+1,"")</f>
        <v/>
      </c>
      <c r="AK456" s="568" t="str">
        <f aca="false">IF(B456="","",IF(COUNTIF($AK$3:AL455,B456)=0,B456,""))</f>
        <v/>
      </c>
      <c r="AL456" s="568" t="str">
        <f aca="false">IF(C456="","",IF($B456='Descrizione Intervento'!$E$25,IF(COUNTIF($AL$3:AL455,$C456)=0,$C456,""),""))</f>
        <v/>
      </c>
      <c r="AM456" s="568" t="str">
        <f aca="false">IF(D456="","",IF(AND($B456='Descrizione Intervento'!$E$25,$C456='Descrizione Intervento'!$E$27),IF(COUNTIF(AM$3:AM455,$D456)=0,$D456,""),""))</f>
        <v/>
      </c>
      <c r="AN456" s="568" t="str">
        <f aca="false">IF(E456="","",IF(AND($B456='Descrizione Intervento'!$E$25,$C456='Descrizione Intervento'!$E$27,$D456='Descrizione Intervento'!$E$30),IF(COUNTIF(AN$3:AN455,$E456)=0,$E456,""),""))</f>
        <v/>
      </c>
      <c r="AO456" s="568" t="str">
        <f aca="false">IF(F456="","",IF(AND($B456='Descrizione Intervento'!$E$25,$C456='Descrizione Intervento'!$E$27,$D456='Descrizione Intervento'!$E$30,$E456='Descrizione Intervento'!$E$32),IF(COUNTIF(AO$3:AO455,$F456)=0,$F456,""),""))</f>
        <v/>
      </c>
      <c r="AP456" s="568" t="str">
        <f aca="false">IF(G456="","",IF(AND($B456='Descrizione Intervento'!$E$25,$C456='Descrizione Intervento'!$E$27,$D456='Descrizione Intervento'!$E$30,$E456='Descrizione Intervento'!$E$32,$F456='Descrizione Intervento'!$E$34),IF(COUNTIF(AP$3:AP455,$G456)=0,$G456,""),""))</f>
        <v/>
      </c>
    </row>
    <row r="457" customFormat="false" ht="12.75" hidden="false" customHeight="false" outlineLevel="0" collapsed="false">
      <c r="A457" s="568" t="str">
        <f aca="false">IF(B457&lt;&gt;"",CONCATENATE(B457,C457,D457,E457,F521,F457,G457),"")</f>
        <v/>
      </c>
      <c r="B457" s="590"/>
      <c r="C457" s="590"/>
      <c r="D457" s="590"/>
      <c r="E457" s="591"/>
      <c r="F457" s="590"/>
      <c r="G457" s="590"/>
      <c r="H457" s="593"/>
      <c r="I457" s="593"/>
      <c r="J457" s="595"/>
      <c r="K457" s="595"/>
      <c r="L457" s="590"/>
      <c r="M457" s="590"/>
      <c r="N457" s="590"/>
      <c r="V457" s="568" t="n">
        <f aca="false">+V456+1</f>
        <v>395</v>
      </c>
      <c r="W457" s="573" t="str">
        <f aca="false">IFERROR(VLOOKUP($V456,AD:AK,8,FALSE()),"")</f>
        <v/>
      </c>
      <c r="X457" s="573" t="str">
        <f aca="false">IFERROR(VLOOKUP($V457,AE:AL,8,FALSE()),"")</f>
        <v/>
      </c>
      <c r="Y457" s="573" t="str">
        <f aca="false">IFERROR(VLOOKUP($V457,AF:AM,8,FALSE()),"")</f>
        <v/>
      </c>
      <c r="Z457" s="573" t="str">
        <f aca="false">IFERROR(VLOOKUP($V457,AG:AN,8,FALSE()),"")</f>
        <v/>
      </c>
      <c r="AA457" s="573" t="str">
        <f aca="false">IFERROR(VLOOKUP($V457,AH:AO,8,FALSE()),"")</f>
        <v/>
      </c>
      <c r="AB457" s="573" t="str">
        <f aca="false">IFERROR(VLOOKUP($V457,AI:AP,8,FALSE()),"")</f>
        <v/>
      </c>
      <c r="AD457" s="568" t="str">
        <f aca="false">IF(AK457&lt;&gt;"",MAX(AD$3:AD456)+1,"")</f>
        <v/>
      </c>
      <c r="AE457" s="568" t="str">
        <f aca="false">IF(AL457&lt;&gt;"",MAX(AE$3:AE456)+1,"")</f>
        <v/>
      </c>
      <c r="AF457" s="568" t="str">
        <f aca="false">IF(AM457&lt;&gt;"",MAX(AF$3:AF456)+1,"")</f>
        <v/>
      </c>
      <c r="AG457" s="568" t="str">
        <f aca="false">IF(AN457&lt;&gt;"",MAX(AG$3:AG456)+1,"")</f>
        <v/>
      </c>
      <c r="AH457" s="568" t="str">
        <f aca="false">IF(AO457&lt;&gt;"",MAX(AH$3:AH456)+1,"")</f>
        <v/>
      </c>
      <c r="AI457" s="568" t="str">
        <f aca="false">IF(AP457&lt;&gt;"",MAX(AI$3:AI456)+1,"")</f>
        <v/>
      </c>
      <c r="AK457" s="568" t="str">
        <f aca="false">IF(B457="","",IF(COUNTIF($AK$3:AL456,B457)=0,B457,""))</f>
        <v/>
      </c>
      <c r="AL457" s="568" t="str">
        <f aca="false">IF(C457="","",IF($B457='Descrizione Intervento'!$E$25,IF(COUNTIF($AL$3:AL456,$C457)=0,$C457,""),""))</f>
        <v/>
      </c>
      <c r="AM457" s="568" t="str">
        <f aca="false">IF(D457="","",IF(AND($B457='Descrizione Intervento'!$E$25,$C457='Descrizione Intervento'!$E$27),IF(COUNTIF(AM$3:AM456,$D457)=0,$D457,""),""))</f>
        <v/>
      </c>
      <c r="AN457" s="568" t="str">
        <f aca="false">IF(E457="","",IF(AND($B457='Descrizione Intervento'!$E$25,$C457='Descrizione Intervento'!$E$27,$D457='Descrizione Intervento'!$E$30),IF(COUNTIF(AN$3:AN456,$E457)=0,$E457,""),""))</f>
        <v/>
      </c>
      <c r="AO457" s="568" t="str">
        <f aca="false">IF(F457="","",IF(AND($B457='Descrizione Intervento'!$E$25,$C457='Descrizione Intervento'!$E$27,$D457='Descrizione Intervento'!$E$30,$E457='Descrizione Intervento'!$E$32),IF(COUNTIF(AO$3:AO456,$F457)=0,$F457,""),""))</f>
        <v/>
      </c>
      <c r="AP457" s="568" t="str">
        <f aca="false">IF(G457="","",IF(AND($B457='Descrizione Intervento'!$E$25,$C457='Descrizione Intervento'!$E$27,$D457='Descrizione Intervento'!$E$30,$E457='Descrizione Intervento'!$E$32,$F457='Descrizione Intervento'!$E$34),IF(COUNTIF(AP$3:AP456,$G457)=0,$G457,""),""))</f>
        <v/>
      </c>
    </row>
    <row r="458" customFormat="false" ht="12.75" hidden="false" customHeight="false" outlineLevel="0" collapsed="false">
      <c r="A458" s="568" t="str">
        <f aca="false">IF(B458&lt;&gt;"",CONCATENATE(B458,C458,D458,E458,F522,F458,G458),"")</f>
        <v/>
      </c>
      <c r="B458" s="590"/>
      <c r="C458" s="590"/>
      <c r="D458" s="590"/>
      <c r="E458" s="591"/>
      <c r="F458" s="590"/>
      <c r="G458" s="590"/>
      <c r="H458" s="593"/>
      <c r="I458" s="593"/>
      <c r="J458" s="595"/>
      <c r="K458" s="595"/>
      <c r="L458" s="590"/>
      <c r="M458" s="590"/>
      <c r="N458" s="590"/>
      <c r="V458" s="568" t="n">
        <f aca="false">+V457+1</f>
        <v>396</v>
      </c>
      <c r="W458" s="573" t="str">
        <f aca="false">IFERROR(VLOOKUP($V457,AD:AK,8,FALSE()),"")</f>
        <v/>
      </c>
      <c r="X458" s="573" t="str">
        <f aca="false">IFERROR(VLOOKUP($V458,AE:AL,8,FALSE()),"")</f>
        <v/>
      </c>
      <c r="Y458" s="573" t="str">
        <f aca="false">IFERROR(VLOOKUP($V458,AF:AM,8,FALSE()),"")</f>
        <v/>
      </c>
      <c r="Z458" s="573" t="str">
        <f aca="false">IFERROR(VLOOKUP($V458,AG:AN,8,FALSE()),"")</f>
        <v/>
      </c>
      <c r="AA458" s="573" t="str">
        <f aca="false">IFERROR(VLOOKUP($V458,AH:AO,8,FALSE()),"")</f>
        <v/>
      </c>
      <c r="AB458" s="573" t="str">
        <f aca="false">IFERROR(VLOOKUP($V458,AI:AP,8,FALSE()),"")</f>
        <v/>
      </c>
      <c r="AD458" s="568" t="str">
        <f aca="false">IF(AK458&lt;&gt;"",MAX(AD$3:AD457)+1,"")</f>
        <v/>
      </c>
      <c r="AE458" s="568" t="str">
        <f aca="false">IF(AL458&lt;&gt;"",MAX(AE$3:AE457)+1,"")</f>
        <v/>
      </c>
      <c r="AF458" s="568" t="str">
        <f aca="false">IF(AM458&lt;&gt;"",MAX(AF$3:AF457)+1,"")</f>
        <v/>
      </c>
      <c r="AG458" s="568" t="str">
        <f aca="false">IF(AN458&lt;&gt;"",MAX(AG$3:AG457)+1,"")</f>
        <v/>
      </c>
      <c r="AH458" s="568" t="str">
        <f aca="false">IF(AO458&lt;&gt;"",MAX(AH$3:AH457)+1,"")</f>
        <v/>
      </c>
      <c r="AI458" s="568" t="str">
        <f aca="false">IF(AP458&lt;&gt;"",MAX(AI$3:AI457)+1,"")</f>
        <v/>
      </c>
      <c r="AK458" s="568" t="str">
        <f aca="false">IF(B458="","",IF(COUNTIF($AK$3:AL457,B458)=0,B458,""))</f>
        <v/>
      </c>
      <c r="AL458" s="568" t="str">
        <f aca="false">IF(C458="","",IF($B458='Descrizione Intervento'!$E$25,IF(COUNTIF($AL$3:AL457,$C458)=0,$C458,""),""))</f>
        <v/>
      </c>
      <c r="AM458" s="568" t="str">
        <f aca="false">IF(D458="","",IF(AND($B458='Descrizione Intervento'!$E$25,$C458='Descrizione Intervento'!$E$27),IF(COUNTIF(AM$3:AM457,$D458)=0,$D458,""),""))</f>
        <v/>
      </c>
      <c r="AN458" s="568" t="str">
        <f aca="false">IF(E458="","",IF(AND($B458='Descrizione Intervento'!$E$25,$C458='Descrizione Intervento'!$E$27,$D458='Descrizione Intervento'!$E$30),IF(COUNTIF(AN$3:AN457,$E458)=0,$E458,""),""))</f>
        <v/>
      </c>
      <c r="AO458" s="568" t="str">
        <f aca="false">IF(F458="","",IF(AND($B458='Descrizione Intervento'!$E$25,$C458='Descrizione Intervento'!$E$27,$D458='Descrizione Intervento'!$E$30,$E458='Descrizione Intervento'!$E$32),IF(COUNTIF(AO$3:AO457,$F458)=0,$F458,""),""))</f>
        <v/>
      </c>
      <c r="AP458" s="568" t="str">
        <f aca="false">IF(G458="","",IF(AND($B458='Descrizione Intervento'!$E$25,$C458='Descrizione Intervento'!$E$27,$D458='Descrizione Intervento'!$E$30,$E458='Descrizione Intervento'!$E$32,$F458='Descrizione Intervento'!$E$34),IF(COUNTIF(AP$3:AP457,$G458)=0,$G458,""),""))</f>
        <v/>
      </c>
    </row>
    <row r="459" customFormat="false" ht="12.75" hidden="false" customHeight="false" outlineLevel="0" collapsed="false">
      <c r="A459" s="568" t="str">
        <f aca="false">IF(B459&lt;&gt;"",CONCATENATE(B459,C459,D459,E459,F523,F459,G459),"")</f>
        <v/>
      </c>
      <c r="B459" s="590"/>
      <c r="C459" s="590"/>
      <c r="D459" s="590"/>
      <c r="E459" s="591"/>
      <c r="F459" s="590"/>
      <c r="G459" s="590"/>
      <c r="H459" s="593"/>
      <c r="I459" s="593"/>
      <c r="J459" s="595"/>
      <c r="K459" s="595"/>
      <c r="L459" s="590"/>
      <c r="M459" s="590"/>
      <c r="N459" s="590"/>
      <c r="V459" s="568" t="n">
        <f aca="false">+V458+1</f>
        <v>397</v>
      </c>
      <c r="W459" s="573" t="str">
        <f aca="false">IFERROR(VLOOKUP($V458,AD:AK,8,FALSE()),"")</f>
        <v/>
      </c>
      <c r="X459" s="573" t="str">
        <f aca="false">IFERROR(VLOOKUP($V459,AE:AL,8,FALSE()),"")</f>
        <v/>
      </c>
      <c r="Y459" s="573" t="str">
        <f aca="false">IFERROR(VLOOKUP($V459,AF:AM,8,FALSE()),"")</f>
        <v/>
      </c>
      <c r="Z459" s="573" t="str">
        <f aca="false">IFERROR(VLOOKUP($V459,AG:AN,8,FALSE()),"")</f>
        <v/>
      </c>
      <c r="AA459" s="573" t="str">
        <f aca="false">IFERROR(VLOOKUP($V459,AH:AO,8,FALSE()),"")</f>
        <v/>
      </c>
      <c r="AB459" s="573" t="str">
        <f aca="false">IFERROR(VLOOKUP($V459,AI:AP,8,FALSE()),"")</f>
        <v/>
      </c>
      <c r="AD459" s="568" t="str">
        <f aca="false">IF(AK459&lt;&gt;"",MAX(AD$3:AD458)+1,"")</f>
        <v/>
      </c>
      <c r="AE459" s="568" t="str">
        <f aca="false">IF(AL459&lt;&gt;"",MAX(AE$3:AE458)+1,"")</f>
        <v/>
      </c>
      <c r="AF459" s="568" t="str">
        <f aca="false">IF(AM459&lt;&gt;"",MAX(AF$3:AF458)+1,"")</f>
        <v/>
      </c>
      <c r="AG459" s="568" t="str">
        <f aca="false">IF(AN459&lt;&gt;"",MAX(AG$3:AG458)+1,"")</f>
        <v/>
      </c>
      <c r="AH459" s="568" t="str">
        <f aca="false">IF(AO459&lt;&gt;"",MAX(AH$3:AH458)+1,"")</f>
        <v/>
      </c>
      <c r="AI459" s="568" t="str">
        <f aca="false">IF(AP459&lt;&gt;"",MAX(AI$3:AI458)+1,"")</f>
        <v/>
      </c>
      <c r="AK459" s="568" t="str">
        <f aca="false">IF(B459="","",IF(COUNTIF($AK$3:AL458,B459)=0,B459,""))</f>
        <v/>
      </c>
      <c r="AL459" s="568" t="str">
        <f aca="false">IF(C459="","",IF($B459='Descrizione Intervento'!$E$25,IF(COUNTIF($AL$3:AL458,$C459)=0,$C459,""),""))</f>
        <v/>
      </c>
      <c r="AM459" s="568" t="str">
        <f aca="false">IF(D459="","",IF(AND($B459='Descrizione Intervento'!$E$25,$C459='Descrizione Intervento'!$E$27),IF(COUNTIF(AM$3:AM458,$D459)=0,$D459,""),""))</f>
        <v/>
      </c>
      <c r="AN459" s="568" t="str">
        <f aca="false">IF(E459="","",IF(AND($B459='Descrizione Intervento'!$E$25,$C459='Descrizione Intervento'!$E$27,$D459='Descrizione Intervento'!$E$30),IF(COUNTIF(AN$3:AN458,$E459)=0,$E459,""),""))</f>
        <v/>
      </c>
      <c r="AO459" s="568" t="str">
        <f aca="false">IF(F459="","",IF(AND($B459='Descrizione Intervento'!$E$25,$C459='Descrizione Intervento'!$E$27,$D459='Descrizione Intervento'!$E$30,$E459='Descrizione Intervento'!$E$32),IF(COUNTIF(AO$3:AO458,$F459)=0,$F459,""),""))</f>
        <v/>
      </c>
      <c r="AP459" s="568" t="str">
        <f aca="false">IF(G459="","",IF(AND($B459='Descrizione Intervento'!$E$25,$C459='Descrizione Intervento'!$E$27,$D459='Descrizione Intervento'!$E$30,$E459='Descrizione Intervento'!$E$32,$F459='Descrizione Intervento'!$E$34),IF(COUNTIF(AP$3:AP458,$G459)=0,$G459,""),""))</f>
        <v/>
      </c>
    </row>
    <row r="460" customFormat="false" ht="12.75" hidden="false" customHeight="false" outlineLevel="0" collapsed="false">
      <c r="A460" s="568" t="str">
        <f aca="false">IF(B460&lt;&gt;"",CONCATENATE(B460,C460,D460,E460,F524,F460,G460),"")</f>
        <v/>
      </c>
      <c r="B460" s="590"/>
      <c r="C460" s="590"/>
      <c r="D460" s="590"/>
      <c r="E460" s="591"/>
      <c r="F460" s="590"/>
      <c r="G460" s="590"/>
      <c r="H460" s="593"/>
      <c r="I460" s="593"/>
      <c r="J460" s="595"/>
      <c r="K460" s="595"/>
      <c r="L460" s="590"/>
      <c r="M460" s="590"/>
      <c r="N460" s="590"/>
      <c r="V460" s="568" t="n">
        <f aca="false">+V459+1</f>
        <v>398</v>
      </c>
      <c r="W460" s="573" t="str">
        <f aca="false">IFERROR(VLOOKUP($V459,AD:AK,8,FALSE()),"")</f>
        <v/>
      </c>
      <c r="X460" s="573" t="str">
        <f aca="false">IFERROR(VLOOKUP($V460,AE:AL,8,FALSE()),"")</f>
        <v/>
      </c>
      <c r="Y460" s="573" t="str">
        <f aca="false">IFERROR(VLOOKUP($V460,AF:AM,8,FALSE()),"")</f>
        <v/>
      </c>
      <c r="Z460" s="573" t="str">
        <f aca="false">IFERROR(VLOOKUP($V460,AG:AN,8,FALSE()),"")</f>
        <v/>
      </c>
      <c r="AA460" s="573" t="str">
        <f aca="false">IFERROR(VLOOKUP($V460,AH:AO,8,FALSE()),"")</f>
        <v/>
      </c>
      <c r="AB460" s="573" t="str">
        <f aca="false">IFERROR(VLOOKUP($V460,AI:AP,8,FALSE()),"")</f>
        <v/>
      </c>
      <c r="AD460" s="568" t="str">
        <f aca="false">IF(AK460&lt;&gt;"",MAX(AD$3:AD459)+1,"")</f>
        <v/>
      </c>
      <c r="AE460" s="568" t="str">
        <f aca="false">IF(AL460&lt;&gt;"",MAX(AE$3:AE459)+1,"")</f>
        <v/>
      </c>
      <c r="AF460" s="568" t="str">
        <f aca="false">IF(AM460&lt;&gt;"",MAX(AF$3:AF459)+1,"")</f>
        <v/>
      </c>
      <c r="AG460" s="568" t="str">
        <f aca="false">IF(AN460&lt;&gt;"",MAX(AG$3:AG459)+1,"")</f>
        <v/>
      </c>
      <c r="AH460" s="568" t="str">
        <f aca="false">IF(AO460&lt;&gt;"",MAX(AH$3:AH459)+1,"")</f>
        <v/>
      </c>
      <c r="AI460" s="568" t="str">
        <f aca="false">IF(AP460&lt;&gt;"",MAX(AI$3:AI459)+1,"")</f>
        <v/>
      </c>
      <c r="AK460" s="568" t="str">
        <f aca="false">IF(B460="","",IF(COUNTIF($AK$3:AL459,B460)=0,B460,""))</f>
        <v/>
      </c>
      <c r="AL460" s="568" t="str">
        <f aca="false">IF(C460="","",IF($B460='Descrizione Intervento'!$E$25,IF(COUNTIF($AL$3:AL459,$C460)=0,$C460,""),""))</f>
        <v/>
      </c>
      <c r="AM460" s="568" t="str">
        <f aca="false">IF(D460="","",IF(AND($B460='Descrizione Intervento'!$E$25,$C460='Descrizione Intervento'!$E$27),IF(COUNTIF(AM$3:AM459,$D460)=0,$D460,""),""))</f>
        <v/>
      </c>
      <c r="AN460" s="568" t="str">
        <f aca="false">IF(E460="","",IF(AND($B460='Descrizione Intervento'!$E$25,$C460='Descrizione Intervento'!$E$27,$D460='Descrizione Intervento'!$E$30),IF(COUNTIF(AN$3:AN459,$E460)=0,$E460,""),""))</f>
        <v/>
      </c>
      <c r="AO460" s="568" t="str">
        <f aca="false">IF(F460="","",IF(AND($B460='Descrizione Intervento'!$E$25,$C460='Descrizione Intervento'!$E$27,$D460='Descrizione Intervento'!$E$30,$E460='Descrizione Intervento'!$E$32),IF(COUNTIF(AO$3:AO459,$F460)=0,$F460,""),""))</f>
        <v/>
      </c>
      <c r="AP460" s="568" t="str">
        <f aca="false">IF(G460="","",IF(AND($B460='Descrizione Intervento'!$E$25,$C460='Descrizione Intervento'!$E$27,$D460='Descrizione Intervento'!$E$30,$E460='Descrizione Intervento'!$E$32,$F460='Descrizione Intervento'!$E$34),IF(COUNTIF(AP$3:AP459,$G460)=0,$G460,""),""))</f>
        <v/>
      </c>
    </row>
    <row r="461" customFormat="false" ht="12.75" hidden="false" customHeight="false" outlineLevel="0" collapsed="false">
      <c r="A461" s="568" t="str">
        <f aca="false">IF(B461&lt;&gt;"",CONCATENATE(B461,C461,D461,E461,F525,F461,G461),"")</f>
        <v/>
      </c>
      <c r="B461" s="590"/>
      <c r="C461" s="590"/>
      <c r="D461" s="590"/>
      <c r="E461" s="591"/>
      <c r="F461" s="590"/>
      <c r="G461" s="590"/>
      <c r="H461" s="593"/>
      <c r="I461" s="593"/>
      <c r="J461" s="595"/>
      <c r="K461" s="595"/>
      <c r="L461" s="590"/>
      <c r="M461" s="590"/>
      <c r="N461" s="590"/>
      <c r="V461" s="568" t="n">
        <f aca="false">+V460+1</f>
        <v>399</v>
      </c>
      <c r="W461" s="573" t="str">
        <f aca="false">IFERROR(VLOOKUP($V460,AD:AK,8,FALSE()),"")</f>
        <v/>
      </c>
      <c r="X461" s="573" t="str">
        <f aca="false">IFERROR(VLOOKUP($V461,AE:AL,8,FALSE()),"")</f>
        <v/>
      </c>
      <c r="Y461" s="573" t="str">
        <f aca="false">IFERROR(VLOOKUP($V461,AF:AM,8,FALSE()),"")</f>
        <v/>
      </c>
      <c r="Z461" s="573" t="str">
        <f aca="false">IFERROR(VLOOKUP($V461,AG:AN,8,FALSE()),"")</f>
        <v/>
      </c>
      <c r="AA461" s="573" t="str">
        <f aca="false">IFERROR(VLOOKUP($V461,AH:AO,8,FALSE()),"")</f>
        <v/>
      </c>
      <c r="AB461" s="573" t="str">
        <f aca="false">IFERROR(VLOOKUP($V461,AI:AP,8,FALSE()),"")</f>
        <v/>
      </c>
      <c r="AD461" s="568" t="str">
        <f aca="false">IF(AK461&lt;&gt;"",MAX(AD$3:AD460)+1,"")</f>
        <v/>
      </c>
      <c r="AE461" s="568" t="str">
        <f aca="false">IF(AL461&lt;&gt;"",MAX(AE$3:AE460)+1,"")</f>
        <v/>
      </c>
      <c r="AF461" s="568" t="str">
        <f aca="false">IF(AM461&lt;&gt;"",MAX(AF$3:AF460)+1,"")</f>
        <v/>
      </c>
      <c r="AG461" s="568" t="str">
        <f aca="false">IF(AN461&lt;&gt;"",MAX(AG$3:AG460)+1,"")</f>
        <v/>
      </c>
      <c r="AH461" s="568" t="str">
        <f aca="false">IF(AO461&lt;&gt;"",MAX(AH$3:AH460)+1,"")</f>
        <v/>
      </c>
      <c r="AI461" s="568" t="str">
        <f aca="false">IF(AP461&lt;&gt;"",MAX(AI$3:AI460)+1,"")</f>
        <v/>
      </c>
      <c r="AK461" s="568" t="str">
        <f aca="false">IF(B461="","",IF(COUNTIF($AK$3:AL460,B461)=0,B461,""))</f>
        <v/>
      </c>
      <c r="AL461" s="568" t="str">
        <f aca="false">IF(C461="","",IF($B461='Descrizione Intervento'!$E$25,IF(COUNTIF($AL$3:AL460,$C461)=0,$C461,""),""))</f>
        <v/>
      </c>
      <c r="AM461" s="568" t="str">
        <f aca="false">IF(D461="","",IF(AND($B461='Descrizione Intervento'!$E$25,$C461='Descrizione Intervento'!$E$27),IF(COUNTIF(AM$3:AM460,$D461)=0,$D461,""),""))</f>
        <v/>
      </c>
      <c r="AN461" s="568" t="str">
        <f aca="false">IF(E461="","",IF(AND($B461='Descrizione Intervento'!$E$25,$C461='Descrizione Intervento'!$E$27,$D461='Descrizione Intervento'!$E$30),IF(COUNTIF(AN$3:AN460,$E461)=0,$E461,""),""))</f>
        <v/>
      </c>
      <c r="AO461" s="568" t="str">
        <f aca="false">IF(F461="","",IF(AND($B461='Descrizione Intervento'!$E$25,$C461='Descrizione Intervento'!$E$27,$D461='Descrizione Intervento'!$E$30,$E461='Descrizione Intervento'!$E$32),IF(COUNTIF(AO$3:AO460,$F461)=0,$F461,""),""))</f>
        <v/>
      </c>
      <c r="AP461" s="568" t="str">
        <f aca="false">IF(G461="","",IF(AND($B461='Descrizione Intervento'!$E$25,$C461='Descrizione Intervento'!$E$27,$D461='Descrizione Intervento'!$E$30,$E461='Descrizione Intervento'!$E$32,$F461='Descrizione Intervento'!$E$34),IF(COUNTIF(AP$3:AP460,$G461)=0,$G461,""),""))</f>
        <v/>
      </c>
    </row>
    <row r="462" customFormat="false" ht="12.75" hidden="false" customHeight="false" outlineLevel="0" collapsed="false">
      <c r="A462" s="568" t="str">
        <f aca="false">IF(B462&lt;&gt;"",CONCATENATE(B462,C462,D462,E462,F526,F462,G462),"")</f>
        <v/>
      </c>
      <c r="B462" s="590"/>
      <c r="C462" s="590"/>
      <c r="D462" s="590"/>
      <c r="E462" s="591"/>
      <c r="F462" s="590"/>
      <c r="G462" s="590"/>
      <c r="H462" s="593"/>
      <c r="I462" s="593"/>
      <c r="J462" s="595"/>
      <c r="K462" s="595"/>
      <c r="L462" s="590"/>
      <c r="M462" s="590"/>
      <c r="N462" s="590"/>
      <c r="V462" s="568" t="n">
        <f aca="false">+V461+1</f>
        <v>400</v>
      </c>
      <c r="W462" s="573" t="str">
        <f aca="false">IFERROR(VLOOKUP($V461,AD:AK,8,FALSE()),"")</f>
        <v/>
      </c>
      <c r="X462" s="573" t="str">
        <f aca="false">IFERROR(VLOOKUP($V462,AE:AL,8,FALSE()),"")</f>
        <v/>
      </c>
      <c r="Y462" s="573" t="str">
        <f aca="false">IFERROR(VLOOKUP($V462,AF:AM,8,FALSE()),"")</f>
        <v/>
      </c>
      <c r="Z462" s="573" t="str">
        <f aca="false">IFERROR(VLOOKUP($V462,AG:AN,8,FALSE()),"")</f>
        <v/>
      </c>
      <c r="AA462" s="573" t="str">
        <f aca="false">IFERROR(VLOOKUP($V462,AH:AO,8,FALSE()),"")</f>
        <v/>
      </c>
      <c r="AB462" s="573" t="str">
        <f aca="false">IFERROR(VLOOKUP($V462,AI:AP,8,FALSE()),"")</f>
        <v/>
      </c>
      <c r="AD462" s="568" t="str">
        <f aca="false">IF(AK462&lt;&gt;"",MAX(AD$3:AD461)+1,"")</f>
        <v/>
      </c>
      <c r="AE462" s="568" t="str">
        <f aca="false">IF(AL462&lt;&gt;"",MAX(AE$3:AE461)+1,"")</f>
        <v/>
      </c>
      <c r="AF462" s="568" t="str">
        <f aca="false">IF(AM462&lt;&gt;"",MAX(AF$3:AF461)+1,"")</f>
        <v/>
      </c>
      <c r="AG462" s="568" t="str">
        <f aca="false">IF(AN462&lt;&gt;"",MAX(AG$3:AG461)+1,"")</f>
        <v/>
      </c>
      <c r="AH462" s="568" t="str">
        <f aca="false">IF(AO462&lt;&gt;"",MAX(AH$3:AH461)+1,"")</f>
        <v/>
      </c>
      <c r="AI462" s="568" t="str">
        <f aca="false">IF(AP462&lt;&gt;"",MAX(AI$3:AI461)+1,"")</f>
        <v/>
      </c>
      <c r="AK462" s="568" t="str">
        <f aca="false">IF(B462="","",IF(COUNTIF($AK$3:AL461,B462)=0,B462,""))</f>
        <v/>
      </c>
      <c r="AL462" s="568" t="str">
        <f aca="false">IF(C462="","",IF($B462='Descrizione Intervento'!$E$25,IF(COUNTIF($AL$3:AL461,$C462)=0,$C462,""),""))</f>
        <v/>
      </c>
      <c r="AM462" s="568" t="str">
        <f aca="false">IF(D462="","",IF(AND($B462='Descrizione Intervento'!$E$25,$C462='Descrizione Intervento'!$E$27),IF(COUNTIF(AM$3:AM461,$D462)=0,$D462,""),""))</f>
        <v/>
      </c>
      <c r="AN462" s="568" t="str">
        <f aca="false">IF(E462="","",IF(AND($B462='Descrizione Intervento'!$E$25,$C462='Descrizione Intervento'!$E$27,$D462='Descrizione Intervento'!$E$30),IF(COUNTIF(AN$3:AN461,$E462)=0,$E462,""),""))</f>
        <v/>
      </c>
      <c r="AO462" s="568" t="str">
        <f aca="false">IF(F462="","",IF(AND($B462='Descrizione Intervento'!$E$25,$C462='Descrizione Intervento'!$E$27,$D462='Descrizione Intervento'!$E$30,$E462='Descrizione Intervento'!$E$32),IF(COUNTIF(AO$3:AO461,$F462)=0,$F462,""),""))</f>
        <v/>
      </c>
      <c r="AP462" s="568" t="str">
        <f aca="false">IF(G462="","",IF(AND($B462='Descrizione Intervento'!$E$25,$C462='Descrizione Intervento'!$E$27,$D462='Descrizione Intervento'!$E$30,$E462='Descrizione Intervento'!$E$32,$F462='Descrizione Intervento'!$E$34),IF(COUNTIF(AP$3:AP461,$G462)=0,$G462,""),""))</f>
        <v/>
      </c>
    </row>
    <row r="463" customFormat="false" ht="12.75" hidden="false" customHeight="false" outlineLevel="0" collapsed="false">
      <c r="A463" s="568" t="str">
        <f aca="false">IF(B463&lt;&gt;"",CONCATENATE(B463,C463,D463,E463,F527,F463,G463),"")</f>
        <v/>
      </c>
      <c r="B463" s="590"/>
      <c r="C463" s="590"/>
      <c r="D463" s="590"/>
      <c r="E463" s="591"/>
      <c r="F463" s="590"/>
      <c r="G463" s="590"/>
      <c r="H463" s="593"/>
      <c r="I463" s="593"/>
      <c r="J463" s="595"/>
      <c r="K463" s="595"/>
      <c r="L463" s="590"/>
      <c r="M463" s="590"/>
      <c r="N463" s="590"/>
      <c r="V463" s="568" t="n">
        <f aca="false">+V462+1</f>
        <v>401</v>
      </c>
      <c r="W463" s="573" t="str">
        <f aca="false">IFERROR(VLOOKUP($V462,AD:AK,8,FALSE()),"")</f>
        <v/>
      </c>
      <c r="X463" s="573" t="str">
        <f aca="false">IFERROR(VLOOKUP($V463,AE:AL,8,FALSE()),"")</f>
        <v/>
      </c>
      <c r="Y463" s="573" t="str">
        <f aca="false">IFERROR(VLOOKUP($V463,AF:AM,8,FALSE()),"")</f>
        <v/>
      </c>
      <c r="Z463" s="573" t="str">
        <f aca="false">IFERROR(VLOOKUP($V463,AG:AN,8,FALSE()),"")</f>
        <v/>
      </c>
      <c r="AA463" s="573" t="str">
        <f aca="false">IFERROR(VLOOKUP($V463,AH:AO,8,FALSE()),"")</f>
        <v/>
      </c>
      <c r="AB463" s="573" t="str">
        <f aca="false">IFERROR(VLOOKUP($V463,AI:AP,8,FALSE()),"")</f>
        <v/>
      </c>
      <c r="AD463" s="568" t="str">
        <f aca="false">IF(AK463&lt;&gt;"",MAX(AD$3:AD462)+1,"")</f>
        <v/>
      </c>
      <c r="AE463" s="568" t="str">
        <f aca="false">IF(AL463&lt;&gt;"",MAX(AE$3:AE462)+1,"")</f>
        <v/>
      </c>
      <c r="AF463" s="568" t="str">
        <f aca="false">IF(AM463&lt;&gt;"",MAX(AF$3:AF462)+1,"")</f>
        <v/>
      </c>
      <c r="AG463" s="568" t="str">
        <f aca="false">IF(AN463&lt;&gt;"",MAX(AG$3:AG462)+1,"")</f>
        <v/>
      </c>
      <c r="AH463" s="568" t="str">
        <f aca="false">IF(AO463&lt;&gt;"",MAX(AH$3:AH462)+1,"")</f>
        <v/>
      </c>
      <c r="AI463" s="568" t="str">
        <f aca="false">IF(AP463&lt;&gt;"",MAX(AI$3:AI462)+1,"")</f>
        <v/>
      </c>
      <c r="AK463" s="568" t="str">
        <f aca="false">IF(B463="","",IF(COUNTIF($AK$3:AL462,B463)=0,B463,""))</f>
        <v/>
      </c>
      <c r="AL463" s="568" t="str">
        <f aca="false">IF(C463="","",IF($B463='Descrizione Intervento'!$E$25,IF(COUNTIF($AL$3:AL462,$C463)=0,$C463,""),""))</f>
        <v/>
      </c>
      <c r="AM463" s="568" t="str">
        <f aca="false">IF(D463="","",IF(AND($B463='Descrizione Intervento'!$E$25,$C463='Descrizione Intervento'!$E$27),IF(COUNTIF(AM$3:AM462,$D463)=0,$D463,""),""))</f>
        <v/>
      </c>
      <c r="AN463" s="568" t="str">
        <f aca="false">IF(E463="","",IF(AND($B463='Descrizione Intervento'!$E$25,$C463='Descrizione Intervento'!$E$27,$D463='Descrizione Intervento'!$E$30),IF(COUNTIF(AN$3:AN462,$E463)=0,$E463,""),""))</f>
        <v/>
      </c>
      <c r="AO463" s="568" t="str">
        <f aca="false">IF(F463="","",IF(AND($B463='Descrizione Intervento'!$E$25,$C463='Descrizione Intervento'!$E$27,$D463='Descrizione Intervento'!$E$30,$E463='Descrizione Intervento'!$E$32),IF(COUNTIF(AO$3:AO462,$F463)=0,$F463,""),""))</f>
        <v/>
      </c>
      <c r="AP463" s="568" t="str">
        <f aca="false">IF(G463="","",IF(AND($B463='Descrizione Intervento'!$E$25,$C463='Descrizione Intervento'!$E$27,$D463='Descrizione Intervento'!$E$30,$E463='Descrizione Intervento'!$E$32,$F463='Descrizione Intervento'!$E$34),IF(COUNTIF(AP$3:AP462,$G463)=0,$G463,""),""))</f>
        <v/>
      </c>
    </row>
    <row r="464" customFormat="false" ht="12.75" hidden="false" customHeight="false" outlineLevel="0" collapsed="false">
      <c r="A464" s="568" t="str">
        <f aca="false">IF(B464&lt;&gt;"",CONCATENATE(B464,C464,D464,E464,F528,F464,G464),"")</f>
        <v/>
      </c>
      <c r="B464" s="590"/>
      <c r="C464" s="590"/>
      <c r="D464" s="590"/>
      <c r="E464" s="591"/>
      <c r="F464" s="590"/>
      <c r="G464" s="590"/>
      <c r="H464" s="593"/>
      <c r="I464" s="593"/>
      <c r="J464" s="595"/>
      <c r="K464" s="595"/>
      <c r="L464" s="590"/>
      <c r="M464" s="590"/>
      <c r="N464" s="590"/>
      <c r="V464" s="568" t="n">
        <f aca="false">+V463+1</f>
        <v>402</v>
      </c>
      <c r="W464" s="573" t="str">
        <f aca="false">IFERROR(VLOOKUP($V463,AD:AK,8,FALSE()),"")</f>
        <v/>
      </c>
      <c r="X464" s="573" t="str">
        <f aca="false">IFERROR(VLOOKUP($V464,AE:AL,8,FALSE()),"")</f>
        <v/>
      </c>
      <c r="Y464" s="573" t="str">
        <f aca="false">IFERROR(VLOOKUP($V464,AF:AM,8,FALSE()),"")</f>
        <v/>
      </c>
      <c r="Z464" s="573" t="str">
        <f aca="false">IFERROR(VLOOKUP($V464,AG:AN,8,FALSE()),"")</f>
        <v/>
      </c>
      <c r="AA464" s="573" t="str">
        <f aca="false">IFERROR(VLOOKUP($V464,AH:AO,8,FALSE()),"")</f>
        <v/>
      </c>
      <c r="AB464" s="573" t="str">
        <f aca="false">IFERROR(VLOOKUP($V464,AI:AP,8,FALSE()),"")</f>
        <v/>
      </c>
      <c r="AD464" s="568" t="str">
        <f aca="false">IF(AK464&lt;&gt;"",MAX(AD$3:AD463)+1,"")</f>
        <v/>
      </c>
      <c r="AE464" s="568" t="str">
        <f aca="false">IF(AL464&lt;&gt;"",MAX(AE$3:AE463)+1,"")</f>
        <v/>
      </c>
      <c r="AF464" s="568" t="str">
        <f aca="false">IF(AM464&lt;&gt;"",MAX(AF$3:AF463)+1,"")</f>
        <v/>
      </c>
      <c r="AG464" s="568" t="str">
        <f aca="false">IF(AN464&lt;&gt;"",MAX(AG$3:AG463)+1,"")</f>
        <v/>
      </c>
      <c r="AH464" s="568" t="str">
        <f aca="false">IF(AO464&lt;&gt;"",MAX(AH$3:AH463)+1,"")</f>
        <v/>
      </c>
      <c r="AI464" s="568" t="str">
        <f aca="false">IF(AP464&lt;&gt;"",MAX(AI$3:AI463)+1,"")</f>
        <v/>
      </c>
      <c r="AK464" s="568" t="str">
        <f aca="false">IF(B464="","",IF(COUNTIF($AK$3:AL463,B464)=0,B464,""))</f>
        <v/>
      </c>
      <c r="AL464" s="568" t="str">
        <f aca="false">IF(C464="","",IF($B464='Descrizione Intervento'!$E$25,IF(COUNTIF($AL$3:AL463,$C464)=0,$C464,""),""))</f>
        <v/>
      </c>
      <c r="AM464" s="568" t="str">
        <f aca="false">IF(D464="","",IF(AND($B464='Descrizione Intervento'!$E$25,$C464='Descrizione Intervento'!$E$27),IF(COUNTIF(AM$3:AM463,$D464)=0,$D464,""),""))</f>
        <v/>
      </c>
      <c r="AN464" s="568" t="str">
        <f aca="false">IF(E464="","",IF(AND($B464='Descrizione Intervento'!$E$25,$C464='Descrizione Intervento'!$E$27,$D464='Descrizione Intervento'!$E$30),IF(COUNTIF(AN$3:AN463,$E464)=0,$E464,""),""))</f>
        <v/>
      </c>
      <c r="AO464" s="568" t="str">
        <f aca="false">IF(F464="","",IF(AND($B464='Descrizione Intervento'!$E$25,$C464='Descrizione Intervento'!$E$27,$D464='Descrizione Intervento'!$E$30,$E464='Descrizione Intervento'!$E$32),IF(COUNTIF(AO$3:AO463,$F464)=0,$F464,""),""))</f>
        <v/>
      </c>
      <c r="AP464" s="568" t="str">
        <f aca="false">IF(G464="","",IF(AND($B464='Descrizione Intervento'!$E$25,$C464='Descrizione Intervento'!$E$27,$D464='Descrizione Intervento'!$E$30,$E464='Descrizione Intervento'!$E$32,$F464='Descrizione Intervento'!$E$34),IF(COUNTIF(AP$3:AP463,$G464)=0,$G464,""),""))</f>
        <v/>
      </c>
    </row>
    <row r="465" customFormat="false" ht="12.75" hidden="false" customHeight="false" outlineLevel="0" collapsed="false">
      <c r="A465" s="568" t="str">
        <f aca="false">IF(B465&lt;&gt;"",CONCATENATE(B465,C465,D465,E465,F529,F465,G465),"")</f>
        <v/>
      </c>
      <c r="B465" s="590"/>
      <c r="C465" s="590"/>
      <c r="D465" s="590"/>
      <c r="E465" s="591"/>
      <c r="F465" s="590"/>
      <c r="G465" s="590"/>
      <c r="H465" s="593"/>
      <c r="I465" s="593"/>
      <c r="J465" s="595"/>
      <c r="K465" s="595"/>
      <c r="L465" s="590"/>
      <c r="M465" s="590"/>
      <c r="N465" s="590"/>
      <c r="V465" s="568" t="n">
        <f aca="false">+V464+1</f>
        <v>403</v>
      </c>
      <c r="W465" s="573" t="str">
        <f aca="false">IFERROR(VLOOKUP($V464,AD:AK,8,FALSE()),"")</f>
        <v/>
      </c>
      <c r="X465" s="573" t="str">
        <f aca="false">IFERROR(VLOOKUP($V465,AE:AL,8,FALSE()),"")</f>
        <v/>
      </c>
      <c r="Y465" s="573" t="str">
        <f aca="false">IFERROR(VLOOKUP($V465,AF:AM,8,FALSE()),"")</f>
        <v/>
      </c>
      <c r="Z465" s="573" t="str">
        <f aca="false">IFERROR(VLOOKUP($V465,AG:AN,8,FALSE()),"")</f>
        <v/>
      </c>
      <c r="AA465" s="573" t="str">
        <f aca="false">IFERROR(VLOOKUP($V465,AH:AO,8,FALSE()),"")</f>
        <v/>
      </c>
      <c r="AB465" s="573" t="str">
        <f aca="false">IFERROR(VLOOKUP($V465,AI:AP,8,FALSE()),"")</f>
        <v/>
      </c>
      <c r="AD465" s="568" t="str">
        <f aca="false">IF(AK465&lt;&gt;"",MAX(AD$3:AD464)+1,"")</f>
        <v/>
      </c>
      <c r="AE465" s="568" t="str">
        <f aca="false">IF(AL465&lt;&gt;"",MAX(AE$3:AE464)+1,"")</f>
        <v/>
      </c>
      <c r="AF465" s="568" t="str">
        <f aca="false">IF(AM465&lt;&gt;"",MAX(AF$3:AF464)+1,"")</f>
        <v/>
      </c>
      <c r="AG465" s="568" t="str">
        <f aca="false">IF(AN465&lt;&gt;"",MAX(AG$3:AG464)+1,"")</f>
        <v/>
      </c>
      <c r="AH465" s="568" t="str">
        <f aca="false">IF(AO465&lt;&gt;"",MAX(AH$3:AH464)+1,"")</f>
        <v/>
      </c>
      <c r="AI465" s="568" t="str">
        <f aca="false">IF(AP465&lt;&gt;"",MAX(AI$3:AI464)+1,"")</f>
        <v/>
      </c>
      <c r="AK465" s="568" t="str">
        <f aca="false">IF(B465="","",IF(COUNTIF($AK$3:AL464,B465)=0,B465,""))</f>
        <v/>
      </c>
      <c r="AL465" s="568" t="str">
        <f aca="false">IF(C465="","",IF($B465='Descrizione Intervento'!$E$25,IF(COUNTIF($AL$3:AL464,$C465)=0,$C465,""),""))</f>
        <v/>
      </c>
      <c r="AM465" s="568" t="str">
        <f aca="false">IF(D465="","",IF(AND($B465='Descrizione Intervento'!$E$25,$C465='Descrizione Intervento'!$E$27),IF(COUNTIF(AM$3:AM464,$D465)=0,$D465,""),""))</f>
        <v/>
      </c>
      <c r="AN465" s="568" t="str">
        <f aca="false">IF(E465="","",IF(AND($B465='Descrizione Intervento'!$E$25,$C465='Descrizione Intervento'!$E$27,$D465='Descrizione Intervento'!$E$30),IF(COUNTIF(AN$3:AN464,$E465)=0,$E465,""),""))</f>
        <v/>
      </c>
      <c r="AO465" s="568" t="str">
        <f aca="false">IF(F465="","",IF(AND($B465='Descrizione Intervento'!$E$25,$C465='Descrizione Intervento'!$E$27,$D465='Descrizione Intervento'!$E$30,$E465='Descrizione Intervento'!$E$32),IF(COUNTIF(AO$3:AO464,$F465)=0,$F465,""),""))</f>
        <v/>
      </c>
      <c r="AP465" s="568" t="str">
        <f aca="false">IF(G465="","",IF(AND($B465='Descrizione Intervento'!$E$25,$C465='Descrizione Intervento'!$E$27,$D465='Descrizione Intervento'!$E$30,$E465='Descrizione Intervento'!$E$32,$F465='Descrizione Intervento'!$E$34),IF(COUNTIF(AP$3:AP464,$G465)=0,$G465,""),""))</f>
        <v/>
      </c>
    </row>
    <row r="466" customFormat="false" ht="12.75" hidden="false" customHeight="false" outlineLevel="0" collapsed="false">
      <c r="A466" s="568" t="str">
        <f aca="false">IF(B466&lt;&gt;"",CONCATENATE(B466,C466,D466,E466,F530,F466,G466),"")</f>
        <v/>
      </c>
      <c r="B466" s="590"/>
      <c r="C466" s="590"/>
      <c r="D466" s="590"/>
      <c r="E466" s="591"/>
      <c r="F466" s="590"/>
      <c r="G466" s="590"/>
      <c r="H466" s="593"/>
      <c r="I466" s="593"/>
      <c r="J466" s="595"/>
      <c r="K466" s="595"/>
      <c r="L466" s="590"/>
      <c r="M466" s="590"/>
      <c r="N466" s="590"/>
      <c r="V466" s="568" t="n">
        <f aca="false">+V465+1</f>
        <v>404</v>
      </c>
      <c r="W466" s="573" t="str">
        <f aca="false">IFERROR(VLOOKUP($V465,AD:AK,8,FALSE()),"")</f>
        <v/>
      </c>
      <c r="X466" s="573" t="str">
        <f aca="false">IFERROR(VLOOKUP($V466,AE:AL,8,FALSE()),"")</f>
        <v/>
      </c>
      <c r="Y466" s="573" t="str">
        <f aca="false">IFERROR(VLOOKUP($V466,AF:AM,8,FALSE()),"")</f>
        <v/>
      </c>
      <c r="Z466" s="573" t="str">
        <f aca="false">IFERROR(VLOOKUP($V466,AG:AN,8,FALSE()),"")</f>
        <v/>
      </c>
      <c r="AA466" s="573" t="str">
        <f aca="false">IFERROR(VLOOKUP($V466,AH:AO,8,FALSE()),"")</f>
        <v/>
      </c>
      <c r="AB466" s="573" t="str">
        <f aca="false">IFERROR(VLOOKUP($V466,AI:AP,8,FALSE()),"")</f>
        <v/>
      </c>
      <c r="AD466" s="568" t="str">
        <f aca="false">IF(AK466&lt;&gt;"",MAX(AD$3:AD465)+1,"")</f>
        <v/>
      </c>
      <c r="AE466" s="568" t="str">
        <f aca="false">IF(AL466&lt;&gt;"",MAX(AE$3:AE465)+1,"")</f>
        <v/>
      </c>
      <c r="AF466" s="568" t="str">
        <f aca="false">IF(AM466&lt;&gt;"",MAX(AF$3:AF465)+1,"")</f>
        <v/>
      </c>
      <c r="AG466" s="568" t="str">
        <f aca="false">IF(AN466&lt;&gt;"",MAX(AG$3:AG465)+1,"")</f>
        <v/>
      </c>
      <c r="AH466" s="568" t="str">
        <f aca="false">IF(AO466&lt;&gt;"",MAX(AH$3:AH465)+1,"")</f>
        <v/>
      </c>
      <c r="AI466" s="568" t="str">
        <f aca="false">IF(AP466&lt;&gt;"",MAX(AI$3:AI465)+1,"")</f>
        <v/>
      </c>
      <c r="AK466" s="568" t="str">
        <f aca="false">IF(B466="","",IF(COUNTIF($AK$3:AL465,B466)=0,B466,""))</f>
        <v/>
      </c>
      <c r="AL466" s="568" t="str">
        <f aca="false">IF(C466="","",IF($B466='Descrizione Intervento'!$E$25,IF(COUNTIF($AL$3:AL465,$C466)=0,$C466,""),""))</f>
        <v/>
      </c>
      <c r="AM466" s="568" t="str">
        <f aca="false">IF(D466="","",IF(AND($B466='Descrizione Intervento'!$E$25,$C466='Descrizione Intervento'!$E$27),IF(COUNTIF(AM$3:AM465,$D466)=0,$D466,""),""))</f>
        <v/>
      </c>
      <c r="AN466" s="568" t="str">
        <f aca="false">IF(E466="","",IF(AND($B466='Descrizione Intervento'!$E$25,$C466='Descrizione Intervento'!$E$27,$D466='Descrizione Intervento'!$E$30),IF(COUNTIF(AN$3:AN465,$E466)=0,$E466,""),""))</f>
        <v/>
      </c>
      <c r="AO466" s="568" t="str">
        <f aca="false">IF(F466="","",IF(AND($B466='Descrizione Intervento'!$E$25,$C466='Descrizione Intervento'!$E$27,$D466='Descrizione Intervento'!$E$30,$E466='Descrizione Intervento'!$E$32),IF(COUNTIF(AO$3:AO465,$F466)=0,$F466,""),""))</f>
        <v/>
      </c>
      <c r="AP466" s="568" t="str">
        <f aca="false">IF(G466="","",IF(AND($B466='Descrizione Intervento'!$E$25,$C466='Descrizione Intervento'!$E$27,$D466='Descrizione Intervento'!$E$30,$E466='Descrizione Intervento'!$E$32,$F466='Descrizione Intervento'!$E$34),IF(COUNTIF(AP$3:AP465,$G466)=0,$G466,""),""))</f>
        <v/>
      </c>
    </row>
    <row r="467" customFormat="false" ht="12.75" hidden="false" customHeight="false" outlineLevel="0" collapsed="false">
      <c r="A467" s="568" t="str">
        <f aca="false">IF(B467&lt;&gt;"",CONCATENATE(B467,C467,D467,E467,F531,F467,G467),"")</f>
        <v/>
      </c>
      <c r="B467" s="590"/>
      <c r="C467" s="590"/>
      <c r="D467" s="590"/>
      <c r="E467" s="591"/>
      <c r="F467" s="590"/>
      <c r="G467" s="590"/>
      <c r="H467" s="593"/>
      <c r="I467" s="593"/>
      <c r="J467" s="595"/>
      <c r="K467" s="595"/>
      <c r="L467" s="590"/>
      <c r="M467" s="590"/>
      <c r="N467" s="590"/>
      <c r="V467" s="568" t="n">
        <f aca="false">+V466+1</f>
        <v>405</v>
      </c>
      <c r="W467" s="573" t="str">
        <f aca="false">IFERROR(VLOOKUP($V466,AD:AK,8,FALSE()),"")</f>
        <v/>
      </c>
      <c r="X467" s="573" t="str">
        <f aca="false">IFERROR(VLOOKUP($V467,AE:AL,8,FALSE()),"")</f>
        <v/>
      </c>
      <c r="Y467" s="573" t="str">
        <f aca="false">IFERROR(VLOOKUP($V467,AF:AM,8,FALSE()),"")</f>
        <v/>
      </c>
      <c r="Z467" s="573" t="str">
        <f aca="false">IFERROR(VLOOKUP($V467,AG:AN,8,FALSE()),"")</f>
        <v/>
      </c>
      <c r="AA467" s="573" t="str">
        <f aca="false">IFERROR(VLOOKUP($V467,AH:AO,8,FALSE()),"")</f>
        <v/>
      </c>
      <c r="AB467" s="573" t="str">
        <f aca="false">IFERROR(VLOOKUP($V467,AI:AP,8,FALSE()),"")</f>
        <v/>
      </c>
      <c r="AD467" s="568" t="str">
        <f aca="false">IF(AK467&lt;&gt;"",MAX(AD$3:AD466)+1,"")</f>
        <v/>
      </c>
      <c r="AE467" s="568" t="str">
        <f aca="false">IF(AL467&lt;&gt;"",MAX(AE$3:AE466)+1,"")</f>
        <v/>
      </c>
      <c r="AF467" s="568" t="str">
        <f aca="false">IF(AM467&lt;&gt;"",MAX(AF$3:AF466)+1,"")</f>
        <v/>
      </c>
      <c r="AG467" s="568" t="str">
        <f aca="false">IF(AN467&lt;&gt;"",MAX(AG$3:AG466)+1,"")</f>
        <v/>
      </c>
      <c r="AH467" s="568" t="str">
        <f aca="false">IF(AO467&lt;&gt;"",MAX(AH$3:AH466)+1,"")</f>
        <v/>
      </c>
      <c r="AI467" s="568" t="str">
        <f aca="false">IF(AP467&lt;&gt;"",MAX(AI$3:AI466)+1,"")</f>
        <v/>
      </c>
      <c r="AK467" s="568" t="str">
        <f aca="false">IF(B467="","",IF(COUNTIF($AK$3:AL466,B467)=0,B467,""))</f>
        <v/>
      </c>
      <c r="AL467" s="568" t="str">
        <f aca="false">IF(C467="","",IF($B467='Descrizione Intervento'!$E$25,IF(COUNTIF($AL$3:AL466,$C467)=0,$C467,""),""))</f>
        <v/>
      </c>
      <c r="AM467" s="568" t="str">
        <f aca="false">IF(D467="","",IF(AND($B467='Descrizione Intervento'!$E$25,$C467='Descrizione Intervento'!$E$27),IF(COUNTIF(AM$3:AM466,$D467)=0,$D467,""),""))</f>
        <v/>
      </c>
      <c r="AN467" s="568" t="str">
        <f aca="false">IF(E467="","",IF(AND($B467='Descrizione Intervento'!$E$25,$C467='Descrizione Intervento'!$E$27,$D467='Descrizione Intervento'!$E$30),IF(COUNTIF(AN$3:AN466,$E467)=0,$E467,""),""))</f>
        <v/>
      </c>
      <c r="AO467" s="568" t="str">
        <f aca="false">IF(F467="","",IF(AND($B467='Descrizione Intervento'!$E$25,$C467='Descrizione Intervento'!$E$27,$D467='Descrizione Intervento'!$E$30,$E467='Descrizione Intervento'!$E$32),IF(COUNTIF(AO$3:AO466,$F467)=0,$F467,""),""))</f>
        <v/>
      </c>
      <c r="AP467" s="568" t="str">
        <f aca="false">IF(G467="","",IF(AND($B467='Descrizione Intervento'!$E$25,$C467='Descrizione Intervento'!$E$27,$D467='Descrizione Intervento'!$E$30,$E467='Descrizione Intervento'!$E$32,$F467='Descrizione Intervento'!$E$34),IF(COUNTIF(AP$3:AP466,$G467)=0,$G467,""),""))</f>
        <v/>
      </c>
    </row>
    <row r="468" customFormat="false" ht="12.75" hidden="false" customHeight="false" outlineLevel="0" collapsed="false">
      <c r="A468" s="568" t="str">
        <f aca="false">IF(B468&lt;&gt;"",CONCATENATE(B468,C468,D468,E468,F532,F468,G468),"")</f>
        <v/>
      </c>
      <c r="B468" s="590"/>
      <c r="C468" s="590"/>
      <c r="D468" s="590"/>
      <c r="E468" s="591"/>
      <c r="F468" s="590"/>
      <c r="G468" s="590"/>
      <c r="H468" s="593"/>
      <c r="I468" s="593"/>
      <c r="J468" s="595"/>
      <c r="K468" s="595"/>
      <c r="L468" s="590"/>
      <c r="M468" s="590"/>
      <c r="N468" s="590"/>
      <c r="V468" s="568" t="n">
        <f aca="false">+V467+1</f>
        <v>406</v>
      </c>
      <c r="W468" s="573" t="str">
        <f aca="false">IFERROR(VLOOKUP($V467,AD:AK,8,FALSE()),"")</f>
        <v/>
      </c>
      <c r="X468" s="573" t="str">
        <f aca="false">IFERROR(VLOOKUP($V468,AE:AL,8,FALSE()),"")</f>
        <v/>
      </c>
      <c r="Y468" s="573" t="str">
        <f aca="false">IFERROR(VLOOKUP($V468,AF:AM,8,FALSE()),"")</f>
        <v/>
      </c>
      <c r="Z468" s="573" t="str">
        <f aca="false">IFERROR(VLOOKUP($V468,AG:AN,8,FALSE()),"")</f>
        <v/>
      </c>
      <c r="AA468" s="573" t="str">
        <f aca="false">IFERROR(VLOOKUP($V468,AH:AO,8,FALSE()),"")</f>
        <v/>
      </c>
      <c r="AB468" s="573" t="str">
        <f aca="false">IFERROR(VLOOKUP($V468,AI:AP,8,FALSE()),"")</f>
        <v/>
      </c>
      <c r="AD468" s="568" t="str">
        <f aca="false">IF(AK468&lt;&gt;"",MAX(AD$3:AD467)+1,"")</f>
        <v/>
      </c>
      <c r="AE468" s="568" t="str">
        <f aca="false">IF(AL468&lt;&gt;"",MAX(AE$3:AE467)+1,"")</f>
        <v/>
      </c>
      <c r="AF468" s="568" t="str">
        <f aca="false">IF(AM468&lt;&gt;"",MAX(AF$3:AF467)+1,"")</f>
        <v/>
      </c>
      <c r="AG468" s="568" t="str">
        <f aca="false">IF(AN468&lt;&gt;"",MAX(AG$3:AG467)+1,"")</f>
        <v/>
      </c>
      <c r="AH468" s="568" t="str">
        <f aca="false">IF(AO468&lt;&gt;"",MAX(AH$3:AH467)+1,"")</f>
        <v/>
      </c>
      <c r="AI468" s="568" t="str">
        <f aca="false">IF(AP468&lt;&gt;"",MAX(AI$3:AI467)+1,"")</f>
        <v/>
      </c>
      <c r="AK468" s="568" t="str">
        <f aca="false">IF(B468="","",IF(COUNTIF($AK$3:AL467,B468)=0,B468,""))</f>
        <v/>
      </c>
      <c r="AL468" s="568" t="str">
        <f aca="false">IF(C468="","",IF($B468='Descrizione Intervento'!$E$25,IF(COUNTIF($AL$3:AL467,$C468)=0,$C468,""),""))</f>
        <v/>
      </c>
      <c r="AM468" s="568" t="str">
        <f aca="false">IF(D468="","",IF(AND($B468='Descrizione Intervento'!$E$25,$C468='Descrizione Intervento'!$E$27),IF(COUNTIF(AM$3:AM467,$D468)=0,$D468,""),""))</f>
        <v/>
      </c>
      <c r="AN468" s="568" t="str">
        <f aca="false">IF(E468="","",IF(AND($B468='Descrizione Intervento'!$E$25,$C468='Descrizione Intervento'!$E$27,$D468='Descrizione Intervento'!$E$30),IF(COUNTIF(AN$3:AN467,$E468)=0,$E468,""),""))</f>
        <v/>
      </c>
      <c r="AO468" s="568" t="str">
        <f aca="false">IF(F468="","",IF(AND($B468='Descrizione Intervento'!$E$25,$C468='Descrizione Intervento'!$E$27,$D468='Descrizione Intervento'!$E$30,$E468='Descrizione Intervento'!$E$32),IF(COUNTIF(AO$3:AO467,$F468)=0,$F468,""),""))</f>
        <v/>
      </c>
      <c r="AP468" s="568" t="str">
        <f aca="false">IF(G468="","",IF(AND($B468='Descrizione Intervento'!$E$25,$C468='Descrizione Intervento'!$E$27,$D468='Descrizione Intervento'!$E$30,$E468='Descrizione Intervento'!$E$32,$F468='Descrizione Intervento'!$E$34),IF(COUNTIF(AP$3:AP467,$G468)=0,$G468,""),""))</f>
        <v/>
      </c>
    </row>
    <row r="469" customFormat="false" ht="12.75" hidden="false" customHeight="false" outlineLevel="0" collapsed="false">
      <c r="A469" s="568" t="str">
        <f aca="false">IF(B469&lt;&gt;"",CONCATENATE(B469,C469,D469,E469,F533,F469,G469),"")</f>
        <v/>
      </c>
      <c r="B469" s="590"/>
      <c r="C469" s="590"/>
      <c r="D469" s="590"/>
      <c r="E469" s="591"/>
      <c r="F469" s="590"/>
      <c r="G469" s="590"/>
      <c r="H469" s="593"/>
      <c r="I469" s="593"/>
      <c r="J469" s="595"/>
      <c r="K469" s="595"/>
      <c r="L469" s="590"/>
      <c r="M469" s="590"/>
      <c r="N469" s="590"/>
      <c r="V469" s="568" t="n">
        <f aca="false">+V468+1</f>
        <v>407</v>
      </c>
      <c r="W469" s="573" t="str">
        <f aca="false">IFERROR(VLOOKUP($V468,AD:AK,8,FALSE()),"")</f>
        <v/>
      </c>
      <c r="X469" s="573" t="str">
        <f aca="false">IFERROR(VLOOKUP($V469,AE:AL,8,FALSE()),"")</f>
        <v/>
      </c>
      <c r="Y469" s="573" t="str">
        <f aca="false">IFERROR(VLOOKUP($V469,AF:AM,8,FALSE()),"")</f>
        <v/>
      </c>
      <c r="Z469" s="573" t="str">
        <f aca="false">IFERROR(VLOOKUP($V469,AG:AN,8,FALSE()),"")</f>
        <v/>
      </c>
      <c r="AA469" s="573" t="str">
        <f aca="false">IFERROR(VLOOKUP($V469,AH:AO,8,FALSE()),"")</f>
        <v/>
      </c>
      <c r="AB469" s="573" t="str">
        <f aca="false">IFERROR(VLOOKUP($V469,AI:AP,8,FALSE()),"")</f>
        <v/>
      </c>
      <c r="AD469" s="568" t="str">
        <f aca="false">IF(AK469&lt;&gt;"",MAX(AD$3:AD468)+1,"")</f>
        <v/>
      </c>
      <c r="AE469" s="568" t="str">
        <f aca="false">IF(AL469&lt;&gt;"",MAX(AE$3:AE468)+1,"")</f>
        <v/>
      </c>
      <c r="AF469" s="568" t="str">
        <f aca="false">IF(AM469&lt;&gt;"",MAX(AF$3:AF468)+1,"")</f>
        <v/>
      </c>
      <c r="AG469" s="568" t="str">
        <f aca="false">IF(AN469&lt;&gt;"",MAX(AG$3:AG468)+1,"")</f>
        <v/>
      </c>
      <c r="AH469" s="568" t="str">
        <f aca="false">IF(AO469&lt;&gt;"",MAX(AH$3:AH468)+1,"")</f>
        <v/>
      </c>
      <c r="AI469" s="568" t="str">
        <f aca="false">IF(AP469&lt;&gt;"",MAX(AI$3:AI468)+1,"")</f>
        <v/>
      </c>
      <c r="AK469" s="568" t="str">
        <f aca="false">IF(B469="","",IF(COUNTIF($AK$3:AL468,B469)=0,B469,""))</f>
        <v/>
      </c>
      <c r="AL469" s="568" t="str">
        <f aca="false">IF(C469="","",IF($B469='Descrizione Intervento'!$E$25,IF(COUNTIF($AL$3:AL468,$C469)=0,$C469,""),""))</f>
        <v/>
      </c>
      <c r="AM469" s="568" t="str">
        <f aca="false">IF(D469="","",IF(AND($B469='Descrizione Intervento'!$E$25,$C469='Descrizione Intervento'!$E$27),IF(COUNTIF(AM$3:AM468,$D469)=0,$D469,""),""))</f>
        <v/>
      </c>
      <c r="AN469" s="568" t="str">
        <f aca="false">IF(E469="","",IF(AND($B469='Descrizione Intervento'!$E$25,$C469='Descrizione Intervento'!$E$27,$D469='Descrizione Intervento'!$E$30),IF(COUNTIF(AN$3:AN468,$E469)=0,$E469,""),""))</f>
        <v/>
      </c>
      <c r="AO469" s="568" t="str">
        <f aca="false">IF(F469="","",IF(AND($B469='Descrizione Intervento'!$E$25,$C469='Descrizione Intervento'!$E$27,$D469='Descrizione Intervento'!$E$30,$E469='Descrizione Intervento'!$E$32),IF(COUNTIF(AO$3:AO468,$F469)=0,$F469,""),""))</f>
        <v/>
      </c>
      <c r="AP469" s="568" t="str">
        <f aca="false">IF(G469="","",IF(AND($B469='Descrizione Intervento'!$E$25,$C469='Descrizione Intervento'!$E$27,$D469='Descrizione Intervento'!$E$30,$E469='Descrizione Intervento'!$E$32,$F469='Descrizione Intervento'!$E$34),IF(COUNTIF(AP$3:AP468,$G469)=0,$G469,""),""))</f>
        <v/>
      </c>
    </row>
    <row r="470" customFormat="false" ht="12.75" hidden="false" customHeight="false" outlineLevel="0" collapsed="false">
      <c r="A470" s="568" t="str">
        <f aca="false">IF(B470&lt;&gt;"",CONCATENATE(B470,C470,D470,E470,F534,F470,G470),"")</f>
        <v/>
      </c>
      <c r="B470" s="590"/>
      <c r="C470" s="590"/>
      <c r="D470" s="590"/>
      <c r="E470" s="591"/>
      <c r="F470" s="590"/>
      <c r="G470" s="590"/>
      <c r="H470" s="593"/>
      <c r="I470" s="593"/>
      <c r="J470" s="595"/>
      <c r="K470" s="595"/>
      <c r="L470" s="590"/>
      <c r="M470" s="590"/>
      <c r="N470" s="590"/>
      <c r="V470" s="568" t="n">
        <f aca="false">+V469+1</f>
        <v>408</v>
      </c>
      <c r="W470" s="573" t="str">
        <f aca="false">IFERROR(VLOOKUP($V469,AD:AK,8,FALSE()),"")</f>
        <v/>
      </c>
      <c r="X470" s="573" t="str">
        <f aca="false">IFERROR(VLOOKUP($V470,AE:AL,8,FALSE()),"")</f>
        <v/>
      </c>
      <c r="Y470" s="573" t="str">
        <f aca="false">IFERROR(VLOOKUP($V470,AF:AM,8,FALSE()),"")</f>
        <v/>
      </c>
      <c r="Z470" s="573" t="str">
        <f aca="false">IFERROR(VLOOKUP($V470,AG:AN,8,FALSE()),"")</f>
        <v/>
      </c>
      <c r="AA470" s="573" t="str">
        <f aca="false">IFERROR(VLOOKUP($V470,AH:AO,8,FALSE()),"")</f>
        <v/>
      </c>
      <c r="AB470" s="573" t="str">
        <f aca="false">IFERROR(VLOOKUP($V470,AI:AP,8,FALSE()),"")</f>
        <v/>
      </c>
      <c r="AD470" s="568" t="str">
        <f aca="false">IF(AK470&lt;&gt;"",MAX(AD$3:AD469)+1,"")</f>
        <v/>
      </c>
      <c r="AE470" s="568" t="str">
        <f aca="false">IF(AL470&lt;&gt;"",MAX(AE$3:AE469)+1,"")</f>
        <v/>
      </c>
      <c r="AF470" s="568" t="str">
        <f aca="false">IF(AM470&lt;&gt;"",MAX(AF$3:AF469)+1,"")</f>
        <v/>
      </c>
      <c r="AG470" s="568" t="str">
        <f aca="false">IF(AN470&lt;&gt;"",MAX(AG$3:AG469)+1,"")</f>
        <v/>
      </c>
      <c r="AH470" s="568" t="str">
        <f aca="false">IF(AO470&lt;&gt;"",MAX(AH$3:AH469)+1,"")</f>
        <v/>
      </c>
      <c r="AI470" s="568" t="str">
        <f aca="false">IF(AP470&lt;&gt;"",MAX(AI$3:AI469)+1,"")</f>
        <v/>
      </c>
      <c r="AK470" s="568" t="str">
        <f aca="false">IF(B470="","",IF(COUNTIF($AK$3:AL469,B470)=0,B470,""))</f>
        <v/>
      </c>
      <c r="AL470" s="568" t="str">
        <f aca="false">IF(C470="","",IF($B470='Descrizione Intervento'!$E$25,IF(COUNTIF($AL$3:AL469,$C470)=0,$C470,""),""))</f>
        <v/>
      </c>
      <c r="AM470" s="568" t="str">
        <f aca="false">IF(D470="","",IF(AND($B470='Descrizione Intervento'!$E$25,$C470='Descrizione Intervento'!$E$27),IF(COUNTIF(AM$3:AM469,$D470)=0,$D470,""),""))</f>
        <v/>
      </c>
      <c r="AN470" s="568" t="str">
        <f aca="false">IF(E470="","",IF(AND($B470='Descrizione Intervento'!$E$25,$C470='Descrizione Intervento'!$E$27,$D470='Descrizione Intervento'!$E$30),IF(COUNTIF(AN$3:AN469,$E470)=0,$E470,""),""))</f>
        <v/>
      </c>
      <c r="AO470" s="568" t="str">
        <f aca="false">IF(F470="","",IF(AND($B470='Descrizione Intervento'!$E$25,$C470='Descrizione Intervento'!$E$27,$D470='Descrizione Intervento'!$E$30,$E470='Descrizione Intervento'!$E$32),IF(COUNTIF(AO$3:AO469,$F470)=0,$F470,""),""))</f>
        <v/>
      </c>
      <c r="AP470" s="568" t="str">
        <f aca="false">IF(G470="","",IF(AND($B470='Descrizione Intervento'!$E$25,$C470='Descrizione Intervento'!$E$27,$D470='Descrizione Intervento'!$E$30,$E470='Descrizione Intervento'!$E$32,$F470='Descrizione Intervento'!$E$34),IF(COUNTIF(AP$3:AP469,$G470)=0,$G470,""),""))</f>
        <v/>
      </c>
    </row>
    <row r="471" customFormat="false" ht="12.75" hidden="false" customHeight="false" outlineLevel="0" collapsed="false">
      <c r="A471" s="568" t="str">
        <f aca="false">IF(B471&lt;&gt;"",CONCATENATE(B471,C471,D471,E471,F535,F471,G471),"")</f>
        <v/>
      </c>
      <c r="B471" s="590"/>
      <c r="C471" s="590"/>
      <c r="D471" s="590"/>
      <c r="E471" s="591"/>
      <c r="F471" s="590"/>
      <c r="G471" s="590"/>
      <c r="H471" s="593"/>
      <c r="I471" s="593"/>
      <c r="J471" s="595"/>
      <c r="K471" s="595"/>
      <c r="L471" s="590"/>
      <c r="M471" s="590"/>
      <c r="N471" s="590"/>
      <c r="V471" s="568" t="n">
        <f aca="false">+V470+1</f>
        <v>409</v>
      </c>
      <c r="W471" s="573" t="str">
        <f aca="false">IFERROR(VLOOKUP($V470,AD:AK,8,FALSE()),"")</f>
        <v/>
      </c>
      <c r="X471" s="573" t="str">
        <f aca="false">IFERROR(VLOOKUP($V471,AE:AL,8,FALSE()),"")</f>
        <v/>
      </c>
      <c r="Y471" s="573" t="str">
        <f aca="false">IFERROR(VLOOKUP($V471,AF:AM,8,FALSE()),"")</f>
        <v/>
      </c>
      <c r="Z471" s="573" t="str">
        <f aca="false">IFERROR(VLOOKUP($V471,AG:AN,8,FALSE()),"")</f>
        <v/>
      </c>
      <c r="AA471" s="573" t="str">
        <f aca="false">IFERROR(VLOOKUP($V471,AH:AO,8,FALSE()),"")</f>
        <v/>
      </c>
      <c r="AB471" s="573" t="str">
        <f aca="false">IFERROR(VLOOKUP($V471,AI:AP,8,FALSE()),"")</f>
        <v/>
      </c>
      <c r="AD471" s="568" t="str">
        <f aca="false">IF(AK471&lt;&gt;"",MAX(AD$3:AD470)+1,"")</f>
        <v/>
      </c>
      <c r="AE471" s="568" t="str">
        <f aca="false">IF(AL471&lt;&gt;"",MAX(AE$3:AE470)+1,"")</f>
        <v/>
      </c>
      <c r="AF471" s="568" t="str">
        <f aca="false">IF(AM471&lt;&gt;"",MAX(AF$3:AF470)+1,"")</f>
        <v/>
      </c>
      <c r="AG471" s="568" t="str">
        <f aca="false">IF(AN471&lt;&gt;"",MAX(AG$3:AG470)+1,"")</f>
        <v/>
      </c>
      <c r="AH471" s="568" t="str">
        <f aca="false">IF(AO471&lt;&gt;"",MAX(AH$3:AH470)+1,"")</f>
        <v/>
      </c>
      <c r="AI471" s="568" t="str">
        <f aca="false">IF(AP471&lt;&gt;"",MAX(AI$3:AI470)+1,"")</f>
        <v/>
      </c>
      <c r="AK471" s="568" t="str">
        <f aca="false">IF(B471="","",IF(COUNTIF($AK$3:AL470,B471)=0,B471,""))</f>
        <v/>
      </c>
      <c r="AL471" s="568" t="str">
        <f aca="false">IF(C471="","",IF($B471='Descrizione Intervento'!$E$25,IF(COUNTIF($AL$3:AL470,$C471)=0,$C471,""),""))</f>
        <v/>
      </c>
      <c r="AM471" s="568" t="str">
        <f aca="false">IF(D471="","",IF(AND($B471='Descrizione Intervento'!$E$25,$C471='Descrizione Intervento'!$E$27),IF(COUNTIF(AM$3:AM470,$D471)=0,$D471,""),""))</f>
        <v/>
      </c>
      <c r="AN471" s="568" t="str">
        <f aca="false">IF(E471="","",IF(AND($B471='Descrizione Intervento'!$E$25,$C471='Descrizione Intervento'!$E$27,$D471='Descrizione Intervento'!$E$30),IF(COUNTIF(AN$3:AN470,$E471)=0,$E471,""),""))</f>
        <v/>
      </c>
      <c r="AO471" s="568" t="str">
        <f aca="false">IF(F471="","",IF(AND($B471='Descrizione Intervento'!$E$25,$C471='Descrizione Intervento'!$E$27,$D471='Descrizione Intervento'!$E$30,$E471='Descrizione Intervento'!$E$32),IF(COUNTIF(AO$3:AO470,$F471)=0,$F471,""),""))</f>
        <v/>
      </c>
      <c r="AP471" s="568" t="str">
        <f aca="false">IF(G471="","",IF(AND($B471='Descrizione Intervento'!$E$25,$C471='Descrizione Intervento'!$E$27,$D471='Descrizione Intervento'!$E$30,$E471='Descrizione Intervento'!$E$32,$F471='Descrizione Intervento'!$E$34),IF(COUNTIF(AP$3:AP470,$G471)=0,$G471,""),""))</f>
        <v/>
      </c>
    </row>
    <row r="472" customFormat="false" ht="12.75" hidden="false" customHeight="false" outlineLevel="0" collapsed="false">
      <c r="A472" s="568" t="str">
        <f aca="false">IF(B472&lt;&gt;"",CONCATENATE(B472,C472,D472,E472,F536,F472,G472),"")</f>
        <v/>
      </c>
      <c r="B472" s="590"/>
      <c r="C472" s="590"/>
      <c r="D472" s="590"/>
      <c r="E472" s="591"/>
      <c r="F472" s="590"/>
      <c r="G472" s="590"/>
      <c r="H472" s="593"/>
      <c r="I472" s="593"/>
      <c r="J472" s="595"/>
      <c r="K472" s="595"/>
      <c r="L472" s="590"/>
      <c r="M472" s="590"/>
      <c r="N472" s="590"/>
      <c r="V472" s="568" t="n">
        <f aca="false">+V471+1</f>
        <v>410</v>
      </c>
      <c r="W472" s="573" t="str">
        <f aca="false">IFERROR(VLOOKUP($V471,AD:AK,8,FALSE()),"")</f>
        <v/>
      </c>
      <c r="X472" s="573" t="str">
        <f aca="false">IFERROR(VLOOKUP($V472,AE:AL,8,FALSE()),"")</f>
        <v/>
      </c>
      <c r="Y472" s="573" t="str">
        <f aca="false">IFERROR(VLOOKUP($V472,AF:AM,8,FALSE()),"")</f>
        <v/>
      </c>
      <c r="Z472" s="573" t="str">
        <f aca="false">IFERROR(VLOOKUP($V472,AG:AN,8,FALSE()),"")</f>
        <v/>
      </c>
      <c r="AA472" s="573" t="str">
        <f aca="false">IFERROR(VLOOKUP($V472,AH:AO,8,FALSE()),"")</f>
        <v/>
      </c>
      <c r="AB472" s="573" t="str">
        <f aca="false">IFERROR(VLOOKUP($V472,AI:AP,8,FALSE()),"")</f>
        <v/>
      </c>
      <c r="AD472" s="568" t="str">
        <f aca="false">IF(AK472&lt;&gt;"",MAX(AD$3:AD471)+1,"")</f>
        <v/>
      </c>
      <c r="AE472" s="568" t="str">
        <f aca="false">IF(AL472&lt;&gt;"",MAX(AE$3:AE471)+1,"")</f>
        <v/>
      </c>
      <c r="AF472" s="568" t="str">
        <f aca="false">IF(AM472&lt;&gt;"",MAX(AF$3:AF471)+1,"")</f>
        <v/>
      </c>
      <c r="AG472" s="568" t="str">
        <f aca="false">IF(AN472&lt;&gt;"",MAX(AG$3:AG471)+1,"")</f>
        <v/>
      </c>
      <c r="AH472" s="568" t="str">
        <f aca="false">IF(AO472&lt;&gt;"",MAX(AH$3:AH471)+1,"")</f>
        <v/>
      </c>
      <c r="AI472" s="568" t="str">
        <f aca="false">IF(AP472&lt;&gt;"",MAX(AI$3:AI471)+1,"")</f>
        <v/>
      </c>
      <c r="AK472" s="568" t="str">
        <f aca="false">IF(B472="","",IF(COUNTIF($AK$3:AL471,B472)=0,B472,""))</f>
        <v/>
      </c>
      <c r="AL472" s="568" t="str">
        <f aca="false">IF(C472="","",IF($B472='Descrizione Intervento'!$E$25,IF(COUNTIF($AL$3:AL471,$C472)=0,$C472,""),""))</f>
        <v/>
      </c>
      <c r="AM472" s="568" t="str">
        <f aca="false">IF(D472="","",IF(AND($B472='Descrizione Intervento'!$E$25,$C472='Descrizione Intervento'!$E$27),IF(COUNTIF(AM$3:AM471,$D472)=0,$D472,""),""))</f>
        <v/>
      </c>
      <c r="AN472" s="568" t="str">
        <f aca="false">IF(E472="","",IF(AND($B472='Descrizione Intervento'!$E$25,$C472='Descrizione Intervento'!$E$27,$D472='Descrizione Intervento'!$E$30),IF(COUNTIF(AN$3:AN471,$E472)=0,$E472,""),""))</f>
        <v/>
      </c>
      <c r="AO472" s="568" t="str">
        <f aca="false">IF(F472="","",IF(AND($B472='Descrizione Intervento'!$E$25,$C472='Descrizione Intervento'!$E$27,$D472='Descrizione Intervento'!$E$30,$E472='Descrizione Intervento'!$E$32),IF(COUNTIF(AO$3:AO471,$F472)=0,$F472,""),""))</f>
        <v/>
      </c>
      <c r="AP472" s="568" t="str">
        <f aca="false">IF(G472="","",IF(AND($B472='Descrizione Intervento'!$E$25,$C472='Descrizione Intervento'!$E$27,$D472='Descrizione Intervento'!$E$30,$E472='Descrizione Intervento'!$E$32,$F472='Descrizione Intervento'!$E$34),IF(COUNTIF(AP$3:AP471,$G472)=0,$G472,""),""))</f>
        <v/>
      </c>
    </row>
    <row r="473" customFormat="false" ht="12.75" hidden="false" customHeight="false" outlineLevel="0" collapsed="false">
      <c r="A473" s="568" t="str">
        <f aca="false">IF(B473&lt;&gt;"",CONCATENATE(B473,C473,D473,E473,F537,F473,G473),"")</f>
        <v/>
      </c>
      <c r="B473" s="590"/>
      <c r="C473" s="590"/>
      <c r="D473" s="590"/>
      <c r="E473" s="591"/>
      <c r="F473" s="590"/>
      <c r="G473" s="590"/>
      <c r="H473" s="593"/>
      <c r="I473" s="593"/>
      <c r="J473" s="595"/>
      <c r="K473" s="595"/>
      <c r="L473" s="590"/>
      <c r="M473" s="590"/>
      <c r="N473" s="590"/>
      <c r="V473" s="568" t="n">
        <f aca="false">+V472+1</f>
        <v>411</v>
      </c>
      <c r="W473" s="573" t="str">
        <f aca="false">IFERROR(VLOOKUP($V472,AD:AK,8,FALSE()),"")</f>
        <v/>
      </c>
      <c r="X473" s="573" t="str">
        <f aca="false">IFERROR(VLOOKUP($V473,AE:AL,8,FALSE()),"")</f>
        <v/>
      </c>
      <c r="Y473" s="573" t="str">
        <f aca="false">IFERROR(VLOOKUP($V473,AF:AM,8,FALSE()),"")</f>
        <v/>
      </c>
      <c r="Z473" s="573" t="str">
        <f aca="false">IFERROR(VLOOKUP($V473,AG:AN,8,FALSE()),"")</f>
        <v/>
      </c>
      <c r="AA473" s="573" t="str">
        <f aca="false">IFERROR(VLOOKUP($V473,AH:AO,8,FALSE()),"")</f>
        <v/>
      </c>
      <c r="AB473" s="573" t="str">
        <f aca="false">IFERROR(VLOOKUP($V473,AI:AP,8,FALSE()),"")</f>
        <v/>
      </c>
      <c r="AD473" s="568" t="str">
        <f aca="false">IF(AK473&lt;&gt;"",MAX(AD$3:AD472)+1,"")</f>
        <v/>
      </c>
      <c r="AE473" s="568" t="str">
        <f aca="false">IF(AL473&lt;&gt;"",MAX(AE$3:AE472)+1,"")</f>
        <v/>
      </c>
      <c r="AF473" s="568" t="str">
        <f aca="false">IF(AM473&lt;&gt;"",MAX(AF$3:AF472)+1,"")</f>
        <v/>
      </c>
      <c r="AG473" s="568" t="str">
        <f aca="false">IF(AN473&lt;&gt;"",MAX(AG$3:AG472)+1,"")</f>
        <v/>
      </c>
      <c r="AH473" s="568" t="str">
        <f aca="false">IF(AO473&lt;&gt;"",MAX(AH$3:AH472)+1,"")</f>
        <v/>
      </c>
      <c r="AI473" s="568" t="str">
        <f aca="false">IF(AP473&lt;&gt;"",MAX(AI$3:AI472)+1,"")</f>
        <v/>
      </c>
      <c r="AK473" s="568" t="str">
        <f aca="false">IF(B473="","",IF(COUNTIF($AK$3:AL472,B473)=0,B473,""))</f>
        <v/>
      </c>
      <c r="AL473" s="568" t="str">
        <f aca="false">IF(C473="","",IF($B473='Descrizione Intervento'!$E$25,IF(COUNTIF($AL$3:AL472,$C473)=0,$C473,""),""))</f>
        <v/>
      </c>
      <c r="AM473" s="568" t="str">
        <f aca="false">IF(D473="","",IF(AND($B473='Descrizione Intervento'!$E$25,$C473='Descrizione Intervento'!$E$27),IF(COUNTIF(AM$3:AM472,$D473)=0,$D473,""),""))</f>
        <v/>
      </c>
      <c r="AN473" s="568" t="str">
        <f aca="false">IF(E473="","",IF(AND($B473='Descrizione Intervento'!$E$25,$C473='Descrizione Intervento'!$E$27,$D473='Descrizione Intervento'!$E$30),IF(COUNTIF(AN$3:AN472,$E473)=0,$E473,""),""))</f>
        <v/>
      </c>
      <c r="AO473" s="568" t="str">
        <f aca="false">IF(F473="","",IF(AND($B473='Descrizione Intervento'!$E$25,$C473='Descrizione Intervento'!$E$27,$D473='Descrizione Intervento'!$E$30,$E473='Descrizione Intervento'!$E$32),IF(COUNTIF(AO$3:AO472,$F473)=0,$F473,""),""))</f>
        <v/>
      </c>
      <c r="AP473" s="568" t="str">
        <f aca="false">IF(G473="","",IF(AND($B473='Descrizione Intervento'!$E$25,$C473='Descrizione Intervento'!$E$27,$D473='Descrizione Intervento'!$E$30,$E473='Descrizione Intervento'!$E$32,$F473='Descrizione Intervento'!$E$34),IF(COUNTIF(AP$3:AP472,$G473)=0,$G473,""),""))</f>
        <v/>
      </c>
    </row>
    <row r="474" customFormat="false" ht="12.75" hidden="false" customHeight="false" outlineLevel="0" collapsed="false">
      <c r="A474" s="568" t="str">
        <f aca="false">IF(B474&lt;&gt;"",CONCATENATE(B474,C474,D474,E474,F538,F474,G474),"")</f>
        <v/>
      </c>
      <c r="B474" s="590"/>
      <c r="C474" s="590"/>
      <c r="D474" s="590"/>
      <c r="E474" s="591"/>
      <c r="F474" s="590"/>
      <c r="G474" s="590"/>
      <c r="H474" s="593"/>
      <c r="I474" s="593"/>
      <c r="J474" s="595"/>
      <c r="K474" s="595"/>
      <c r="L474" s="590"/>
      <c r="M474" s="590"/>
      <c r="N474" s="590"/>
      <c r="V474" s="568" t="n">
        <f aca="false">+V473+1</f>
        <v>412</v>
      </c>
      <c r="W474" s="573" t="str">
        <f aca="false">IFERROR(VLOOKUP($V473,AD:AK,8,FALSE()),"")</f>
        <v/>
      </c>
      <c r="X474" s="573" t="str">
        <f aca="false">IFERROR(VLOOKUP($V474,AE:AL,8,FALSE()),"")</f>
        <v/>
      </c>
      <c r="Y474" s="573" t="str">
        <f aca="false">IFERROR(VLOOKUP($V474,AF:AM,8,FALSE()),"")</f>
        <v/>
      </c>
      <c r="Z474" s="573" t="str">
        <f aca="false">IFERROR(VLOOKUP($V474,AG:AN,8,FALSE()),"")</f>
        <v/>
      </c>
      <c r="AA474" s="573" t="str">
        <f aca="false">IFERROR(VLOOKUP($V474,AH:AO,8,FALSE()),"")</f>
        <v/>
      </c>
      <c r="AB474" s="573" t="str">
        <f aca="false">IFERROR(VLOOKUP($V474,AI:AP,8,FALSE()),"")</f>
        <v/>
      </c>
      <c r="AD474" s="568" t="str">
        <f aca="false">IF(AK474&lt;&gt;"",MAX(AD$3:AD473)+1,"")</f>
        <v/>
      </c>
      <c r="AE474" s="568" t="str">
        <f aca="false">IF(AL474&lt;&gt;"",MAX(AE$3:AE473)+1,"")</f>
        <v/>
      </c>
      <c r="AF474" s="568" t="str">
        <f aca="false">IF(AM474&lt;&gt;"",MAX(AF$3:AF473)+1,"")</f>
        <v/>
      </c>
      <c r="AG474" s="568" t="str">
        <f aca="false">IF(AN474&lt;&gt;"",MAX(AG$3:AG473)+1,"")</f>
        <v/>
      </c>
      <c r="AH474" s="568" t="str">
        <f aca="false">IF(AO474&lt;&gt;"",MAX(AH$3:AH473)+1,"")</f>
        <v/>
      </c>
      <c r="AI474" s="568" t="str">
        <f aca="false">IF(AP474&lt;&gt;"",MAX(AI$3:AI473)+1,"")</f>
        <v/>
      </c>
      <c r="AK474" s="568" t="str">
        <f aca="false">IF(B474="","",IF(COUNTIF($AK$3:AL473,B474)=0,B474,""))</f>
        <v/>
      </c>
      <c r="AL474" s="568" t="str">
        <f aca="false">IF(C474="","",IF($B474='Descrizione Intervento'!$E$25,IF(COUNTIF($AL$3:AL473,$C474)=0,$C474,""),""))</f>
        <v/>
      </c>
      <c r="AM474" s="568" t="str">
        <f aca="false">IF(D474="","",IF(AND($B474='Descrizione Intervento'!$E$25,$C474='Descrizione Intervento'!$E$27),IF(COUNTIF(AM$3:AM473,$D474)=0,$D474,""),""))</f>
        <v/>
      </c>
      <c r="AN474" s="568" t="str">
        <f aca="false">IF(E474="","",IF(AND($B474='Descrizione Intervento'!$E$25,$C474='Descrizione Intervento'!$E$27,$D474='Descrizione Intervento'!$E$30),IF(COUNTIF(AN$3:AN473,$E474)=0,$E474,""),""))</f>
        <v/>
      </c>
      <c r="AO474" s="568" t="str">
        <f aca="false">IF(F474="","",IF(AND($B474='Descrizione Intervento'!$E$25,$C474='Descrizione Intervento'!$E$27,$D474='Descrizione Intervento'!$E$30,$E474='Descrizione Intervento'!$E$32),IF(COUNTIF(AO$3:AO473,$F474)=0,$F474,""),""))</f>
        <v/>
      </c>
      <c r="AP474" s="568" t="str">
        <f aca="false">IF(G474="","",IF(AND($B474='Descrizione Intervento'!$E$25,$C474='Descrizione Intervento'!$E$27,$D474='Descrizione Intervento'!$E$30,$E474='Descrizione Intervento'!$E$32,$F474='Descrizione Intervento'!$E$34),IF(COUNTIF(AP$3:AP473,$G474)=0,$G474,""),""))</f>
        <v/>
      </c>
    </row>
    <row r="475" customFormat="false" ht="12.75" hidden="false" customHeight="false" outlineLevel="0" collapsed="false">
      <c r="A475" s="568" t="str">
        <f aca="false">IF(B475&lt;&gt;"",CONCATENATE(B475,C475,D475,E475,F539,F475,G475),"")</f>
        <v/>
      </c>
      <c r="B475" s="590"/>
      <c r="C475" s="590"/>
      <c r="D475" s="590"/>
      <c r="E475" s="591"/>
      <c r="F475" s="590"/>
      <c r="G475" s="590"/>
      <c r="H475" s="593"/>
      <c r="I475" s="593"/>
      <c r="J475" s="595"/>
      <c r="K475" s="595"/>
      <c r="L475" s="590"/>
      <c r="M475" s="590"/>
      <c r="N475" s="590"/>
      <c r="V475" s="568" t="n">
        <f aca="false">+V474+1</f>
        <v>413</v>
      </c>
      <c r="W475" s="573" t="str">
        <f aca="false">IFERROR(VLOOKUP($V474,AD:AK,8,FALSE()),"")</f>
        <v/>
      </c>
      <c r="X475" s="573" t="str">
        <f aca="false">IFERROR(VLOOKUP($V475,AE:AL,8,FALSE()),"")</f>
        <v/>
      </c>
      <c r="Y475" s="573" t="str">
        <f aca="false">IFERROR(VLOOKUP($V475,AF:AM,8,FALSE()),"")</f>
        <v/>
      </c>
      <c r="Z475" s="573" t="str">
        <f aca="false">IFERROR(VLOOKUP($V475,AG:AN,8,FALSE()),"")</f>
        <v/>
      </c>
      <c r="AA475" s="573" t="str">
        <f aca="false">IFERROR(VLOOKUP($V475,AH:AO,8,FALSE()),"")</f>
        <v/>
      </c>
      <c r="AB475" s="573" t="str">
        <f aca="false">IFERROR(VLOOKUP($V475,AI:AP,8,FALSE()),"")</f>
        <v/>
      </c>
      <c r="AD475" s="568" t="str">
        <f aca="false">IF(AK475&lt;&gt;"",MAX(AD$3:AD474)+1,"")</f>
        <v/>
      </c>
      <c r="AE475" s="568" t="str">
        <f aca="false">IF(AL475&lt;&gt;"",MAX(AE$3:AE474)+1,"")</f>
        <v/>
      </c>
      <c r="AF475" s="568" t="str">
        <f aca="false">IF(AM475&lt;&gt;"",MAX(AF$3:AF474)+1,"")</f>
        <v/>
      </c>
      <c r="AG475" s="568" t="str">
        <f aca="false">IF(AN475&lt;&gt;"",MAX(AG$3:AG474)+1,"")</f>
        <v/>
      </c>
      <c r="AH475" s="568" t="str">
        <f aca="false">IF(AO475&lt;&gt;"",MAX(AH$3:AH474)+1,"")</f>
        <v/>
      </c>
      <c r="AI475" s="568" t="str">
        <f aca="false">IF(AP475&lt;&gt;"",MAX(AI$3:AI474)+1,"")</f>
        <v/>
      </c>
      <c r="AK475" s="568" t="str">
        <f aca="false">IF(B475="","",IF(COUNTIF($AK$3:AL474,B475)=0,B475,""))</f>
        <v/>
      </c>
      <c r="AL475" s="568" t="str">
        <f aca="false">IF(C475="","",IF($B475='Descrizione Intervento'!$E$25,IF(COUNTIF($AL$3:AL474,$C475)=0,$C475,""),""))</f>
        <v/>
      </c>
      <c r="AM475" s="568" t="str">
        <f aca="false">IF(D475="","",IF(AND($B475='Descrizione Intervento'!$E$25,$C475='Descrizione Intervento'!$E$27),IF(COUNTIF(AM$3:AM474,$D475)=0,$D475,""),""))</f>
        <v/>
      </c>
      <c r="AN475" s="568" t="str">
        <f aca="false">IF(E475="","",IF(AND($B475='Descrizione Intervento'!$E$25,$C475='Descrizione Intervento'!$E$27,$D475='Descrizione Intervento'!$E$30),IF(COUNTIF(AN$3:AN474,$E475)=0,$E475,""),""))</f>
        <v/>
      </c>
      <c r="AO475" s="568" t="str">
        <f aca="false">IF(F475="","",IF(AND($B475='Descrizione Intervento'!$E$25,$C475='Descrizione Intervento'!$E$27,$D475='Descrizione Intervento'!$E$30,$E475='Descrizione Intervento'!$E$32),IF(COUNTIF(AO$3:AO474,$F475)=0,$F475,""),""))</f>
        <v/>
      </c>
      <c r="AP475" s="568" t="str">
        <f aca="false">IF(G475="","",IF(AND($B475='Descrizione Intervento'!$E$25,$C475='Descrizione Intervento'!$E$27,$D475='Descrizione Intervento'!$E$30,$E475='Descrizione Intervento'!$E$32,$F475='Descrizione Intervento'!$E$34),IF(COUNTIF(AP$3:AP474,$G475)=0,$G475,""),""))</f>
        <v/>
      </c>
    </row>
    <row r="476" customFormat="false" ht="12.75" hidden="false" customHeight="false" outlineLevel="0" collapsed="false">
      <c r="A476" s="568" t="str">
        <f aca="false">IF(B476&lt;&gt;"",CONCATENATE(B476,C476,D476,E476,F540,F476,G476),"")</f>
        <v/>
      </c>
      <c r="B476" s="590"/>
      <c r="C476" s="590"/>
      <c r="D476" s="590"/>
      <c r="E476" s="591"/>
      <c r="F476" s="590"/>
      <c r="G476" s="590"/>
      <c r="H476" s="593"/>
      <c r="I476" s="593"/>
      <c r="J476" s="595"/>
      <c r="K476" s="595"/>
      <c r="L476" s="590"/>
      <c r="M476" s="590"/>
      <c r="N476" s="590"/>
      <c r="V476" s="568" t="n">
        <f aca="false">+V475+1</f>
        <v>414</v>
      </c>
      <c r="W476" s="573" t="str">
        <f aca="false">IFERROR(VLOOKUP($V475,AD:AK,8,FALSE()),"")</f>
        <v/>
      </c>
      <c r="X476" s="573" t="str">
        <f aca="false">IFERROR(VLOOKUP($V476,AE:AL,8,FALSE()),"")</f>
        <v/>
      </c>
      <c r="Y476" s="573" t="str">
        <f aca="false">IFERROR(VLOOKUP($V476,AF:AM,8,FALSE()),"")</f>
        <v/>
      </c>
      <c r="Z476" s="573" t="str">
        <f aca="false">IFERROR(VLOOKUP($V476,AG:AN,8,FALSE()),"")</f>
        <v/>
      </c>
      <c r="AA476" s="573" t="str">
        <f aca="false">IFERROR(VLOOKUP($V476,AH:AO,8,FALSE()),"")</f>
        <v/>
      </c>
      <c r="AB476" s="573" t="str">
        <f aca="false">IFERROR(VLOOKUP($V476,AI:AP,8,FALSE()),"")</f>
        <v/>
      </c>
      <c r="AD476" s="568" t="str">
        <f aca="false">IF(AK476&lt;&gt;"",MAX(AD$3:AD475)+1,"")</f>
        <v/>
      </c>
      <c r="AE476" s="568" t="str">
        <f aca="false">IF(AL476&lt;&gt;"",MAX(AE$3:AE475)+1,"")</f>
        <v/>
      </c>
      <c r="AF476" s="568" t="str">
        <f aca="false">IF(AM476&lt;&gt;"",MAX(AF$3:AF475)+1,"")</f>
        <v/>
      </c>
      <c r="AG476" s="568" t="str">
        <f aca="false">IF(AN476&lt;&gt;"",MAX(AG$3:AG475)+1,"")</f>
        <v/>
      </c>
      <c r="AH476" s="568" t="str">
        <f aca="false">IF(AO476&lt;&gt;"",MAX(AH$3:AH475)+1,"")</f>
        <v/>
      </c>
      <c r="AI476" s="568" t="str">
        <f aca="false">IF(AP476&lt;&gt;"",MAX(AI$3:AI475)+1,"")</f>
        <v/>
      </c>
      <c r="AK476" s="568" t="str">
        <f aca="false">IF(B476="","",IF(COUNTIF($AK$3:AL475,B476)=0,B476,""))</f>
        <v/>
      </c>
      <c r="AL476" s="568" t="str">
        <f aca="false">IF(C476="","",IF($B476='Descrizione Intervento'!$E$25,IF(COUNTIF($AL$3:AL475,$C476)=0,$C476,""),""))</f>
        <v/>
      </c>
      <c r="AM476" s="568" t="str">
        <f aca="false">IF(D476="","",IF(AND($B476='Descrizione Intervento'!$E$25,$C476='Descrizione Intervento'!$E$27),IF(COUNTIF(AM$3:AM475,$D476)=0,$D476,""),""))</f>
        <v/>
      </c>
      <c r="AN476" s="568" t="str">
        <f aca="false">IF(E476="","",IF(AND($B476='Descrizione Intervento'!$E$25,$C476='Descrizione Intervento'!$E$27,$D476='Descrizione Intervento'!$E$30),IF(COUNTIF(AN$3:AN475,$E476)=0,$E476,""),""))</f>
        <v/>
      </c>
      <c r="AO476" s="568" t="str">
        <f aca="false">IF(F476="","",IF(AND($B476='Descrizione Intervento'!$E$25,$C476='Descrizione Intervento'!$E$27,$D476='Descrizione Intervento'!$E$30,$E476='Descrizione Intervento'!$E$32),IF(COUNTIF(AO$3:AO475,$F476)=0,$F476,""),""))</f>
        <v/>
      </c>
      <c r="AP476" s="568" t="str">
        <f aca="false">IF(G476="","",IF(AND($B476='Descrizione Intervento'!$E$25,$C476='Descrizione Intervento'!$E$27,$D476='Descrizione Intervento'!$E$30,$E476='Descrizione Intervento'!$E$32,$F476='Descrizione Intervento'!$E$34),IF(COUNTIF(AP$3:AP475,$G476)=0,$G476,""),""))</f>
        <v/>
      </c>
    </row>
    <row r="477" customFormat="false" ht="12.75" hidden="false" customHeight="false" outlineLevel="0" collapsed="false">
      <c r="A477" s="568" t="str">
        <f aca="false">IF(B477&lt;&gt;"",CONCATENATE(B477,C477,D477,E477,F541,F477,G477),"")</f>
        <v/>
      </c>
      <c r="B477" s="590"/>
      <c r="C477" s="590"/>
      <c r="D477" s="590"/>
      <c r="E477" s="591"/>
      <c r="F477" s="590"/>
      <c r="G477" s="590"/>
      <c r="H477" s="593"/>
      <c r="I477" s="593"/>
      <c r="J477" s="595"/>
      <c r="K477" s="595"/>
      <c r="L477" s="590"/>
      <c r="M477" s="590"/>
      <c r="N477" s="590"/>
      <c r="V477" s="568" t="n">
        <f aca="false">+V476+1</f>
        <v>415</v>
      </c>
      <c r="W477" s="573" t="str">
        <f aca="false">IFERROR(VLOOKUP($V476,AD:AK,8,FALSE()),"")</f>
        <v/>
      </c>
      <c r="X477" s="573" t="str">
        <f aca="false">IFERROR(VLOOKUP($V477,AE:AL,8,FALSE()),"")</f>
        <v/>
      </c>
      <c r="Y477" s="573" t="str">
        <f aca="false">IFERROR(VLOOKUP($V477,AF:AM,8,FALSE()),"")</f>
        <v/>
      </c>
      <c r="Z477" s="573" t="str">
        <f aca="false">IFERROR(VLOOKUP($V477,AG:AN,8,FALSE()),"")</f>
        <v/>
      </c>
      <c r="AA477" s="573" t="str">
        <f aca="false">IFERROR(VLOOKUP($V477,AH:AO,8,FALSE()),"")</f>
        <v/>
      </c>
      <c r="AB477" s="573" t="str">
        <f aca="false">IFERROR(VLOOKUP($V477,AI:AP,8,FALSE()),"")</f>
        <v/>
      </c>
      <c r="AD477" s="568" t="str">
        <f aca="false">IF(AK477&lt;&gt;"",MAX(AD$3:AD476)+1,"")</f>
        <v/>
      </c>
      <c r="AE477" s="568" t="str">
        <f aca="false">IF(AL477&lt;&gt;"",MAX(AE$3:AE476)+1,"")</f>
        <v/>
      </c>
      <c r="AF477" s="568" t="str">
        <f aca="false">IF(AM477&lt;&gt;"",MAX(AF$3:AF476)+1,"")</f>
        <v/>
      </c>
      <c r="AG477" s="568" t="str">
        <f aca="false">IF(AN477&lt;&gt;"",MAX(AG$3:AG476)+1,"")</f>
        <v/>
      </c>
      <c r="AH477" s="568" t="str">
        <f aca="false">IF(AO477&lt;&gt;"",MAX(AH$3:AH476)+1,"")</f>
        <v/>
      </c>
      <c r="AI477" s="568" t="str">
        <f aca="false">IF(AP477&lt;&gt;"",MAX(AI$3:AI476)+1,"")</f>
        <v/>
      </c>
      <c r="AK477" s="568" t="str">
        <f aca="false">IF(B477="","",IF(COUNTIF($AK$3:AL476,B477)=0,B477,""))</f>
        <v/>
      </c>
      <c r="AL477" s="568" t="str">
        <f aca="false">IF(C477="","",IF($B477='Descrizione Intervento'!$E$25,IF(COUNTIF($AL$3:AL476,$C477)=0,$C477,""),""))</f>
        <v/>
      </c>
      <c r="AM477" s="568" t="str">
        <f aca="false">IF(D477="","",IF(AND($B477='Descrizione Intervento'!$E$25,$C477='Descrizione Intervento'!$E$27),IF(COUNTIF(AM$3:AM476,$D477)=0,$D477,""),""))</f>
        <v/>
      </c>
      <c r="AN477" s="568" t="str">
        <f aca="false">IF(E477="","",IF(AND($B477='Descrizione Intervento'!$E$25,$C477='Descrizione Intervento'!$E$27,$D477='Descrizione Intervento'!$E$30),IF(COUNTIF(AN$3:AN476,$E477)=0,$E477,""),""))</f>
        <v/>
      </c>
      <c r="AO477" s="568" t="str">
        <f aca="false">IF(F477="","",IF(AND($B477='Descrizione Intervento'!$E$25,$C477='Descrizione Intervento'!$E$27,$D477='Descrizione Intervento'!$E$30,$E477='Descrizione Intervento'!$E$32),IF(COUNTIF(AO$3:AO476,$F477)=0,$F477,""),""))</f>
        <v/>
      </c>
      <c r="AP477" s="568" t="str">
        <f aca="false">IF(G477="","",IF(AND($B477='Descrizione Intervento'!$E$25,$C477='Descrizione Intervento'!$E$27,$D477='Descrizione Intervento'!$E$30,$E477='Descrizione Intervento'!$E$32,$F477='Descrizione Intervento'!$E$34),IF(COUNTIF(AP$3:AP476,$G477)=0,$G477,""),""))</f>
        <v/>
      </c>
    </row>
    <row r="478" customFormat="false" ht="12.75" hidden="false" customHeight="false" outlineLevel="0" collapsed="false">
      <c r="A478" s="568" t="str">
        <f aca="false">IF(B478&lt;&gt;"",CONCATENATE(B478,C478,D478,E478,F542,F478,G478),"")</f>
        <v/>
      </c>
      <c r="B478" s="590"/>
      <c r="C478" s="590"/>
      <c r="D478" s="590"/>
      <c r="E478" s="591"/>
      <c r="F478" s="590"/>
      <c r="G478" s="590"/>
      <c r="H478" s="593"/>
      <c r="I478" s="593"/>
      <c r="J478" s="595"/>
      <c r="K478" s="595"/>
      <c r="L478" s="590"/>
      <c r="M478" s="590"/>
      <c r="N478" s="590"/>
      <c r="V478" s="568" t="n">
        <f aca="false">+V477+1</f>
        <v>416</v>
      </c>
      <c r="W478" s="573" t="str">
        <f aca="false">IFERROR(VLOOKUP($V477,AD:AK,8,FALSE()),"")</f>
        <v/>
      </c>
      <c r="X478" s="573" t="str">
        <f aca="false">IFERROR(VLOOKUP($V478,AE:AL,8,FALSE()),"")</f>
        <v/>
      </c>
      <c r="Y478" s="573" t="str">
        <f aca="false">IFERROR(VLOOKUP($V478,AF:AM,8,FALSE()),"")</f>
        <v/>
      </c>
      <c r="Z478" s="573" t="str">
        <f aca="false">IFERROR(VLOOKUP($V478,AG:AN,8,FALSE()),"")</f>
        <v/>
      </c>
      <c r="AA478" s="573" t="str">
        <f aca="false">IFERROR(VLOOKUP($V478,AH:AO,8,FALSE()),"")</f>
        <v/>
      </c>
      <c r="AB478" s="573" t="str">
        <f aca="false">IFERROR(VLOOKUP($V478,AI:AP,8,FALSE()),"")</f>
        <v/>
      </c>
      <c r="AD478" s="568" t="str">
        <f aca="false">IF(AK478&lt;&gt;"",MAX(AD$3:AD477)+1,"")</f>
        <v/>
      </c>
      <c r="AE478" s="568" t="str">
        <f aca="false">IF(AL478&lt;&gt;"",MAX(AE$3:AE477)+1,"")</f>
        <v/>
      </c>
      <c r="AF478" s="568" t="str">
        <f aca="false">IF(AM478&lt;&gt;"",MAX(AF$3:AF477)+1,"")</f>
        <v/>
      </c>
      <c r="AG478" s="568" t="str">
        <f aca="false">IF(AN478&lt;&gt;"",MAX(AG$3:AG477)+1,"")</f>
        <v/>
      </c>
      <c r="AH478" s="568" t="str">
        <f aca="false">IF(AO478&lt;&gt;"",MAX(AH$3:AH477)+1,"")</f>
        <v/>
      </c>
      <c r="AI478" s="568" t="str">
        <f aca="false">IF(AP478&lt;&gt;"",MAX(AI$3:AI477)+1,"")</f>
        <v/>
      </c>
      <c r="AK478" s="568" t="str">
        <f aca="false">IF(B478="","",IF(COUNTIF($AK$3:AL477,B478)=0,B478,""))</f>
        <v/>
      </c>
      <c r="AL478" s="568" t="str">
        <f aca="false">IF(C478="","",IF($B478='Descrizione Intervento'!$E$25,IF(COUNTIF($AL$3:AL477,$C478)=0,$C478,""),""))</f>
        <v/>
      </c>
      <c r="AM478" s="568" t="str">
        <f aca="false">IF(D478="","",IF(AND($B478='Descrizione Intervento'!$E$25,$C478='Descrizione Intervento'!$E$27),IF(COUNTIF(AM$3:AM477,$D478)=0,$D478,""),""))</f>
        <v/>
      </c>
      <c r="AN478" s="568" t="str">
        <f aca="false">IF(E478="","",IF(AND($B478='Descrizione Intervento'!$E$25,$C478='Descrizione Intervento'!$E$27,$D478='Descrizione Intervento'!$E$30),IF(COUNTIF(AN$3:AN477,$E478)=0,$E478,""),""))</f>
        <v/>
      </c>
      <c r="AO478" s="568" t="str">
        <f aca="false">IF(F478="","",IF(AND($B478='Descrizione Intervento'!$E$25,$C478='Descrizione Intervento'!$E$27,$D478='Descrizione Intervento'!$E$30,$E478='Descrizione Intervento'!$E$32),IF(COUNTIF(AO$3:AO477,$F478)=0,$F478,""),""))</f>
        <v/>
      </c>
      <c r="AP478" s="568" t="str">
        <f aca="false">IF(G478="","",IF(AND($B478='Descrizione Intervento'!$E$25,$C478='Descrizione Intervento'!$E$27,$D478='Descrizione Intervento'!$E$30,$E478='Descrizione Intervento'!$E$32,$F478='Descrizione Intervento'!$E$34),IF(COUNTIF(AP$3:AP477,$G478)=0,$G478,""),""))</f>
        <v/>
      </c>
    </row>
    <row r="479" customFormat="false" ht="12.75" hidden="false" customHeight="false" outlineLevel="0" collapsed="false">
      <c r="A479" s="568" t="str">
        <f aca="false">IF(B479&lt;&gt;"",CONCATENATE(B479,C479,D479,E479,F543,F479,G479),"")</f>
        <v/>
      </c>
      <c r="B479" s="590"/>
      <c r="C479" s="590"/>
      <c r="D479" s="590"/>
      <c r="E479" s="591"/>
      <c r="F479" s="590"/>
      <c r="G479" s="590"/>
      <c r="H479" s="593"/>
      <c r="I479" s="593"/>
      <c r="J479" s="595"/>
      <c r="K479" s="595"/>
      <c r="L479" s="590"/>
      <c r="M479" s="590"/>
      <c r="N479" s="590"/>
      <c r="V479" s="568" t="n">
        <f aca="false">+V478+1</f>
        <v>417</v>
      </c>
      <c r="W479" s="573" t="str">
        <f aca="false">IFERROR(VLOOKUP($V478,AD:AK,8,FALSE()),"")</f>
        <v/>
      </c>
      <c r="X479" s="573" t="str">
        <f aca="false">IFERROR(VLOOKUP($V479,AE:AL,8,FALSE()),"")</f>
        <v/>
      </c>
      <c r="Y479" s="573" t="str">
        <f aca="false">IFERROR(VLOOKUP($V479,AF:AM,8,FALSE()),"")</f>
        <v/>
      </c>
      <c r="Z479" s="573" t="str">
        <f aca="false">IFERROR(VLOOKUP($V479,AG:AN,8,FALSE()),"")</f>
        <v/>
      </c>
      <c r="AA479" s="573" t="str">
        <f aca="false">IFERROR(VLOOKUP($V479,AH:AO,8,FALSE()),"")</f>
        <v/>
      </c>
      <c r="AB479" s="573" t="str">
        <f aca="false">IFERROR(VLOOKUP($V479,AI:AP,8,FALSE()),"")</f>
        <v/>
      </c>
      <c r="AD479" s="568" t="str">
        <f aca="false">IF(AK479&lt;&gt;"",MAX(AD$3:AD478)+1,"")</f>
        <v/>
      </c>
      <c r="AE479" s="568" t="str">
        <f aca="false">IF(AL479&lt;&gt;"",MAX(AE$3:AE478)+1,"")</f>
        <v/>
      </c>
      <c r="AF479" s="568" t="str">
        <f aca="false">IF(AM479&lt;&gt;"",MAX(AF$3:AF478)+1,"")</f>
        <v/>
      </c>
      <c r="AG479" s="568" t="str">
        <f aca="false">IF(AN479&lt;&gt;"",MAX(AG$3:AG478)+1,"")</f>
        <v/>
      </c>
      <c r="AH479" s="568" t="str">
        <f aca="false">IF(AO479&lt;&gt;"",MAX(AH$3:AH478)+1,"")</f>
        <v/>
      </c>
      <c r="AI479" s="568" t="str">
        <f aca="false">IF(AP479&lt;&gt;"",MAX(AI$3:AI478)+1,"")</f>
        <v/>
      </c>
      <c r="AK479" s="568" t="str">
        <f aca="false">IF(B479="","",IF(COUNTIF($AK$3:AL478,B479)=0,B479,""))</f>
        <v/>
      </c>
      <c r="AL479" s="568" t="str">
        <f aca="false">IF(C479="","",IF($B479='Descrizione Intervento'!$E$25,IF(COUNTIF($AL$3:AL478,$C479)=0,$C479,""),""))</f>
        <v/>
      </c>
      <c r="AM479" s="568" t="str">
        <f aca="false">IF(D479="","",IF(AND($B479='Descrizione Intervento'!$E$25,$C479='Descrizione Intervento'!$E$27),IF(COUNTIF(AM$3:AM478,$D479)=0,$D479,""),""))</f>
        <v/>
      </c>
      <c r="AN479" s="568" t="str">
        <f aca="false">IF(E479="","",IF(AND($B479='Descrizione Intervento'!$E$25,$C479='Descrizione Intervento'!$E$27,$D479='Descrizione Intervento'!$E$30),IF(COUNTIF(AN$3:AN478,$E479)=0,$E479,""),""))</f>
        <v/>
      </c>
      <c r="AO479" s="568" t="str">
        <f aca="false">IF(F479="","",IF(AND($B479='Descrizione Intervento'!$E$25,$C479='Descrizione Intervento'!$E$27,$D479='Descrizione Intervento'!$E$30,$E479='Descrizione Intervento'!$E$32),IF(COUNTIF(AO$3:AO478,$F479)=0,$F479,""),""))</f>
        <v/>
      </c>
      <c r="AP479" s="568" t="str">
        <f aca="false">IF(G479="","",IF(AND($B479='Descrizione Intervento'!$E$25,$C479='Descrizione Intervento'!$E$27,$D479='Descrizione Intervento'!$E$30,$E479='Descrizione Intervento'!$E$32,$F479='Descrizione Intervento'!$E$34),IF(COUNTIF(AP$3:AP478,$G479)=0,$G479,""),""))</f>
        <v/>
      </c>
    </row>
    <row r="480" customFormat="false" ht="12.75" hidden="false" customHeight="false" outlineLevel="0" collapsed="false">
      <c r="A480" s="568" t="str">
        <f aca="false">IF(B480&lt;&gt;"",CONCATENATE(B480,C480,D480,E480,F544,F480,G480),"")</f>
        <v/>
      </c>
      <c r="B480" s="590"/>
      <c r="C480" s="590"/>
      <c r="D480" s="590"/>
      <c r="E480" s="591"/>
      <c r="F480" s="590"/>
      <c r="G480" s="590"/>
      <c r="H480" s="593"/>
      <c r="I480" s="593"/>
      <c r="J480" s="595"/>
      <c r="K480" s="595"/>
      <c r="L480" s="590"/>
      <c r="M480" s="590"/>
      <c r="N480" s="590"/>
      <c r="V480" s="568" t="n">
        <f aca="false">+V479+1</f>
        <v>418</v>
      </c>
      <c r="W480" s="573" t="str">
        <f aca="false">IFERROR(VLOOKUP($V479,AD:AK,8,FALSE()),"")</f>
        <v/>
      </c>
      <c r="X480" s="573" t="str">
        <f aca="false">IFERROR(VLOOKUP($V480,AE:AL,8,FALSE()),"")</f>
        <v/>
      </c>
      <c r="Y480" s="573" t="str">
        <f aca="false">IFERROR(VLOOKUP($V480,AF:AM,8,FALSE()),"")</f>
        <v/>
      </c>
      <c r="Z480" s="573" t="str">
        <f aca="false">IFERROR(VLOOKUP($V480,AG:AN,8,FALSE()),"")</f>
        <v/>
      </c>
      <c r="AA480" s="573" t="str">
        <f aca="false">IFERROR(VLOOKUP($V480,AH:AO,8,FALSE()),"")</f>
        <v/>
      </c>
      <c r="AB480" s="573" t="str">
        <f aca="false">IFERROR(VLOOKUP($V480,AI:AP,8,FALSE()),"")</f>
        <v/>
      </c>
      <c r="AD480" s="568" t="str">
        <f aca="false">IF(AK480&lt;&gt;"",MAX(AD$3:AD479)+1,"")</f>
        <v/>
      </c>
      <c r="AE480" s="568" t="str">
        <f aca="false">IF(AL480&lt;&gt;"",MAX(AE$3:AE479)+1,"")</f>
        <v/>
      </c>
      <c r="AF480" s="568" t="str">
        <f aca="false">IF(AM480&lt;&gt;"",MAX(AF$3:AF479)+1,"")</f>
        <v/>
      </c>
      <c r="AG480" s="568" t="str">
        <f aca="false">IF(AN480&lt;&gt;"",MAX(AG$3:AG479)+1,"")</f>
        <v/>
      </c>
      <c r="AH480" s="568" t="str">
        <f aca="false">IF(AO480&lt;&gt;"",MAX(AH$3:AH479)+1,"")</f>
        <v/>
      </c>
      <c r="AI480" s="568" t="str">
        <f aca="false">IF(AP480&lt;&gt;"",MAX(AI$3:AI479)+1,"")</f>
        <v/>
      </c>
      <c r="AK480" s="568" t="str">
        <f aca="false">IF(B480="","",IF(COUNTIF($AK$3:AL479,B480)=0,B480,""))</f>
        <v/>
      </c>
      <c r="AL480" s="568" t="str">
        <f aca="false">IF(C480="","",IF($B480='Descrizione Intervento'!$E$25,IF(COUNTIF($AL$3:AL479,$C480)=0,$C480,""),""))</f>
        <v/>
      </c>
      <c r="AM480" s="568" t="str">
        <f aca="false">IF(D480="","",IF(AND($B480='Descrizione Intervento'!$E$25,$C480='Descrizione Intervento'!$E$27),IF(COUNTIF(AM$3:AM479,$D480)=0,$D480,""),""))</f>
        <v/>
      </c>
      <c r="AN480" s="568" t="str">
        <f aca="false">IF(E480="","",IF(AND($B480='Descrizione Intervento'!$E$25,$C480='Descrizione Intervento'!$E$27,$D480='Descrizione Intervento'!$E$30),IF(COUNTIF(AN$3:AN479,$E480)=0,$E480,""),""))</f>
        <v/>
      </c>
      <c r="AO480" s="568" t="str">
        <f aca="false">IF(F480="","",IF(AND($B480='Descrizione Intervento'!$E$25,$C480='Descrizione Intervento'!$E$27,$D480='Descrizione Intervento'!$E$30,$E480='Descrizione Intervento'!$E$32),IF(COUNTIF(AO$3:AO479,$F480)=0,$F480,""),""))</f>
        <v/>
      </c>
      <c r="AP480" s="568" t="str">
        <f aca="false">IF(G480="","",IF(AND($B480='Descrizione Intervento'!$E$25,$C480='Descrizione Intervento'!$E$27,$D480='Descrizione Intervento'!$E$30,$E480='Descrizione Intervento'!$E$32,$F480='Descrizione Intervento'!$E$34),IF(COUNTIF(AP$3:AP479,$G480)=0,$G480,""),""))</f>
        <v/>
      </c>
    </row>
    <row r="481" customFormat="false" ht="12.75" hidden="false" customHeight="false" outlineLevel="0" collapsed="false">
      <c r="A481" s="568" t="str">
        <f aca="false">IF(B481&lt;&gt;"",CONCATENATE(B481,C481,D481,E481,F545,F481,G481),"")</f>
        <v/>
      </c>
      <c r="B481" s="590"/>
      <c r="C481" s="590"/>
      <c r="D481" s="590"/>
      <c r="E481" s="591"/>
      <c r="F481" s="590"/>
      <c r="G481" s="590"/>
      <c r="H481" s="593"/>
      <c r="I481" s="593"/>
      <c r="J481" s="595"/>
      <c r="K481" s="595"/>
      <c r="L481" s="590"/>
      <c r="M481" s="590"/>
      <c r="N481" s="590"/>
      <c r="V481" s="568" t="n">
        <f aca="false">+V480+1</f>
        <v>419</v>
      </c>
      <c r="W481" s="573" t="str">
        <f aca="false">IFERROR(VLOOKUP($V480,AD:AK,8,FALSE()),"")</f>
        <v/>
      </c>
      <c r="X481" s="573" t="str">
        <f aca="false">IFERROR(VLOOKUP($V481,AE:AL,8,FALSE()),"")</f>
        <v/>
      </c>
      <c r="Y481" s="573" t="str">
        <f aca="false">IFERROR(VLOOKUP($V481,AF:AM,8,FALSE()),"")</f>
        <v/>
      </c>
      <c r="Z481" s="573" t="str">
        <f aca="false">IFERROR(VLOOKUP($V481,AG:AN,8,FALSE()),"")</f>
        <v/>
      </c>
      <c r="AA481" s="573" t="str">
        <f aca="false">IFERROR(VLOOKUP($V481,AH:AO,8,FALSE()),"")</f>
        <v/>
      </c>
      <c r="AB481" s="573" t="str">
        <f aca="false">IFERROR(VLOOKUP($V481,AI:AP,8,FALSE()),"")</f>
        <v/>
      </c>
      <c r="AD481" s="568" t="str">
        <f aca="false">IF(AK481&lt;&gt;"",MAX(AD$3:AD480)+1,"")</f>
        <v/>
      </c>
      <c r="AE481" s="568" t="str">
        <f aca="false">IF(AL481&lt;&gt;"",MAX(AE$3:AE480)+1,"")</f>
        <v/>
      </c>
      <c r="AF481" s="568" t="str">
        <f aca="false">IF(AM481&lt;&gt;"",MAX(AF$3:AF480)+1,"")</f>
        <v/>
      </c>
      <c r="AG481" s="568" t="str">
        <f aca="false">IF(AN481&lt;&gt;"",MAX(AG$3:AG480)+1,"")</f>
        <v/>
      </c>
      <c r="AH481" s="568" t="str">
        <f aca="false">IF(AO481&lt;&gt;"",MAX(AH$3:AH480)+1,"")</f>
        <v/>
      </c>
      <c r="AI481" s="568" t="str">
        <f aca="false">IF(AP481&lt;&gt;"",MAX(AI$3:AI480)+1,"")</f>
        <v/>
      </c>
      <c r="AK481" s="568" t="str">
        <f aca="false">IF(B481="","",IF(COUNTIF($AK$3:AL480,B481)=0,B481,""))</f>
        <v/>
      </c>
      <c r="AL481" s="568" t="str">
        <f aca="false">IF(C481="","",IF($B481='Descrizione Intervento'!$E$25,IF(COUNTIF($AL$3:AL480,$C481)=0,$C481,""),""))</f>
        <v/>
      </c>
      <c r="AM481" s="568" t="str">
        <f aca="false">IF(D481="","",IF(AND($B481='Descrizione Intervento'!$E$25,$C481='Descrizione Intervento'!$E$27),IF(COUNTIF(AM$3:AM480,$D481)=0,$D481,""),""))</f>
        <v/>
      </c>
      <c r="AN481" s="568" t="str">
        <f aca="false">IF(E481="","",IF(AND($B481='Descrizione Intervento'!$E$25,$C481='Descrizione Intervento'!$E$27,$D481='Descrizione Intervento'!$E$30),IF(COUNTIF(AN$3:AN480,$E481)=0,$E481,""),""))</f>
        <v/>
      </c>
      <c r="AO481" s="568" t="str">
        <f aca="false">IF(F481="","",IF(AND($B481='Descrizione Intervento'!$E$25,$C481='Descrizione Intervento'!$E$27,$D481='Descrizione Intervento'!$E$30,$E481='Descrizione Intervento'!$E$32),IF(COUNTIF(AO$3:AO480,$F481)=0,$F481,""),""))</f>
        <v/>
      </c>
      <c r="AP481" s="568" t="str">
        <f aca="false">IF(G481="","",IF(AND($B481='Descrizione Intervento'!$E$25,$C481='Descrizione Intervento'!$E$27,$D481='Descrizione Intervento'!$E$30,$E481='Descrizione Intervento'!$E$32,$F481='Descrizione Intervento'!$E$34),IF(COUNTIF(AP$3:AP480,$G481)=0,$G481,""),""))</f>
        <v/>
      </c>
    </row>
    <row r="482" customFormat="false" ht="12.75" hidden="false" customHeight="false" outlineLevel="0" collapsed="false">
      <c r="A482" s="568" t="str">
        <f aca="false">IF(B482&lt;&gt;"",CONCATENATE(B482,C482,D482,E482,F546,F482,G482),"")</f>
        <v/>
      </c>
      <c r="B482" s="590"/>
      <c r="C482" s="590"/>
      <c r="D482" s="590"/>
      <c r="E482" s="591"/>
      <c r="F482" s="590"/>
      <c r="G482" s="590"/>
      <c r="H482" s="593"/>
      <c r="I482" s="593"/>
      <c r="J482" s="595"/>
      <c r="K482" s="595"/>
      <c r="L482" s="590"/>
      <c r="M482" s="590"/>
      <c r="N482" s="590"/>
      <c r="V482" s="568" t="n">
        <f aca="false">+V481+1</f>
        <v>420</v>
      </c>
      <c r="W482" s="573" t="str">
        <f aca="false">IFERROR(VLOOKUP($V481,AD:AK,8,FALSE()),"")</f>
        <v/>
      </c>
      <c r="X482" s="573" t="str">
        <f aca="false">IFERROR(VLOOKUP($V482,AE:AL,8,FALSE()),"")</f>
        <v/>
      </c>
      <c r="Y482" s="573" t="str">
        <f aca="false">IFERROR(VLOOKUP($V482,AF:AM,8,FALSE()),"")</f>
        <v/>
      </c>
      <c r="Z482" s="573" t="str">
        <f aca="false">IFERROR(VLOOKUP($V482,AG:AN,8,FALSE()),"")</f>
        <v/>
      </c>
      <c r="AA482" s="573" t="str">
        <f aca="false">IFERROR(VLOOKUP($V482,AH:AO,8,FALSE()),"")</f>
        <v/>
      </c>
      <c r="AB482" s="573" t="str">
        <f aca="false">IFERROR(VLOOKUP($V482,AI:AP,8,FALSE()),"")</f>
        <v/>
      </c>
      <c r="AD482" s="568" t="str">
        <f aca="false">IF(AK482&lt;&gt;"",MAX(AD$3:AD481)+1,"")</f>
        <v/>
      </c>
      <c r="AE482" s="568" t="str">
        <f aca="false">IF(AL482&lt;&gt;"",MAX(AE$3:AE481)+1,"")</f>
        <v/>
      </c>
      <c r="AF482" s="568" t="str">
        <f aca="false">IF(AM482&lt;&gt;"",MAX(AF$3:AF481)+1,"")</f>
        <v/>
      </c>
      <c r="AG482" s="568" t="str">
        <f aca="false">IF(AN482&lt;&gt;"",MAX(AG$3:AG481)+1,"")</f>
        <v/>
      </c>
      <c r="AH482" s="568" t="str">
        <f aca="false">IF(AO482&lt;&gt;"",MAX(AH$3:AH481)+1,"")</f>
        <v/>
      </c>
      <c r="AI482" s="568" t="str">
        <f aca="false">IF(AP482&lt;&gt;"",MAX(AI$3:AI481)+1,"")</f>
        <v/>
      </c>
      <c r="AK482" s="568" t="str">
        <f aca="false">IF(B482="","",IF(COUNTIF($AK$3:AL481,B482)=0,B482,""))</f>
        <v/>
      </c>
      <c r="AL482" s="568" t="str">
        <f aca="false">IF(C482="","",IF($B482='Descrizione Intervento'!$E$25,IF(COUNTIF($AL$3:AL481,$C482)=0,$C482,""),""))</f>
        <v/>
      </c>
      <c r="AM482" s="568" t="str">
        <f aca="false">IF(D482="","",IF(AND($B482='Descrizione Intervento'!$E$25,$C482='Descrizione Intervento'!$E$27),IF(COUNTIF(AM$3:AM481,$D482)=0,$D482,""),""))</f>
        <v/>
      </c>
      <c r="AN482" s="568" t="str">
        <f aca="false">IF(E482="","",IF(AND($B482='Descrizione Intervento'!$E$25,$C482='Descrizione Intervento'!$E$27,$D482='Descrizione Intervento'!$E$30),IF(COUNTIF(AN$3:AN481,$E482)=0,$E482,""),""))</f>
        <v/>
      </c>
      <c r="AO482" s="568" t="str">
        <f aca="false">IF(F482="","",IF(AND($B482='Descrizione Intervento'!$E$25,$C482='Descrizione Intervento'!$E$27,$D482='Descrizione Intervento'!$E$30,$E482='Descrizione Intervento'!$E$32),IF(COUNTIF(AO$3:AO481,$F482)=0,$F482,""),""))</f>
        <v/>
      </c>
      <c r="AP482" s="568" t="str">
        <f aca="false">IF(G482="","",IF(AND($B482='Descrizione Intervento'!$E$25,$C482='Descrizione Intervento'!$E$27,$D482='Descrizione Intervento'!$E$30,$E482='Descrizione Intervento'!$E$32,$F482='Descrizione Intervento'!$E$34),IF(COUNTIF(AP$3:AP481,$G482)=0,$G482,""),""))</f>
        <v/>
      </c>
    </row>
    <row r="483" customFormat="false" ht="12.75" hidden="false" customHeight="false" outlineLevel="0" collapsed="false">
      <c r="A483" s="568" t="str">
        <f aca="false">IF(B483&lt;&gt;"",CONCATENATE(B483,C483,D483,E483,F547,F483,G483),"")</f>
        <v/>
      </c>
      <c r="B483" s="590"/>
      <c r="C483" s="590"/>
      <c r="D483" s="590"/>
      <c r="E483" s="591"/>
      <c r="F483" s="590"/>
      <c r="G483" s="590"/>
      <c r="H483" s="593"/>
      <c r="I483" s="593"/>
      <c r="J483" s="595"/>
      <c r="K483" s="595"/>
      <c r="L483" s="590"/>
      <c r="M483" s="590"/>
      <c r="N483" s="590"/>
      <c r="V483" s="568" t="n">
        <f aca="false">+V482+1</f>
        <v>421</v>
      </c>
      <c r="W483" s="573" t="str">
        <f aca="false">IFERROR(VLOOKUP($V482,AD:AK,8,FALSE()),"")</f>
        <v/>
      </c>
      <c r="X483" s="573" t="str">
        <f aca="false">IFERROR(VLOOKUP($V483,AE:AL,8,FALSE()),"")</f>
        <v/>
      </c>
      <c r="Y483" s="573" t="str">
        <f aca="false">IFERROR(VLOOKUP($V483,AF:AM,8,FALSE()),"")</f>
        <v/>
      </c>
      <c r="Z483" s="573" t="str">
        <f aca="false">IFERROR(VLOOKUP($V483,AG:AN,8,FALSE()),"")</f>
        <v/>
      </c>
      <c r="AA483" s="573" t="str">
        <f aca="false">IFERROR(VLOOKUP($V483,AH:AO,8,FALSE()),"")</f>
        <v/>
      </c>
      <c r="AB483" s="573" t="str">
        <f aca="false">IFERROR(VLOOKUP($V483,AI:AP,8,FALSE()),"")</f>
        <v/>
      </c>
      <c r="AD483" s="568" t="str">
        <f aca="false">IF(AK483&lt;&gt;"",MAX(AD$3:AD482)+1,"")</f>
        <v/>
      </c>
      <c r="AE483" s="568" t="str">
        <f aca="false">IF(AL483&lt;&gt;"",MAX(AE$3:AE482)+1,"")</f>
        <v/>
      </c>
      <c r="AF483" s="568" t="str">
        <f aca="false">IF(AM483&lt;&gt;"",MAX(AF$3:AF482)+1,"")</f>
        <v/>
      </c>
      <c r="AG483" s="568" t="str">
        <f aca="false">IF(AN483&lt;&gt;"",MAX(AG$3:AG482)+1,"")</f>
        <v/>
      </c>
      <c r="AH483" s="568" t="str">
        <f aca="false">IF(AO483&lt;&gt;"",MAX(AH$3:AH482)+1,"")</f>
        <v/>
      </c>
      <c r="AI483" s="568" t="str">
        <f aca="false">IF(AP483&lt;&gt;"",MAX(AI$3:AI482)+1,"")</f>
        <v/>
      </c>
      <c r="AK483" s="568" t="str">
        <f aca="false">IF(B483="","",IF(COUNTIF($AK$3:AL482,B483)=0,B483,""))</f>
        <v/>
      </c>
      <c r="AL483" s="568" t="str">
        <f aca="false">IF(C483="","",IF($B483='Descrizione Intervento'!$E$25,IF(COUNTIF($AL$3:AL482,$C483)=0,$C483,""),""))</f>
        <v/>
      </c>
      <c r="AM483" s="568" t="str">
        <f aca="false">IF(D483="","",IF(AND($B483='Descrizione Intervento'!$E$25,$C483='Descrizione Intervento'!$E$27),IF(COUNTIF(AM$3:AM482,$D483)=0,$D483,""),""))</f>
        <v/>
      </c>
      <c r="AN483" s="568" t="str">
        <f aca="false">IF(E483="","",IF(AND($B483='Descrizione Intervento'!$E$25,$C483='Descrizione Intervento'!$E$27,$D483='Descrizione Intervento'!$E$30),IF(COUNTIF(AN$3:AN482,$E483)=0,$E483,""),""))</f>
        <v/>
      </c>
      <c r="AO483" s="568" t="str">
        <f aca="false">IF(F483="","",IF(AND($B483='Descrizione Intervento'!$E$25,$C483='Descrizione Intervento'!$E$27,$D483='Descrizione Intervento'!$E$30,$E483='Descrizione Intervento'!$E$32),IF(COUNTIF(AO$3:AO482,$F483)=0,$F483,""),""))</f>
        <v/>
      </c>
      <c r="AP483" s="568" t="str">
        <f aca="false">IF(G483="","",IF(AND($B483='Descrizione Intervento'!$E$25,$C483='Descrizione Intervento'!$E$27,$D483='Descrizione Intervento'!$E$30,$E483='Descrizione Intervento'!$E$32,$F483='Descrizione Intervento'!$E$34),IF(COUNTIF(AP$3:AP482,$G483)=0,$G483,""),""))</f>
        <v/>
      </c>
    </row>
    <row r="484" customFormat="false" ht="12.75" hidden="false" customHeight="false" outlineLevel="0" collapsed="false">
      <c r="A484" s="568" t="str">
        <f aca="false">IF(B484&lt;&gt;"",CONCATENATE(B484,C484,D484,E484,F548,F484,G484),"")</f>
        <v/>
      </c>
      <c r="B484" s="590"/>
      <c r="C484" s="590"/>
      <c r="D484" s="590"/>
      <c r="E484" s="591"/>
      <c r="F484" s="590"/>
      <c r="G484" s="590"/>
      <c r="H484" s="593"/>
      <c r="I484" s="593"/>
      <c r="J484" s="595"/>
      <c r="K484" s="595"/>
      <c r="L484" s="590"/>
      <c r="M484" s="590"/>
      <c r="N484" s="590"/>
      <c r="V484" s="568" t="n">
        <f aca="false">+V483+1</f>
        <v>422</v>
      </c>
      <c r="W484" s="573" t="str">
        <f aca="false">IFERROR(VLOOKUP($V483,AD:AK,8,FALSE()),"")</f>
        <v/>
      </c>
      <c r="X484" s="573" t="str">
        <f aca="false">IFERROR(VLOOKUP($V484,AE:AL,8,FALSE()),"")</f>
        <v/>
      </c>
      <c r="Y484" s="573" t="str">
        <f aca="false">IFERROR(VLOOKUP($V484,AF:AM,8,FALSE()),"")</f>
        <v/>
      </c>
      <c r="Z484" s="573" t="str">
        <f aca="false">IFERROR(VLOOKUP($V484,AG:AN,8,FALSE()),"")</f>
        <v/>
      </c>
      <c r="AA484" s="573" t="str">
        <f aca="false">IFERROR(VLOOKUP($V484,AH:AO,8,FALSE()),"")</f>
        <v/>
      </c>
      <c r="AB484" s="573" t="str">
        <f aca="false">IFERROR(VLOOKUP($V484,AI:AP,8,FALSE()),"")</f>
        <v/>
      </c>
      <c r="AD484" s="568" t="str">
        <f aca="false">IF(AK484&lt;&gt;"",MAX(AD$3:AD483)+1,"")</f>
        <v/>
      </c>
      <c r="AE484" s="568" t="str">
        <f aca="false">IF(AL484&lt;&gt;"",MAX(AE$3:AE483)+1,"")</f>
        <v/>
      </c>
      <c r="AF484" s="568" t="str">
        <f aca="false">IF(AM484&lt;&gt;"",MAX(AF$3:AF483)+1,"")</f>
        <v/>
      </c>
      <c r="AG484" s="568" t="str">
        <f aca="false">IF(AN484&lt;&gt;"",MAX(AG$3:AG483)+1,"")</f>
        <v/>
      </c>
      <c r="AH484" s="568" t="str">
        <f aca="false">IF(AO484&lt;&gt;"",MAX(AH$3:AH483)+1,"")</f>
        <v/>
      </c>
      <c r="AI484" s="568" t="str">
        <f aca="false">IF(AP484&lt;&gt;"",MAX(AI$3:AI483)+1,"")</f>
        <v/>
      </c>
      <c r="AK484" s="568" t="str">
        <f aca="false">IF(B484="","",IF(COUNTIF($AK$3:AL483,B484)=0,B484,""))</f>
        <v/>
      </c>
      <c r="AL484" s="568" t="str">
        <f aca="false">IF(C484="","",IF($B484='Descrizione Intervento'!$E$25,IF(COUNTIF($AL$3:AL483,$C484)=0,$C484,""),""))</f>
        <v/>
      </c>
      <c r="AM484" s="568" t="str">
        <f aca="false">IF(D484="","",IF(AND($B484='Descrizione Intervento'!$E$25,$C484='Descrizione Intervento'!$E$27),IF(COUNTIF(AM$3:AM483,$D484)=0,$D484,""),""))</f>
        <v/>
      </c>
      <c r="AN484" s="568" t="str">
        <f aca="false">IF(E484="","",IF(AND($B484='Descrizione Intervento'!$E$25,$C484='Descrizione Intervento'!$E$27,$D484='Descrizione Intervento'!$E$30),IF(COUNTIF(AN$3:AN483,$E484)=0,$E484,""),""))</f>
        <v/>
      </c>
      <c r="AO484" s="568" t="str">
        <f aca="false">IF(F484="","",IF(AND($B484='Descrizione Intervento'!$E$25,$C484='Descrizione Intervento'!$E$27,$D484='Descrizione Intervento'!$E$30,$E484='Descrizione Intervento'!$E$32),IF(COUNTIF(AO$3:AO483,$F484)=0,$F484,""),""))</f>
        <v/>
      </c>
      <c r="AP484" s="568" t="str">
        <f aca="false">IF(G484="","",IF(AND($B484='Descrizione Intervento'!$E$25,$C484='Descrizione Intervento'!$E$27,$D484='Descrizione Intervento'!$E$30,$E484='Descrizione Intervento'!$E$32,$F484='Descrizione Intervento'!$E$34),IF(COUNTIF(AP$3:AP483,$G484)=0,$G484,""),""))</f>
        <v/>
      </c>
    </row>
    <row r="485" customFormat="false" ht="12.75" hidden="false" customHeight="false" outlineLevel="0" collapsed="false">
      <c r="A485" s="568" t="str">
        <f aca="false">IF(B485&lt;&gt;"",CONCATENATE(B485,C485,D485,E485,F549,F485,G485),"")</f>
        <v/>
      </c>
      <c r="B485" s="590"/>
      <c r="C485" s="590"/>
      <c r="D485" s="590"/>
      <c r="E485" s="591"/>
      <c r="F485" s="590"/>
      <c r="G485" s="590"/>
      <c r="H485" s="593"/>
      <c r="I485" s="593"/>
      <c r="J485" s="595"/>
      <c r="K485" s="595"/>
      <c r="L485" s="590"/>
      <c r="M485" s="590"/>
      <c r="N485" s="590"/>
      <c r="V485" s="568" t="n">
        <f aca="false">+V484+1</f>
        <v>423</v>
      </c>
      <c r="W485" s="573" t="str">
        <f aca="false">IFERROR(VLOOKUP($V484,AD:AK,8,FALSE()),"")</f>
        <v/>
      </c>
      <c r="X485" s="573" t="str">
        <f aca="false">IFERROR(VLOOKUP($V485,AE:AL,8,FALSE()),"")</f>
        <v/>
      </c>
      <c r="Y485" s="573" t="str">
        <f aca="false">IFERROR(VLOOKUP($V485,AF:AM,8,FALSE()),"")</f>
        <v/>
      </c>
      <c r="Z485" s="573" t="str">
        <f aca="false">IFERROR(VLOOKUP($V485,AG:AN,8,FALSE()),"")</f>
        <v/>
      </c>
      <c r="AA485" s="573" t="str">
        <f aca="false">IFERROR(VLOOKUP($V485,AH:AO,8,FALSE()),"")</f>
        <v/>
      </c>
      <c r="AB485" s="573" t="str">
        <f aca="false">IFERROR(VLOOKUP($V485,AI:AP,8,FALSE()),"")</f>
        <v/>
      </c>
      <c r="AD485" s="568" t="str">
        <f aca="false">IF(AK485&lt;&gt;"",MAX(AD$3:AD484)+1,"")</f>
        <v/>
      </c>
      <c r="AE485" s="568" t="str">
        <f aca="false">IF(AL485&lt;&gt;"",MAX(AE$3:AE484)+1,"")</f>
        <v/>
      </c>
      <c r="AF485" s="568" t="str">
        <f aca="false">IF(AM485&lt;&gt;"",MAX(AF$3:AF484)+1,"")</f>
        <v/>
      </c>
      <c r="AG485" s="568" t="str">
        <f aca="false">IF(AN485&lt;&gt;"",MAX(AG$3:AG484)+1,"")</f>
        <v/>
      </c>
      <c r="AH485" s="568" t="str">
        <f aca="false">IF(AO485&lt;&gt;"",MAX(AH$3:AH484)+1,"")</f>
        <v/>
      </c>
      <c r="AI485" s="568" t="str">
        <f aca="false">IF(AP485&lt;&gt;"",MAX(AI$3:AI484)+1,"")</f>
        <v/>
      </c>
      <c r="AK485" s="568" t="str">
        <f aca="false">IF(B485="","",IF(COUNTIF($AK$3:AL484,B485)=0,B485,""))</f>
        <v/>
      </c>
      <c r="AL485" s="568" t="str">
        <f aca="false">IF(C485="","",IF($B485='Descrizione Intervento'!$E$25,IF(COUNTIF($AL$3:AL484,$C485)=0,$C485,""),""))</f>
        <v/>
      </c>
      <c r="AM485" s="568" t="str">
        <f aca="false">IF(D485="","",IF(AND($B485='Descrizione Intervento'!$E$25,$C485='Descrizione Intervento'!$E$27),IF(COUNTIF(AM$3:AM484,$D485)=0,$D485,""),""))</f>
        <v/>
      </c>
      <c r="AN485" s="568" t="str">
        <f aca="false">IF(E485="","",IF(AND($B485='Descrizione Intervento'!$E$25,$C485='Descrizione Intervento'!$E$27,$D485='Descrizione Intervento'!$E$30),IF(COUNTIF(AN$3:AN484,$E485)=0,$E485,""),""))</f>
        <v/>
      </c>
      <c r="AO485" s="568" t="str">
        <f aca="false">IF(F485="","",IF(AND($B485='Descrizione Intervento'!$E$25,$C485='Descrizione Intervento'!$E$27,$D485='Descrizione Intervento'!$E$30,$E485='Descrizione Intervento'!$E$32),IF(COUNTIF(AO$3:AO484,$F485)=0,$F485,""),""))</f>
        <v/>
      </c>
      <c r="AP485" s="568" t="str">
        <f aca="false">IF(G485="","",IF(AND($B485='Descrizione Intervento'!$E$25,$C485='Descrizione Intervento'!$E$27,$D485='Descrizione Intervento'!$E$30,$E485='Descrizione Intervento'!$E$32,$F485='Descrizione Intervento'!$E$34),IF(COUNTIF(AP$3:AP484,$G485)=0,$G485,""),""))</f>
        <v/>
      </c>
    </row>
    <row r="486" customFormat="false" ht="12.75" hidden="false" customHeight="false" outlineLevel="0" collapsed="false">
      <c r="A486" s="568" t="str">
        <f aca="false">IF(B486&lt;&gt;"",CONCATENATE(B486,C486,D486,E486,F550,F486,G486),"")</f>
        <v/>
      </c>
      <c r="B486" s="590"/>
      <c r="C486" s="590"/>
      <c r="D486" s="590"/>
      <c r="E486" s="591"/>
      <c r="F486" s="590"/>
      <c r="G486" s="590"/>
      <c r="H486" s="593"/>
      <c r="I486" s="593"/>
      <c r="J486" s="595"/>
      <c r="K486" s="595"/>
      <c r="L486" s="590"/>
      <c r="M486" s="590"/>
      <c r="N486" s="590"/>
      <c r="V486" s="568" t="n">
        <f aca="false">+V485+1</f>
        <v>424</v>
      </c>
      <c r="W486" s="573" t="str">
        <f aca="false">IFERROR(VLOOKUP($V485,AD:AK,8,FALSE()),"")</f>
        <v/>
      </c>
      <c r="X486" s="573" t="str">
        <f aca="false">IFERROR(VLOOKUP($V486,AE:AL,8,FALSE()),"")</f>
        <v/>
      </c>
      <c r="Y486" s="573" t="str">
        <f aca="false">IFERROR(VLOOKUP($V486,AF:AM,8,FALSE()),"")</f>
        <v/>
      </c>
      <c r="Z486" s="573" t="str">
        <f aca="false">IFERROR(VLOOKUP($V486,AG:AN,8,FALSE()),"")</f>
        <v/>
      </c>
      <c r="AA486" s="573" t="str">
        <f aca="false">IFERROR(VLOOKUP($V486,AH:AO,8,FALSE()),"")</f>
        <v/>
      </c>
      <c r="AB486" s="573" t="str">
        <f aca="false">IFERROR(VLOOKUP($V486,AI:AP,8,FALSE()),"")</f>
        <v/>
      </c>
      <c r="AD486" s="568" t="str">
        <f aca="false">IF(AK486&lt;&gt;"",MAX(AD$3:AD485)+1,"")</f>
        <v/>
      </c>
      <c r="AE486" s="568" t="str">
        <f aca="false">IF(AL486&lt;&gt;"",MAX(AE$3:AE485)+1,"")</f>
        <v/>
      </c>
      <c r="AF486" s="568" t="str">
        <f aca="false">IF(AM486&lt;&gt;"",MAX(AF$3:AF485)+1,"")</f>
        <v/>
      </c>
      <c r="AG486" s="568" t="str">
        <f aca="false">IF(AN486&lt;&gt;"",MAX(AG$3:AG485)+1,"")</f>
        <v/>
      </c>
      <c r="AH486" s="568" t="str">
        <f aca="false">IF(AO486&lt;&gt;"",MAX(AH$3:AH485)+1,"")</f>
        <v/>
      </c>
      <c r="AI486" s="568" t="str">
        <f aca="false">IF(AP486&lt;&gt;"",MAX(AI$3:AI485)+1,"")</f>
        <v/>
      </c>
      <c r="AK486" s="568" t="str">
        <f aca="false">IF(B486="","",IF(COUNTIF($AK$3:AL485,B486)=0,B486,""))</f>
        <v/>
      </c>
      <c r="AL486" s="568" t="str">
        <f aca="false">IF(C486="","",IF($B486='Descrizione Intervento'!$E$25,IF(COUNTIF($AL$3:AL485,$C486)=0,$C486,""),""))</f>
        <v/>
      </c>
      <c r="AM486" s="568" t="str">
        <f aca="false">IF(D486="","",IF(AND($B486='Descrizione Intervento'!$E$25,$C486='Descrizione Intervento'!$E$27),IF(COUNTIF(AM$3:AM485,$D486)=0,$D486,""),""))</f>
        <v/>
      </c>
      <c r="AN486" s="568" t="str">
        <f aca="false">IF(E486="","",IF(AND($B486='Descrizione Intervento'!$E$25,$C486='Descrizione Intervento'!$E$27,$D486='Descrizione Intervento'!$E$30),IF(COUNTIF(AN$3:AN485,$E486)=0,$E486,""),""))</f>
        <v/>
      </c>
      <c r="AO486" s="568" t="str">
        <f aca="false">IF(F486="","",IF(AND($B486='Descrizione Intervento'!$E$25,$C486='Descrizione Intervento'!$E$27,$D486='Descrizione Intervento'!$E$30,$E486='Descrizione Intervento'!$E$32),IF(COUNTIF(AO$3:AO485,$F486)=0,$F486,""),""))</f>
        <v/>
      </c>
      <c r="AP486" s="568" t="str">
        <f aca="false">IF(G486="","",IF(AND($B486='Descrizione Intervento'!$E$25,$C486='Descrizione Intervento'!$E$27,$D486='Descrizione Intervento'!$E$30,$E486='Descrizione Intervento'!$E$32,$F486='Descrizione Intervento'!$E$34),IF(COUNTIF(AP$3:AP485,$G486)=0,$G486,""),""))</f>
        <v/>
      </c>
    </row>
    <row r="487" customFormat="false" ht="12.75" hidden="false" customHeight="false" outlineLevel="0" collapsed="false">
      <c r="A487" s="568" t="str">
        <f aca="false">IF(B487&lt;&gt;"",CONCATENATE(B487,C487,D487,E487,F551,F487,G487),"")</f>
        <v/>
      </c>
      <c r="B487" s="590"/>
      <c r="C487" s="590"/>
      <c r="D487" s="590"/>
      <c r="E487" s="591"/>
      <c r="F487" s="590"/>
      <c r="G487" s="590"/>
      <c r="H487" s="593"/>
      <c r="I487" s="593"/>
      <c r="J487" s="595"/>
      <c r="K487" s="595"/>
      <c r="L487" s="590"/>
      <c r="M487" s="590"/>
      <c r="N487" s="590"/>
      <c r="V487" s="568" t="n">
        <f aca="false">+V486+1</f>
        <v>425</v>
      </c>
      <c r="W487" s="573" t="str">
        <f aca="false">IFERROR(VLOOKUP($V486,AD:AK,8,FALSE()),"")</f>
        <v/>
      </c>
      <c r="X487" s="573" t="str">
        <f aca="false">IFERROR(VLOOKUP($V487,AE:AL,8,FALSE()),"")</f>
        <v/>
      </c>
      <c r="Y487" s="573" t="str">
        <f aca="false">IFERROR(VLOOKUP($V487,AF:AM,8,FALSE()),"")</f>
        <v/>
      </c>
      <c r="Z487" s="573" t="str">
        <f aca="false">IFERROR(VLOOKUP($V487,AG:AN,8,FALSE()),"")</f>
        <v/>
      </c>
      <c r="AA487" s="573" t="str">
        <f aca="false">IFERROR(VLOOKUP($V487,AH:AO,8,FALSE()),"")</f>
        <v/>
      </c>
      <c r="AB487" s="573" t="str">
        <f aca="false">IFERROR(VLOOKUP($V487,AI:AP,8,FALSE()),"")</f>
        <v/>
      </c>
      <c r="AD487" s="568" t="str">
        <f aca="false">IF(AK487&lt;&gt;"",MAX(AD$3:AD486)+1,"")</f>
        <v/>
      </c>
      <c r="AE487" s="568" t="str">
        <f aca="false">IF(AL487&lt;&gt;"",MAX(AE$3:AE486)+1,"")</f>
        <v/>
      </c>
      <c r="AF487" s="568" t="str">
        <f aca="false">IF(AM487&lt;&gt;"",MAX(AF$3:AF486)+1,"")</f>
        <v/>
      </c>
      <c r="AG487" s="568" t="str">
        <f aca="false">IF(AN487&lt;&gt;"",MAX(AG$3:AG486)+1,"")</f>
        <v/>
      </c>
      <c r="AH487" s="568" t="str">
        <f aca="false">IF(AO487&lt;&gt;"",MAX(AH$3:AH486)+1,"")</f>
        <v/>
      </c>
      <c r="AI487" s="568" t="str">
        <f aca="false">IF(AP487&lt;&gt;"",MAX(AI$3:AI486)+1,"")</f>
        <v/>
      </c>
      <c r="AK487" s="568" t="str">
        <f aca="false">IF(B487="","",IF(COUNTIF($AK$3:AL486,B487)=0,B487,""))</f>
        <v/>
      </c>
      <c r="AL487" s="568" t="str">
        <f aca="false">IF(C487="","",IF($B487='Descrizione Intervento'!$E$25,IF(COUNTIF($AL$3:AL486,$C487)=0,$C487,""),""))</f>
        <v/>
      </c>
      <c r="AM487" s="568" t="str">
        <f aca="false">IF(D487="","",IF(AND($B487='Descrizione Intervento'!$E$25,$C487='Descrizione Intervento'!$E$27),IF(COUNTIF(AM$3:AM486,$D487)=0,$D487,""),""))</f>
        <v/>
      </c>
      <c r="AN487" s="568" t="str">
        <f aca="false">IF(E487="","",IF(AND($B487='Descrizione Intervento'!$E$25,$C487='Descrizione Intervento'!$E$27,$D487='Descrizione Intervento'!$E$30),IF(COUNTIF(AN$3:AN486,$E487)=0,$E487,""),""))</f>
        <v/>
      </c>
      <c r="AO487" s="568" t="str">
        <f aca="false">IF(F487="","",IF(AND($B487='Descrizione Intervento'!$E$25,$C487='Descrizione Intervento'!$E$27,$D487='Descrizione Intervento'!$E$30,$E487='Descrizione Intervento'!$E$32),IF(COUNTIF(AO$3:AO486,$F487)=0,$F487,""),""))</f>
        <v/>
      </c>
      <c r="AP487" s="568" t="str">
        <f aca="false">IF(G487="","",IF(AND($B487='Descrizione Intervento'!$E$25,$C487='Descrizione Intervento'!$E$27,$D487='Descrizione Intervento'!$E$30,$E487='Descrizione Intervento'!$E$32,$F487='Descrizione Intervento'!$E$34),IF(COUNTIF(AP$3:AP486,$G487)=0,$G487,""),""))</f>
        <v/>
      </c>
    </row>
    <row r="488" customFormat="false" ht="12.75" hidden="false" customHeight="false" outlineLevel="0" collapsed="false">
      <c r="A488" s="568" t="str">
        <f aca="false">IF(B488&lt;&gt;"",CONCATENATE(B488,C488,D488,E488,F552,F488,G488),"")</f>
        <v/>
      </c>
      <c r="B488" s="590"/>
      <c r="C488" s="590"/>
      <c r="D488" s="590"/>
      <c r="E488" s="591"/>
      <c r="F488" s="590"/>
      <c r="G488" s="590"/>
      <c r="H488" s="593"/>
      <c r="I488" s="593"/>
      <c r="J488" s="595"/>
      <c r="K488" s="595"/>
      <c r="L488" s="590"/>
      <c r="M488" s="590"/>
      <c r="N488" s="590"/>
      <c r="V488" s="568" t="n">
        <f aca="false">+V487+1</f>
        <v>426</v>
      </c>
      <c r="W488" s="573" t="str">
        <f aca="false">IFERROR(VLOOKUP($V487,AD:AK,8,FALSE()),"")</f>
        <v/>
      </c>
      <c r="X488" s="573" t="str">
        <f aca="false">IFERROR(VLOOKUP($V488,AE:AL,8,FALSE()),"")</f>
        <v/>
      </c>
      <c r="Y488" s="573" t="str">
        <f aca="false">IFERROR(VLOOKUP($V488,AF:AM,8,FALSE()),"")</f>
        <v/>
      </c>
      <c r="Z488" s="573" t="str">
        <f aca="false">IFERROR(VLOOKUP($V488,AG:AN,8,FALSE()),"")</f>
        <v/>
      </c>
      <c r="AA488" s="573" t="str">
        <f aca="false">IFERROR(VLOOKUP($V488,AH:AO,8,FALSE()),"")</f>
        <v/>
      </c>
      <c r="AB488" s="573" t="str">
        <f aca="false">IFERROR(VLOOKUP($V488,AI:AP,8,FALSE()),"")</f>
        <v/>
      </c>
      <c r="AD488" s="568" t="str">
        <f aca="false">IF(AK488&lt;&gt;"",MAX(AD$3:AD487)+1,"")</f>
        <v/>
      </c>
      <c r="AE488" s="568" t="str">
        <f aca="false">IF(AL488&lt;&gt;"",MAX(AE$3:AE487)+1,"")</f>
        <v/>
      </c>
      <c r="AF488" s="568" t="str">
        <f aca="false">IF(AM488&lt;&gt;"",MAX(AF$3:AF487)+1,"")</f>
        <v/>
      </c>
      <c r="AG488" s="568" t="str">
        <f aca="false">IF(AN488&lt;&gt;"",MAX(AG$3:AG487)+1,"")</f>
        <v/>
      </c>
      <c r="AH488" s="568" t="str">
        <f aca="false">IF(AO488&lt;&gt;"",MAX(AH$3:AH487)+1,"")</f>
        <v/>
      </c>
      <c r="AI488" s="568" t="str">
        <f aca="false">IF(AP488&lt;&gt;"",MAX(AI$3:AI487)+1,"")</f>
        <v/>
      </c>
      <c r="AK488" s="568" t="str">
        <f aca="false">IF(B488="","",IF(COUNTIF($AK$3:AL487,B488)=0,B488,""))</f>
        <v/>
      </c>
      <c r="AL488" s="568" t="str">
        <f aca="false">IF(C488="","",IF($B488='Descrizione Intervento'!$E$25,IF(COUNTIF($AL$3:AL487,$C488)=0,$C488,""),""))</f>
        <v/>
      </c>
      <c r="AM488" s="568" t="str">
        <f aca="false">IF(D488="","",IF(AND($B488='Descrizione Intervento'!$E$25,$C488='Descrizione Intervento'!$E$27),IF(COUNTIF(AM$3:AM487,$D488)=0,$D488,""),""))</f>
        <v/>
      </c>
      <c r="AN488" s="568" t="str">
        <f aca="false">IF(E488="","",IF(AND($B488='Descrizione Intervento'!$E$25,$C488='Descrizione Intervento'!$E$27,$D488='Descrizione Intervento'!$E$30),IF(COUNTIF(AN$3:AN487,$E488)=0,$E488,""),""))</f>
        <v/>
      </c>
      <c r="AO488" s="568" t="str">
        <f aca="false">IF(F488="","",IF(AND($B488='Descrizione Intervento'!$E$25,$C488='Descrizione Intervento'!$E$27,$D488='Descrizione Intervento'!$E$30,$E488='Descrizione Intervento'!$E$32),IF(COUNTIF(AO$3:AO487,$F488)=0,$F488,""),""))</f>
        <v/>
      </c>
      <c r="AP488" s="568" t="str">
        <f aca="false">IF(G488="","",IF(AND($B488='Descrizione Intervento'!$E$25,$C488='Descrizione Intervento'!$E$27,$D488='Descrizione Intervento'!$E$30,$E488='Descrizione Intervento'!$E$32,$F488='Descrizione Intervento'!$E$34),IF(COUNTIF(AP$3:AP487,$G488)=0,$G488,""),""))</f>
        <v/>
      </c>
    </row>
    <row r="489" customFormat="false" ht="12.75" hidden="false" customHeight="false" outlineLevel="0" collapsed="false">
      <c r="A489" s="568" t="str">
        <f aca="false">IF(B489&lt;&gt;"",CONCATENATE(B489,C489,D489,E489,F553,F489,G489),"")</f>
        <v/>
      </c>
      <c r="B489" s="590"/>
      <c r="C489" s="590"/>
      <c r="D489" s="590"/>
      <c r="E489" s="591"/>
      <c r="F489" s="590"/>
      <c r="G489" s="590"/>
      <c r="H489" s="593"/>
      <c r="I489" s="593"/>
      <c r="J489" s="595"/>
      <c r="K489" s="595"/>
      <c r="L489" s="590"/>
      <c r="M489" s="590"/>
      <c r="N489" s="590"/>
      <c r="V489" s="568" t="n">
        <f aca="false">+V488+1</f>
        <v>427</v>
      </c>
      <c r="W489" s="573" t="str">
        <f aca="false">IFERROR(VLOOKUP($V488,AD:AK,8,FALSE()),"")</f>
        <v/>
      </c>
      <c r="X489" s="573" t="str">
        <f aca="false">IFERROR(VLOOKUP($V489,AE:AL,8,FALSE()),"")</f>
        <v/>
      </c>
      <c r="Y489" s="573" t="str">
        <f aca="false">IFERROR(VLOOKUP($V489,AF:AM,8,FALSE()),"")</f>
        <v/>
      </c>
      <c r="Z489" s="573" t="str">
        <f aca="false">IFERROR(VLOOKUP($V489,AG:AN,8,FALSE()),"")</f>
        <v/>
      </c>
      <c r="AA489" s="573" t="str">
        <f aca="false">IFERROR(VLOOKUP($V489,AH:AO,8,FALSE()),"")</f>
        <v/>
      </c>
      <c r="AB489" s="573" t="str">
        <f aca="false">IFERROR(VLOOKUP($V489,AI:AP,8,FALSE()),"")</f>
        <v/>
      </c>
      <c r="AD489" s="568" t="str">
        <f aca="false">IF(AK489&lt;&gt;"",MAX(AD$3:AD488)+1,"")</f>
        <v/>
      </c>
      <c r="AE489" s="568" t="str">
        <f aca="false">IF(AL489&lt;&gt;"",MAX(AE$3:AE488)+1,"")</f>
        <v/>
      </c>
      <c r="AF489" s="568" t="str">
        <f aca="false">IF(AM489&lt;&gt;"",MAX(AF$3:AF488)+1,"")</f>
        <v/>
      </c>
      <c r="AG489" s="568" t="str">
        <f aca="false">IF(AN489&lt;&gt;"",MAX(AG$3:AG488)+1,"")</f>
        <v/>
      </c>
      <c r="AH489" s="568" t="str">
        <f aca="false">IF(AO489&lt;&gt;"",MAX(AH$3:AH488)+1,"")</f>
        <v/>
      </c>
      <c r="AI489" s="568" t="str">
        <f aca="false">IF(AP489&lt;&gt;"",MAX(AI$3:AI488)+1,"")</f>
        <v/>
      </c>
      <c r="AK489" s="568" t="str">
        <f aca="false">IF(B489="","",IF(COUNTIF($AK$3:AL488,B489)=0,B489,""))</f>
        <v/>
      </c>
      <c r="AL489" s="568" t="str">
        <f aca="false">IF(C489="","",IF($B489='Descrizione Intervento'!$E$25,IF(COUNTIF($AL$3:AL488,$C489)=0,$C489,""),""))</f>
        <v/>
      </c>
      <c r="AM489" s="568" t="str">
        <f aca="false">IF(D489="","",IF(AND($B489='Descrizione Intervento'!$E$25,$C489='Descrizione Intervento'!$E$27),IF(COUNTIF(AM$3:AM488,$D489)=0,$D489,""),""))</f>
        <v/>
      </c>
      <c r="AN489" s="568" t="str">
        <f aca="false">IF(E489="","",IF(AND($B489='Descrizione Intervento'!$E$25,$C489='Descrizione Intervento'!$E$27,$D489='Descrizione Intervento'!$E$30),IF(COUNTIF(AN$3:AN488,$E489)=0,$E489,""),""))</f>
        <v/>
      </c>
      <c r="AO489" s="568" t="str">
        <f aca="false">IF(F489="","",IF(AND($B489='Descrizione Intervento'!$E$25,$C489='Descrizione Intervento'!$E$27,$D489='Descrizione Intervento'!$E$30,$E489='Descrizione Intervento'!$E$32),IF(COUNTIF(AO$3:AO488,$F489)=0,$F489,""),""))</f>
        <v/>
      </c>
      <c r="AP489" s="568" t="str">
        <f aca="false">IF(G489="","",IF(AND($B489='Descrizione Intervento'!$E$25,$C489='Descrizione Intervento'!$E$27,$D489='Descrizione Intervento'!$E$30,$E489='Descrizione Intervento'!$E$32,$F489='Descrizione Intervento'!$E$34),IF(COUNTIF(AP$3:AP488,$G489)=0,$G489,""),""))</f>
        <v/>
      </c>
    </row>
    <row r="490" customFormat="false" ht="12.75" hidden="false" customHeight="false" outlineLevel="0" collapsed="false">
      <c r="A490" s="568" t="str">
        <f aca="false">IF(B490&lt;&gt;"",CONCATENATE(B490,C490,D490,E490,F554,F490,G490),"")</f>
        <v/>
      </c>
      <c r="B490" s="590"/>
      <c r="C490" s="590"/>
      <c r="D490" s="590"/>
      <c r="E490" s="591"/>
      <c r="F490" s="590"/>
      <c r="G490" s="590"/>
      <c r="H490" s="593"/>
      <c r="I490" s="593"/>
      <c r="J490" s="595"/>
      <c r="K490" s="595"/>
      <c r="L490" s="590"/>
      <c r="M490" s="590"/>
      <c r="N490" s="590"/>
      <c r="V490" s="568" t="n">
        <f aca="false">+V489+1</f>
        <v>428</v>
      </c>
      <c r="W490" s="573" t="str">
        <f aca="false">IFERROR(VLOOKUP($V489,AD:AK,8,FALSE()),"")</f>
        <v/>
      </c>
      <c r="X490" s="573" t="str">
        <f aca="false">IFERROR(VLOOKUP($V490,AE:AL,8,FALSE()),"")</f>
        <v/>
      </c>
      <c r="Y490" s="573" t="str">
        <f aca="false">IFERROR(VLOOKUP($V490,AF:AM,8,FALSE()),"")</f>
        <v/>
      </c>
      <c r="Z490" s="573" t="str">
        <f aca="false">IFERROR(VLOOKUP($V490,AG:AN,8,FALSE()),"")</f>
        <v/>
      </c>
      <c r="AA490" s="573" t="str">
        <f aca="false">IFERROR(VLOOKUP($V490,AH:AO,8,FALSE()),"")</f>
        <v/>
      </c>
      <c r="AB490" s="573" t="str">
        <f aca="false">IFERROR(VLOOKUP($V490,AI:AP,8,FALSE()),"")</f>
        <v/>
      </c>
      <c r="AD490" s="568" t="str">
        <f aca="false">IF(AK490&lt;&gt;"",MAX(AD$3:AD489)+1,"")</f>
        <v/>
      </c>
      <c r="AE490" s="568" t="str">
        <f aca="false">IF(AL490&lt;&gt;"",MAX(AE$3:AE489)+1,"")</f>
        <v/>
      </c>
      <c r="AF490" s="568" t="str">
        <f aca="false">IF(AM490&lt;&gt;"",MAX(AF$3:AF489)+1,"")</f>
        <v/>
      </c>
      <c r="AG490" s="568" t="str">
        <f aca="false">IF(AN490&lt;&gt;"",MAX(AG$3:AG489)+1,"")</f>
        <v/>
      </c>
      <c r="AH490" s="568" t="str">
        <f aca="false">IF(AO490&lt;&gt;"",MAX(AH$3:AH489)+1,"")</f>
        <v/>
      </c>
      <c r="AI490" s="568" t="str">
        <f aca="false">IF(AP490&lt;&gt;"",MAX(AI$3:AI489)+1,"")</f>
        <v/>
      </c>
      <c r="AK490" s="568" t="str">
        <f aca="false">IF(B490="","",IF(COUNTIF($AK$3:AL489,B490)=0,B490,""))</f>
        <v/>
      </c>
      <c r="AL490" s="568" t="str">
        <f aca="false">IF(C490="","",IF($B490='Descrizione Intervento'!$E$25,IF(COUNTIF($AL$3:AL489,$C490)=0,$C490,""),""))</f>
        <v/>
      </c>
      <c r="AM490" s="568" t="str">
        <f aca="false">IF(D490="","",IF(AND($B490='Descrizione Intervento'!$E$25,$C490='Descrizione Intervento'!$E$27),IF(COUNTIF(AM$3:AM489,$D490)=0,$D490,""),""))</f>
        <v/>
      </c>
      <c r="AN490" s="568" t="str">
        <f aca="false">IF(E490="","",IF(AND($B490='Descrizione Intervento'!$E$25,$C490='Descrizione Intervento'!$E$27,$D490='Descrizione Intervento'!$E$30),IF(COUNTIF(AN$3:AN489,$E490)=0,$E490,""),""))</f>
        <v/>
      </c>
      <c r="AO490" s="568" t="str">
        <f aca="false">IF(F490="","",IF(AND($B490='Descrizione Intervento'!$E$25,$C490='Descrizione Intervento'!$E$27,$D490='Descrizione Intervento'!$E$30,$E490='Descrizione Intervento'!$E$32),IF(COUNTIF(AO$3:AO489,$F490)=0,$F490,""),""))</f>
        <v/>
      </c>
      <c r="AP490" s="568" t="str">
        <f aca="false">IF(G490="","",IF(AND($B490='Descrizione Intervento'!$E$25,$C490='Descrizione Intervento'!$E$27,$D490='Descrizione Intervento'!$E$30,$E490='Descrizione Intervento'!$E$32,$F490='Descrizione Intervento'!$E$34),IF(COUNTIF(AP$3:AP489,$G490)=0,$G490,""),""))</f>
        <v/>
      </c>
    </row>
    <row r="491" customFormat="false" ht="12.75" hidden="false" customHeight="false" outlineLevel="0" collapsed="false">
      <c r="A491" s="568" t="str">
        <f aca="false">IF(B491&lt;&gt;"",CONCATENATE(B491,C491,D491,E491,F555,F491,G491),"")</f>
        <v/>
      </c>
      <c r="B491" s="590"/>
      <c r="C491" s="590"/>
      <c r="D491" s="590"/>
      <c r="E491" s="591"/>
      <c r="F491" s="590"/>
      <c r="G491" s="590"/>
      <c r="H491" s="593"/>
      <c r="I491" s="593"/>
      <c r="J491" s="595"/>
      <c r="K491" s="595"/>
      <c r="L491" s="590"/>
      <c r="M491" s="590"/>
      <c r="N491" s="590"/>
      <c r="V491" s="568" t="n">
        <f aca="false">+V490+1</f>
        <v>429</v>
      </c>
      <c r="W491" s="573" t="str">
        <f aca="false">IFERROR(VLOOKUP($V490,AD:AK,8,FALSE()),"")</f>
        <v/>
      </c>
      <c r="X491" s="573" t="str">
        <f aca="false">IFERROR(VLOOKUP($V491,AE:AL,8,FALSE()),"")</f>
        <v/>
      </c>
      <c r="Y491" s="573" t="str">
        <f aca="false">IFERROR(VLOOKUP($V491,AF:AM,8,FALSE()),"")</f>
        <v/>
      </c>
      <c r="Z491" s="573" t="str">
        <f aca="false">IFERROR(VLOOKUP($V491,AG:AN,8,FALSE()),"")</f>
        <v/>
      </c>
      <c r="AA491" s="573" t="str">
        <f aca="false">IFERROR(VLOOKUP($V491,AH:AO,8,FALSE()),"")</f>
        <v/>
      </c>
      <c r="AB491" s="573" t="str">
        <f aca="false">IFERROR(VLOOKUP($V491,AI:AP,8,FALSE()),"")</f>
        <v/>
      </c>
      <c r="AD491" s="568" t="str">
        <f aca="false">IF(AK491&lt;&gt;"",MAX(AD$3:AD490)+1,"")</f>
        <v/>
      </c>
      <c r="AE491" s="568" t="str">
        <f aca="false">IF(AL491&lt;&gt;"",MAX(AE$3:AE490)+1,"")</f>
        <v/>
      </c>
      <c r="AF491" s="568" t="str">
        <f aca="false">IF(AM491&lt;&gt;"",MAX(AF$3:AF490)+1,"")</f>
        <v/>
      </c>
      <c r="AG491" s="568" t="str">
        <f aca="false">IF(AN491&lt;&gt;"",MAX(AG$3:AG490)+1,"")</f>
        <v/>
      </c>
      <c r="AH491" s="568" t="str">
        <f aca="false">IF(AO491&lt;&gt;"",MAX(AH$3:AH490)+1,"")</f>
        <v/>
      </c>
      <c r="AI491" s="568" t="str">
        <f aca="false">IF(AP491&lt;&gt;"",MAX(AI$3:AI490)+1,"")</f>
        <v/>
      </c>
      <c r="AK491" s="568" t="str">
        <f aca="false">IF(B491="","",IF(COUNTIF($AK$3:AL490,B491)=0,B491,""))</f>
        <v/>
      </c>
      <c r="AL491" s="568" t="str">
        <f aca="false">IF(C491="","",IF($B491='Descrizione Intervento'!$E$25,IF(COUNTIF($AL$3:AL490,$C491)=0,$C491,""),""))</f>
        <v/>
      </c>
      <c r="AM491" s="568" t="str">
        <f aca="false">IF(D491="","",IF(AND($B491='Descrizione Intervento'!$E$25,$C491='Descrizione Intervento'!$E$27),IF(COUNTIF(AM$3:AM490,$D491)=0,$D491,""),""))</f>
        <v/>
      </c>
      <c r="AN491" s="568" t="str">
        <f aca="false">IF(E491="","",IF(AND($B491='Descrizione Intervento'!$E$25,$C491='Descrizione Intervento'!$E$27,$D491='Descrizione Intervento'!$E$30),IF(COUNTIF(AN$3:AN490,$E491)=0,$E491,""),""))</f>
        <v/>
      </c>
      <c r="AO491" s="568" t="str">
        <f aca="false">IF(F491="","",IF(AND($B491='Descrizione Intervento'!$E$25,$C491='Descrizione Intervento'!$E$27,$D491='Descrizione Intervento'!$E$30,$E491='Descrizione Intervento'!$E$32),IF(COUNTIF(AO$3:AO490,$F491)=0,$F491,""),""))</f>
        <v/>
      </c>
      <c r="AP491" s="568" t="str">
        <f aca="false">IF(G491="","",IF(AND($B491='Descrizione Intervento'!$E$25,$C491='Descrizione Intervento'!$E$27,$D491='Descrizione Intervento'!$E$30,$E491='Descrizione Intervento'!$E$32,$F491='Descrizione Intervento'!$E$34),IF(COUNTIF(AP$3:AP490,$G491)=0,$G491,""),""))</f>
        <v/>
      </c>
    </row>
    <row r="492" customFormat="false" ht="12.75" hidden="false" customHeight="false" outlineLevel="0" collapsed="false">
      <c r="A492" s="568" t="str">
        <f aca="false">IF(B492&lt;&gt;"",CONCATENATE(B492,C492,D492,E492,F556,F492,G492),"")</f>
        <v/>
      </c>
      <c r="B492" s="590"/>
      <c r="C492" s="590"/>
      <c r="D492" s="590"/>
      <c r="E492" s="591"/>
      <c r="F492" s="590"/>
      <c r="G492" s="590"/>
      <c r="H492" s="593"/>
      <c r="I492" s="593"/>
      <c r="J492" s="595"/>
      <c r="K492" s="595"/>
      <c r="L492" s="590"/>
      <c r="M492" s="590"/>
      <c r="N492" s="590"/>
      <c r="V492" s="568" t="n">
        <f aca="false">+V491+1</f>
        <v>430</v>
      </c>
      <c r="W492" s="573" t="str">
        <f aca="false">IFERROR(VLOOKUP($V491,AD:AK,8,FALSE()),"")</f>
        <v/>
      </c>
      <c r="X492" s="573" t="str">
        <f aca="false">IFERROR(VLOOKUP($V492,AE:AL,8,FALSE()),"")</f>
        <v/>
      </c>
      <c r="Y492" s="573" t="str">
        <f aca="false">IFERROR(VLOOKUP($V492,AF:AM,8,FALSE()),"")</f>
        <v/>
      </c>
      <c r="Z492" s="573" t="str">
        <f aca="false">IFERROR(VLOOKUP($V492,AG:AN,8,FALSE()),"")</f>
        <v/>
      </c>
      <c r="AA492" s="573" t="str">
        <f aca="false">IFERROR(VLOOKUP($V492,AH:AO,8,FALSE()),"")</f>
        <v/>
      </c>
      <c r="AB492" s="573" t="str">
        <f aca="false">IFERROR(VLOOKUP($V492,AI:AP,8,FALSE()),"")</f>
        <v/>
      </c>
      <c r="AD492" s="568" t="str">
        <f aca="false">IF(AK492&lt;&gt;"",MAX(AD$3:AD491)+1,"")</f>
        <v/>
      </c>
      <c r="AE492" s="568" t="str">
        <f aca="false">IF(AL492&lt;&gt;"",MAX(AE$3:AE491)+1,"")</f>
        <v/>
      </c>
      <c r="AF492" s="568" t="str">
        <f aca="false">IF(AM492&lt;&gt;"",MAX(AF$3:AF491)+1,"")</f>
        <v/>
      </c>
      <c r="AG492" s="568" t="str">
        <f aca="false">IF(AN492&lt;&gt;"",MAX(AG$3:AG491)+1,"")</f>
        <v/>
      </c>
      <c r="AH492" s="568" t="str">
        <f aca="false">IF(AO492&lt;&gt;"",MAX(AH$3:AH491)+1,"")</f>
        <v/>
      </c>
      <c r="AI492" s="568" t="str">
        <f aca="false">IF(AP492&lt;&gt;"",MAX(AI$3:AI491)+1,"")</f>
        <v/>
      </c>
      <c r="AK492" s="568" t="str">
        <f aca="false">IF(B492="","",IF(COUNTIF($AK$3:AL491,B492)=0,B492,""))</f>
        <v/>
      </c>
      <c r="AL492" s="568" t="str">
        <f aca="false">IF(C492="","",IF($B492='Descrizione Intervento'!$E$25,IF(COUNTIF($AL$3:AL491,$C492)=0,$C492,""),""))</f>
        <v/>
      </c>
      <c r="AM492" s="568" t="str">
        <f aca="false">IF(D492="","",IF(AND($B492='Descrizione Intervento'!$E$25,$C492='Descrizione Intervento'!$E$27),IF(COUNTIF(AM$3:AM491,$D492)=0,$D492,""),""))</f>
        <v/>
      </c>
      <c r="AN492" s="568" t="str">
        <f aca="false">IF(E492="","",IF(AND($B492='Descrizione Intervento'!$E$25,$C492='Descrizione Intervento'!$E$27,$D492='Descrizione Intervento'!$E$30),IF(COUNTIF(AN$3:AN491,$E492)=0,$E492,""),""))</f>
        <v/>
      </c>
      <c r="AO492" s="568" t="str">
        <f aca="false">IF(F492="","",IF(AND($B492='Descrizione Intervento'!$E$25,$C492='Descrizione Intervento'!$E$27,$D492='Descrizione Intervento'!$E$30,$E492='Descrizione Intervento'!$E$32),IF(COUNTIF(AO$3:AO491,$F492)=0,$F492,""),""))</f>
        <v/>
      </c>
      <c r="AP492" s="568" t="str">
        <f aca="false">IF(G492="","",IF(AND($B492='Descrizione Intervento'!$E$25,$C492='Descrizione Intervento'!$E$27,$D492='Descrizione Intervento'!$E$30,$E492='Descrizione Intervento'!$E$32,$F492='Descrizione Intervento'!$E$34),IF(COUNTIF(AP$3:AP491,$G492)=0,$G492,""),""))</f>
        <v/>
      </c>
    </row>
    <row r="493" customFormat="false" ht="12.75" hidden="false" customHeight="false" outlineLevel="0" collapsed="false">
      <c r="A493" s="568" t="str">
        <f aca="false">IF(B493&lt;&gt;"",CONCATENATE(B493,C493,D493,E493,F557,F493,G493),"")</f>
        <v/>
      </c>
      <c r="B493" s="590"/>
      <c r="C493" s="590"/>
      <c r="D493" s="590"/>
      <c r="E493" s="591"/>
      <c r="F493" s="590"/>
      <c r="G493" s="590"/>
      <c r="H493" s="593"/>
      <c r="I493" s="593"/>
      <c r="J493" s="595"/>
      <c r="K493" s="595"/>
      <c r="L493" s="590"/>
      <c r="M493" s="590"/>
      <c r="N493" s="590"/>
      <c r="V493" s="568" t="n">
        <f aca="false">+V492+1</f>
        <v>431</v>
      </c>
      <c r="W493" s="573" t="str">
        <f aca="false">IFERROR(VLOOKUP($V492,AD:AK,8,FALSE()),"")</f>
        <v/>
      </c>
      <c r="X493" s="573" t="str">
        <f aca="false">IFERROR(VLOOKUP($V493,AE:AL,8,FALSE()),"")</f>
        <v/>
      </c>
      <c r="Y493" s="573" t="str">
        <f aca="false">IFERROR(VLOOKUP($V493,AF:AM,8,FALSE()),"")</f>
        <v/>
      </c>
      <c r="Z493" s="573" t="str">
        <f aca="false">IFERROR(VLOOKUP($V493,AG:AN,8,FALSE()),"")</f>
        <v/>
      </c>
      <c r="AA493" s="573" t="str">
        <f aca="false">IFERROR(VLOOKUP($V493,AH:AO,8,FALSE()),"")</f>
        <v/>
      </c>
      <c r="AB493" s="573" t="str">
        <f aca="false">IFERROR(VLOOKUP($V493,AI:AP,8,FALSE()),"")</f>
        <v/>
      </c>
      <c r="AD493" s="568" t="str">
        <f aca="false">IF(AK493&lt;&gt;"",MAX(AD$3:AD492)+1,"")</f>
        <v/>
      </c>
      <c r="AE493" s="568" t="str">
        <f aca="false">IF(AL493&lt;&gt;"",MAX(AE$3:AE492)+1,"")</f>
        <v/>
      </c>
      <c r="AF493" s="568" t="str">
        <f aca="false">IF(AM493&lt;&gt;"",MAX(AF$3:AF492)+1,"")</f>
        <v/>
      </c>
      <c r="AG493" s="568" t="str">
        <f aca="false">IF(AN493&lt;&gt;"",MAX(AG$3:AG492)+1,"")</f>
        <v/>
      </c>
      <c r="AH493" s="568" t="str">
        <f aca="false">IF(AO493&lt;&gt;"",MAX(AH$3:AH492)+1,"")</f>
        <v/>
      </c>
      <c r="AI493" s="568" t="str">
        <f aca="false">IF(AP493&lt;&gt;"",MAX(AI$3:AI492)+1,"")</f>
        <v/>
      </c>
      <c r="AK493" s="568" t="str">
        <f aca="false">IF(B493="","",IF(COUNTIF($AK$3:AL492,B493)=0,B493,""))</f>
        <v/>
      </c>
      <c r="AL493" s="568" t="str">
        <f aca="false">IF(C493="","",IF($B493='Descrizione Intervento'!$E$25,IF(COUNTIF($AL$3:AL492,$C493)=0,$C493,""),""))</f>
        <v/>
      </c>
      <c r="AM493" s="568" t="str">
        <f aca="false">IF(D493="","",IF(AND($B493='Descrizione Intervento'!$E$25,$C493='Descrizione Intervento'!$E$27),IF(COUNTIF(AM$3:AM492,$D493)=0,$D493,""),""))</f>
        <v/>
      </c>
      <c r="AN493" s="568" t="str">
        <f aca="false">IF(E493="","",IF(AND($B493='Descrizione Intervento'!$E$25,$C493='Descrizione Intervento'!$E$27,$D493='Descrizione Intervento'!$E$30),IF(COUNTIF(AN$3:AN492,$E493)=0,$E493,""),""))</f>
        <v/>
      </c>
      <c r="AO493" s="568" t="str">
        <f aca="false">IF(F493="","",IF(AND($B493='Descrizione Intervento'!$E$25,$C493='Descrizione Intervento'!$E$27,$D493='Descrizione Intervento'!$E$30,$E493='Descrizione Intervento'!$E$32),IF(COUNTIF(AO$3:AO492,$F493)=0,$F493,""),""))</f>
        <v/>
      </c>
      <c r="AP493" s="568" t="str">
        <f aca="false">IF(G493="","",IF(AND($B493='Descrizione Intervento'!$E$25,$C493='Descrizione Intervento'!$E$27,$D493='Descrizione Intervento'!$E$30,$E493='Descrizione Intervento'!$E$32,$F493='Descrizione Intervento'!$E$34),IF(COUNTIF(AP$3:AP492,$G493)=0,$G493,""),""))</f>
        <v/>
      </c>
    </row>
    <row r="494" customFormat="false" ht="12.75" hidden="false" customHeight="false" outlineLevel="0" collapsed="false">
      <c r="A494" s="568" t="str">
        <f aca="false">IF(B494&lt;&gt;"",CONCATENATE(B494,C494,D494,E494,F558,F494,G494),"")</f>
        <v/>
      </c>
      <c r="B494" s="590"/>
      <c r="C494" s="590"/>
      <c r="D494" s="590"/>
      <c r="E494" s="591"/>
      <c r="F494" s="590"/>
      <c r="G494" s="590"/>
      <c r="H494" s="593"/>
      <c r="I494" s="593"/>
      <c r="J494" s="595"/>
      <c r="K494" s="595"/>
      <c r="L494" s="590"/>
      <c r="M494" s="590"/>
      <c r="N494" s="590"/>
      <c r="V494" s="568" t="n">
        <f aca="false">+V493+1</f>
        <v>432</v>
      </c>
      <c r="W494" s="573" t="str">
        <f aca="false">IFERROR(VLOOKUP($V493,AD:AK,8,FALSE()),"")</f>
        <v/>
      </c>
      <c r="X494" s="573" t="str">
        <f aca="false">IFERROR(VLOOKUP($V494,AE:AL,8,FALSE()),"")</f>
        <v/>
      </c>
      <c r="Y494" s="573" t="str">
        <f aca="false">IFERROR(VLOOKUP($V494,AF:AM,8,FALSE()),"")</f>
        <v/>
      </c>
      <c r="Z494" s="573" t="str">
        <f aca="false">IFERROR(VLOOKUP($V494,AG:AN,8,FALSE()),"")</f>
        <v/>
      </c>
      <c r="AA494" s="573" t="str">
        <f aca="false">IFERROR(VLOOKUP($V494,AH:AO,8,FALSE()),"")</f>
        <v/>
      </c>
      <c r="AB494" s="573" t="str">
        <f aca="false">IFERROR(VLOOKUP($V494,AI:AP,8,FALSE()),"")</f>
        <v/>
      </c>
      <c r="AD494" s="568" t="str">
        <f aca="false">IF(AK494&lt;&gt;"",MAX(AD$3:AD493)+1,"")</f>
        <v/>
      </c>
      <c r="AE494" s="568" t="str">
        <f aca="false">IF(AL494&lt;&gt;"",MAX(AE$3:AE493)+1,"")</f>
        <v/>
      </c>
      <c r="AF494" s="568" t="str">
        <f aca="false">IF(AM494&lt;&gt;"",MAX(AF$3:AF493)+1,"")</f>
        <v/>
      </c>
      <c r="AG494" s="568" t="str">
        <f aca="false">IF(AN494&lt;&gt;"",MAX(AG$3:AG493)+1,"")</f>
        <v/>
      </c>
      <c r="AH494" s="568" t="str">
        <f aca="false">IF(AO494&lt;&gt;"",MAX(AH$3:AH493)+1,"")</f>
        <v/>
      </c>
      <c r="AI494" s="568" t="str">
        <f aca="false">IF(AP494&lt;&gt;"",MAX(AI$3:AI493)+1,"")</f>
        <v/>
      </c>
      <c r="AK494" s="568" t="str">
        <f aca="false">IF(B494="","",IF(COUNTIF($AK$3:AL493,B494)=0,B494,""))</f>
        <v/>
      </c>
      <c r="AL494" s="568" t="str">
        <f aca="false">IF(C494="","",IF($B494='Descrizione Intervento'!$E$25,IF(COUNTIF($AL$3:AL493,$C494)=0,$C494,""),""))</f>
        <v/>
      </c>
      <c r="AM494" s="568" t="str">
        <f aca="false">IF(D494="","",IF(AND($B494='Descrizione Intervento'!$E$25,$C494='Descrizione Intervento'!$E$27),IF(COUNTIF(AM$3:AM493,$D494)=0,$D494,""),""))</f>
        <v/>
      </c>
      <c r="AN494" s="568" t="str">
        <f aca="false">IF(E494="","",IF(AND($B494='Descrizione Intervento'!$E$25,$C494='Descrizione Intervento'!$E$27,$D494='Descrizione Intervento'!$E$30),IF(COUNTIF(AN$3:AN493,$E494)=0,$E494,""),""))</f>
        <v/>
      </c>
      <c r="AO494" s="568" t="str">
        <f aca="false">IF(F494="","",IF(AND($B494='Descrizione Intervento'!$E$25,$C494='Descrizione Intervento'!$E$27,$D494='Descrizione Intervento'!$E$30,$E494='Descrizione Intervento'!$E$32),IF(COUNTIF(AO$3:AO493,$F494)=0,$F494,""),""))</f>
        <v/>
      </c>
      <c r="AP494" s="568" t="str">
        <f aca="false">IF(G494="","",IF(AND($B494='Descrizione Intervento'!$E$25,$C494='Descrizione Intervento'!$E$27,$D494='Descrizione Intervento'!$E$30,$E494='Descrizione Intervento'!$E$32,$F494='Descrizione Intervento'!$E$34),IF(COUNTIF(AP$3:AP493,$G494)=0,$G494,""),""))</f>
        <v/>
      </c>
    </row>
    <row r="495" customFormat="false" ht="12.75" hidden="false" customHeight="false" outlineLevel="0" collapsed="false">
      <c r="A495" s="568" t="str">
        <f aca="false">IF(B495&lt;&gt;"",CONCATENATE(B495,C495,D495,E495,F559,F495,G495),"")</f>
        <v/>
      </c>
      <c r="B495" s="590"/>
      <c r="C495" s="590"/>
      <c r="D495" s="590"/>
      <c r="E495" s="591"/>
      <c r="F495" s="590"/>
      <c r="G495" s="590"/>
      <c r="H495" s="593"/>
      <c r="I495" s="593"/>
      <c r="J495" s="595"/>
      <c r="K495" s="595"/>
      <c r="L495" s="590"/>
      <c r="M495" s="590"/>
      <c r="N495" s="590"/>
      <c r="V495" s="568" t="n">
        <f aca="false">+V494+1</f>
        <v>433</v>
      </c>
      <c r="W495" s="573" t="str">
        <f aca="false">IFERROR(VLOOKUP($V494,AD:AK,8,FALSE()),"")</f>
        <v/>
      </c>
      <c r="X495" s="573" t="str">
        <f aca="false">IFERROR(VLOOKUP($V495,AE:AL,8,FALSE()),"")</f>
        <v/>
      </c>
      <c r="Y495" s="573" t="str">
        <f aca="false">IFERROR(VLOOKUP($V495,AF:AM,8,FALSE()),"")</f>
        <v/>
      </c>
      <c r="Z495" s="573" t="str">
        <f aca="false">IFERROR(VLOOKUP($V495,AG:AN,8,FALSE()),"")</f>
        <v/>
      </c>
      <c r="AA495" s="573" t="str">
        <f aca="false">IFERROR(VLOOKUP($V495,AH:AO,8,FALSE()),"")</f>
        <v/>
      </c>
      <c r="AB495" s="573" t="str">
        <f aca="false">IFERROR(VLOOKUP($V495,AI:AP,8,FALSE()),"")</f>
        <v/>
      </c>
      <c r="AD495" s="568" t="str">
        <f aca="false">IF(AK495&lt;&gt;"",MAX(AD$3:AD494)+1,"")</f>
        <v/>
      </c>
      <c r="AE495" s="568" t="str">
        <f aca="false">IF(AL495&lt;&gt;"",MAX(AE$3:AE494)+1,"")</f>
        <v/>
      </c>
      <c r="AF495" s="568" t="str">
        <f aca="false">IF(AM495&lt;&gt;"",MAX(AF$3:AF494)+1,"")</f>
        <v/>
      </c>
      <c r="AG495" s="568" t="str">
        <f aca="false">IF(AN495&lt;&gt;"",MAX(AG$3:AG494)+1,"")</f>
        <v/>
      </c>
      <c r="AH495" s="568" t="str">
        <f aca="false">IF(AO495&lt;&gt;"",MAX(AH$3:AH494)+1,"")</f>
        <v/>
      </c>
      <c r="AI495" s="568" t="str">
        <f aca="false">IF(AP495&lt;&gt;"",MAX(AI$3:AI494)+1,"")</f>
        <v/>
      </c>
      <c r="AK495" s="568" t="str">
        <f aca="false">IF(B495="","",IF(COUNTIF($AK$3:AL494,B495)=0,B495,""))</f>
        <v/>
      </c>
      <c r="AL495" s="568" t="str">
        <f aca="false">IF(C495="","",IF($B495='Descrizione Intervento'!$E$25,IF(COUNTIF($AL$3:AL494,$C495)=0,$C495,""),""))</f>
        <v/>
      </c>
      <c r="AM495" s="568" t="str">
        <f aca="false">IF(D495="","",IF(AND($B495='Descrizione Intervento'!$E$25,$C495='Descrizione Intervento'!$E$27),IF(COUNTIF(AM$3:AM494,$D495)=0,$D495,""),""))</f>
        <v/>
      </c>
      <c r="AN495" s="568" t="str">
        <f aca="false">IF(E495="","",IF(AND($B495='Descrizione Intervento'!$E$25,$C495='Descrizione Intervento'!$E$27,$D495='Descrizione Intervento'!$E$30),IF(COUNTIF(AN$3:AN494,$E495)=0,$E495,""),""))</f>
        <v/>
      </c>
      <c r="AO495" s="568" t="str">
        <f aca="false">IF(F495="","",IF(AND($B495='Descrizione Intervento'!$E$25,$C495='Descrizione Intervento'!$E$27,$D495='Descrizione Intervento'!$E$30,$E495='Descrizione Intervento'!$E$32),IF(COUNTIF(AO$3:AO494,$F495)=0,$F495,""),""))</f>
        <v/>
      </c>
      <c r="AP495" s="568" t="str">
        <f aca="false">IF(G495="","",IF(AND($B495='Descrizione Intervento'!$E$25,$C495='Descrizione Intervento'!$E$27,$D495='Descrizione Intervento'!$E$30,$E495='Descrizione Intervento'!$E$32,$F495='Descrizione Intervento'!$E$34),IF(COUNTIF(AP$3:AP494,$G495)=0,$G495,""),""))</f>
        <v/>
      </c>
    </row>
    <row r="496" customFormat="false" ht="12.75" hidden="false" customHeight="false" outlineLevel="0" collapsed="false">
      <c r="A496" s="568" t="str">
        <f aca="false">IF(B496&lt;&gt;"",CONCATENATE(B496,C496,D496,E496,F560,F496,G496),"")</f>
        <v/>
      </c>
      <c r="B496" s="590"/>
      <c r="C496" s="590"/>
      <c r="D496" s="590"/>
      <c r="E496" s="591"/>
      <c r="F496" s="590"/>
      <c r="G496" s="590"/>
      <c r="H496" s="593"/>
      <c r="I496" s="593"/>
      <c r="J496" s="595"/>
      <c r="K496" s="595"/>
      <c r="L496" s="590"/>
      <c r="M496" s="590"/>
      <c r="N496" s="590"/>
      <c r="V496" s="568" t="n">
        <f aca="false">+V495+1</f>
        <v>434</v>
      </c>
      <c r="W496" s="573" t="str">
        <f aca="false">IFERROR(VLOOKUP($V495,AD:AK,8,FALSE()),"")</f>
        <v/>
      </c>
      <c r="X496" s="573" t="str">
        <f aca="false">IFERROR(VLOOKUP($V496,AE:AL,8,FALSE()),"")</f>
        <v/>
      </c>
      <c r="Y496" s="573" t="str">
        <f aca="false">IFERROR(VLOOKUP($V496,AF:AM,8,FALSE()),"")</f>
        <v/>
      </c>
      <c r="Z496" s="573" t="str">
        <f aca="false">IFERROR(VLOOKUP($V496,AG:AN,8,FALSE()),"")</f>
        <v/>
      </c>
      <c r="AA496" s="573" t="str">
        <f aca="false">IFERROR(VLOOKUP($V496,AH:AO,8,FALSE()),"")</f>
        <v/>
      </c>
      <c r="AB496" s="573" t="str">
        <f aca="false">IFERROR(VLOOKUP($V496,AI:AP,8,FALSE()),"")</f>
        <v/>
      </c>
      <c r="AD496" s="568" t="str">
        <f aca="false">IF(AK496&lt;&gt;"",MAX(AD$3:AD495)+1,"")</f>
        <v/>
      </c>
      <c r="AE496" s="568" t="str">
        <f aca="false">IF(AL496&lt;&gt;"",MAX(AE$3:AE495)+1,"")</f>
        <v/>
      </c>
      <c r="AF496" s="568" t="str">
        <f aca="false">IF(AM496&lt;&gt;"",MAX(AF$3:AF495)+1,"")</f>
        <v/>
      </c>
      <c r="AG496" s="568" t="str">
        <f aca="false">IF(AN496&lt;&gt;"",MAX(AG$3:AG495)+1,"")</f>
        <v/>
      </c>
      <c r="AH496" s="568" t="str">
        <f aca="false">IF(AO496&lt;&gt;"",MAX(AH$3:AH495)+1,"")</f>
        <v/>
      </c>
      <c r="AI496" s="568" t="str">
        <f aca="false">IF(AP496&lt;&gt;"",MAX(AI$3:AI495)+1,"")</f>
        <v/>
      </c>
      <c r="AK496" s="568" t="str">
        <f aca="false">IF(B496="","",IF(COUNTIF($AK$3:AL495,B496)=0,B496,""))</f>
        <v/>
      </c>
      <c r="AL496" s="568" t="str">
        <f aca="false">IF(C496="","",IF($B496='Descrizione Intervento'!$E$25,IF(COUNTIF($AL$3:AL495,$C496)=0,$C496,""),""))</f>
        <v/>
      </c>
      <c r="AM496" s="568" t="str">
        <f aca="false">IF(D496="","",IF(AND($B496='Descrizione Intervento'!$E$25,$C496='Descrizione Intervento'!$E$27),IF(COUNTIF(AM$3:AM495,$D496)=0,$D496,""),""))</f>
        <v/>
      </c>
      <c r="AN496" s="568" t="str">
        <f aca="false">IF(E496="","",IF(AND($B496='Descrizione Intervento'!$E$25,$C496='Descrizione Intervento'!$E$27,$D496='Descrizione Intervento'!$E$30),IF(COUNTIF(AN$3:AN495,$E496)=0,$E496,""),""))</f>
        <v/>
      </c>
      <c r="AO496" s="568" t="str">
        <f aca="false">IF(F496="","",IF(AND($B496='Descrizione Intervento'!$E$25,$C496='Descrizione Intervento'!$E$27,$D496='Descrizione Intervento'!$E$30,$E496='Descrizione Intervento'!$E$32),IF(COUNTIF(AO$3:AO495,$F496)=0,$F496,""),""))</f>
        <v/>
      </c>
      <c r="AP496" s="568" t="str">
        <f aca="false">IF(G496="","",IF(AND($B496='Descrizione Intervento'!$E$25,$C496='Descrizione Intervento'!$E$27,$D496='Descrizione Intervento'!$E$30,$E496='Descrizione Intervento'!$E$32,$F496='Descrizione Intervento'!$E$34),IF(COUNTIF(AP$3:AP495,$G496)=0,$G496,""),""))</f>
        <v/>
      </c>
    </row>
    <row r="497" customFormat="false" ht="12.75" hidden="false" customHeight="false" outlineLevel="0" collapsed="false">
      <c r="A497" s="568" t="str">
        <f aca="false">IF(B497&lt;&gt;"",CONCATENATE(B497,C497,D497,E497,F561,F497,G497),"")</f>
        <v/>
      </c>
      <c r="B497" s="590"/>
      <c r="C497" s="590"/>
      <c r="D497" s="590"/>
      <c r="E497" s="591"/>
      <c r="F497" s="590"/>
      <c r="G497" s="590"/>
      <c r="H497" s="593"/>
      <c r="I497" s="593"/>
      <c r="J497" s="595"/>
      <c r="K497" s="595"/>
      <c r="L497" s="590"/>
      <c r="M497" s="590"/>
      <c r="N497" s="590"/>
      <c r="V497" s="568" t="n">
        <f aca="false">+V496+1</f>
        <v>435</v>
      </c>
      <c r="W497" s="573" t="str">
        <f aca="false">IFERROR(VLOOKUP($V496,AD:AK,8,FALSE()),"")</f>
        <v/>
      </c>
      <c r="X497" s="573" t="str">
        <f aca="false">IFERROR(VLOOKUP($V497,AE:AL,8,FALSE()),"")</f>
        <v/>
      </c>
      <c r="Y497" s="573" t="str">
        <f aca="false">IFERROR(VLOOKUP($V497,AF:AM,8,FALSE()),"")</f>
        <v/>
      </c>
      <c r="Z497" s="573" t="str">
        <f aca="false">IFERROR(VLOOKUP($V497,AG:AN,8,FALSE()),"")</f>
        <v/>
      </c>
      <c r="AA497" s="573" t="str">
        <f aca="false">IFERROR(VLOOKUP($V497,AH:AO,8,FALSE()),"")</f>
        <v/>
      </c>
      <c r="AB497" s="573" t="str">
        <f aca="false">IFERROR(VLOOKUP($V497,AI:AP,8,FALSE()),"")</f>
        <v/>
      </c>
      <c r="AD497" s="568" t="str">
        <f aca="false">IF(AK497&lt;&gt;"",MAX(AD$3:AD496)+1,"")</f>
        <v/>
      </c>
      <c r="AE497" s="568" t="str">
        <f aca="false">IF(AL497&lt;&gt;"",MAX(AE$3:AE496)+1,"")</f>
        <v/>
      </c>
      <c r="AF497" s="568" t="str">
        <f aca="false">IF(AM497&lt;&gt;"",MAX(AF$3:AF496)+1,"")</f>
        <v/>
      </c>
      <c r="AG497" s="568" t="str">
        <f aca="false">IF(AN497&lt;&gt;"",MAX(AG$3:AG496)+1,"")</f>
        <v/>
      </c>
      <c r="AH497" s="568" t="str">
        <f aca="false">IF(AO497&lt;&gt;"",MAX(AH$3:AH496)+1,"")</f>
        <v/>
      </c>
      <c r="AI497" s="568" t="str">
        <f aca="false">IF(AP497&lt;&gt;"",MAX(AI$3:AI496)+1,"")</f>
        <v/>
      </c>
      <c r="AK497" s="568" t="str">
        <f aca="false">IF(B497="","",IF(COUNTIF($AK$3:AL496,B497)=0,B497,""))</f>
        <v/>
      </c>
      <c r="AL497" s="568" t="str">
        <f aca="false">IF(C497="","",IF($B497='Descrizione Intervento'!$E$25,IF(COUNTIF($AL$3:AL496,$C497)=0,$C497,""),""))</f>
        <v/>
      </c>
      <c r="AM497" s="568" t="str">
        <f aca="false">IF(D497="","",IF(AND($B497='Descrizione Intervento'!$E$25,$C497='Descrizione Intervento'!$E$27),IF(COUNTIF(AM$3:AM496,$D497)=0,$D497,""),""))</f>
        <v/>
      </c>
      <c r="AN497" s="568" t="str">
        <f aca="false">IF(E497="","",IF(AND($B497='Descrizione Intervento'!$E$25,$C497='Descrizione Intervento'!$E$27,$D497='Descrizione Intervento'!$E$30),IF(COUNTIF(AN$3:AN496,$E497)=0,$E497,""),""))</f>
        <v/>
      </c>
      <c r="AO497" s="568" t="str">
        <f aca="false">IF(F497="","",IF(AND($B497='Descrizione Intervento'!$E$25,$C497='Descrizione Intervento'!$E$27,$D497='Descrizione Intervento'!$E$30,$E497='Descrizione Intervento'!$E$32),IF(COUNTIF(AO$3:AO496,$F497)=0,$F497,""),""))</f>
        <v/>
      </c>
      <c r="AP497" s="568" t="str">
        <f aca="false">IF(G497="","",IF(AND($B497='Descrizione Intervento'!$E$25,$C497='Descrizione Intervento'!$E$27,$D497='Descrizione Intervento'!$E$30,$E497='Descrizione Intervento'!$E$32,$F497='Descrizione Intervento'!$E$34),IF(COUNTIF(AP$3:AP496,$G497)=0,$G497,""),""))</f>
        <v/>
      </c>
    </row>
    <row r="498" customFormat="false" ht="12.75" hidden="false" customHeight="false" outlineLevel="0" collapsed="false">
      <c r="A498" s="568" t="str">
        <f aca="false">IF(B498&lt;&gt;"",CONCATENATE(B498,C498,D498,E498,F562,F498,G498),"")</f>
        <v/>
      </c>
      <c r="B498" s="590"/>
      <c r="C498" s="590"/>
      <c r="D498" s="590"/>
      <c r="E498" s="591"/>
      <c r="F498" s="590"/>
      <c r="G498" s="590"/>
      <c r="H498" s="593"/>
      <c r="I498" s="593"/>
      <c r="J498" s="595"/>
      <c r="K498" s="595"/>
      <c r="L498" s="590"/>
      <c r="M498" s="590"/>
      <c r="N498" s="590"/>
      <c r="V498" s="568" t="n">
        <f aca="false">+V497+1</f>
        <v>436</v>
      </c>
      <c r="W498" s="573" t="str">
        <f aca="false">IFERROR(VLOOKUP($V497,AD:AK,8,FALSE()),"")</f>
        <v/>
      </c>
      <c r="X498" s="573" t="str">
        <f aca="false">IFERROR(VLOOKUP($V498,AE:AL,8,FALSE()),"")</f>
        <v/>
      </c>
      <c r="Y498" s="573" t="str">
        <f aca="false">IFERROR(VLOOKUP($V498,AF:AM,8,FALSE()),"")</f>
        <v/>
      </c>
      <c r="Z498" s="573" t="str">
        <f aca="false">IFERROR(VLOOKUP($V498,AG:AN,8,FALSE()),"")</f>
        <v/>
      </c>
      <c r="AA498" s="573" t="str">
        <f aca="false">IFERROR(VLOOKUP($V498,AH:AO,8,FALSE()),"")</f>
        <v/>
      </c>
      <c r="AB498" s="573" t="str">
        <f aca="false">IFERROR(VLOOKUP($V498,AI:AP,8,FALSE()),"")</f>
        <v/>
      </c>
      <c r="AD498" s="568" t="str">
        <f aca="false">IF(AK498&lt;&gt;"",MAX(AD$3:AD497)+1,"")</f>
        <v/>
      </c>
      <c r="AE498" s="568" t="str">
        <f aca="false">IF(AL498&lt;&gt;"",MAX(AE$3:AE497)+1,"")</f>
        <v/>
      </c>
      <c r="AF498" s="568" t="str">
        <f aca="false">IF(AM498&lt;&gt;"",MAX(AF$3:AF497)+1,"")</f>
        <v/>
      </c>
      <c r="AG498" s="568" t="str">
        <f aca="false">IF(AN498&lt;&gt;"",MAX(AG$3:AG497)+1,"")</f>
        <v/>
      </c>
      <c r="AH498" s="568" t="str">
        <f aca="false">IF(AO498&lt;&gt;"",MAX(AH$3:AH497)+1,"")</f>
        <v/>
      </c>
      <c r="AI498" s="568" t="str">
        <f aca="false">IF(AP498&lt;&gt;"",MAX(AI$3:AI497)+1,"")</f>
        <v/>
      </c>
      <c r="AK498" s="568" t="str">
        <f aca="false">IF(B498="","",IF(COUNTIF($AK$3:AL497,B498)=0,B498,""))</f>
        <v/>
      </c>
      <c r="AL498" s="568" t="str">
        <f aca="false">IF(C498="","",IF($B498='Descrizione Intervento'!$E$25,IF(COUNTIF($AL$3:AL497,$C498)=0,$C498,""),""))</f>
        <v/>
      </c>
      <c r="AM498" s="568" t="str">
        <f aca="false">IF(D498="","",IF(AND($B498='Descrizione Intervento'!$E$25,$C498='Descrizione Intervento'!$E$27),IF(COUNTIF(AM$3:AM497,$D498)=0,$D498,""),""))</f>
        <v/>
      </c>
      <c r="AN498" s="568" t="str">
        <f aca="false">IF(E498="","",IF(AND($B498='Descrizione Intervento'!$E$25,$C498='Descrizione Intervento'!$E$27,$D498='Descrizione Intervento'!$E$30),IF(COUNTIF(AN$3:AN497,$E498)=0,$E498,""),""))</f>
        <v/>
      </c>
      <c r="AO498" s="568" t="str">
        <f aca="false">IF(F498="","",IF(AND($B498='Descrizione Intervento'!$E$25,$C498='Descrizione Intervento'!$E$27,$D498='Descrizione Intervento'!$E$30,$E498='Descrizione Intervento'!$E$32),IF(COUNTIF(AO$3:AO497,$F498)=0,$F498,""),""))</f>
        <v/>
      </c>
      <c r="AP498" s="568" t="str">
        <f aca="false">IF(G498="","",IF(AND($B498='Descrizione Intervento'!$E$25,$C498='Descrizione Intervento'!$E$27,$D498='Descrizione Intervento'!$E$30,$E498='Descrizione Intervento'!$E$32,$F498='Descrizione Intervento'!$E$34),IF(COUNTIF(AP$3:AP497,$G498)=0,$G498,""),""))</f>
        <v/>
      </c>
    </row>
    <row r="499" customFormat="false" ht="12.75" hidden="false" customHeight="false" outlineLevel="0" collapsed="false">
      <c r="A499" s="568" t="str">
        <f aca="false">IF(B499&lt;&gt;"",CONCATENATE(B499,C499,D499,E499,F563,F499,G499),"")</f>
        <v/>
      </c>
      <c r="B499" s="590"/>
      <c r="C499" s="590"/>
      <c r="D499" s="590"/>
      <c r="E499" s="591"/>
      <c r="F499" s="590"/>
      <c r="G499" s="590"/>
      <c r="H499" s="593"/>
      <c r="I499" s="593"/>
      <c r="J499" s="595"/>
      <c r="K499" s="595"/>
      <c r="L499" s="590"/>
      <c r="M499" s="590"/>
      <c r="N499" s="590"/>
      <c r="V499" s="568" t="n">
        <f aca="false">+V498+1</f>
        <v>437</v>
      </c>
      <c r="W499" s="573" t="str">
        <f aca="false">IFERROR(VLOOKUP($V498,AD:AK,8,FALSE()),"")</f>
        <v/>
      </c>
      <c r="X499" s="573" t="str">
        <f aca="false">IFERROR(VLOOKUP($V499,AE:AL,8,FALSE()),"")</f>
        <v/>
      </c>
      <c r="Y499" s="573" t="str">
        <f aca="false">IFERROR(VLOOKUP($V499,AF:AM,8,FALSE()),"")</f>
        <v/>
      </c>
      <c r="Z499" s="573" t="str">
        <f aca="false">IFERROR(VLOOKUP($V499,AG:AN,8,FALSE()),"")</f>
        <v/>
      </c>
      <c r="AA499" s="573" t="str">
        <f aca="false">IFERROR(VLOOKUP($V499,AH:AO,8,FALSE()),"")</f>
        <v/>
      </c>
      <c r="AB499" s="573" t="str">
        <f aca="false">IFERROR(VLOOKUP($V499,AI:AP,8,FALSE()),"")</f>
        <v/>
      </c>
      <c r="AD499" s="568" t="str">
        <f aca="false">IF(AK499&lt;&gt;"",MAX(AD$3:AD498)+1,"")</f>
        <v/>
      </c>
      <c r="AE499" s="568" t="str">
        <f aca="false">IF(AL499&lt;&gt;"",MAX(AE$3:AE498)+1,"")</f>
        <v/>
      </c>
      <c r="AF499" s="568" t="str">
        <f aca="false">IF(AM499&lt;&gt;"",MAX(AF$3:AF498)+1,"")</f>
        <v/>
      </c>
      <c r="AG499" s="568" t="str">
        <f aca="false">IF(AN499&lt;&gt;"",MAX(AG$3:AG498)+1,"")</f>
        <v/>
      </c>
      <c r="AH499" s="568" t="str">
        <f aca="false">IF(AO499&lt;&gt;"",MAX(AH$3:AH498)+1,"")</f>
        <v/>
      </c>
      <c r="AI499" s="568" t="str">
        <f aca="false">IF(AP499&lt;&gt;"",MAX(AI$3:AI498)+1,"")</f>
        <v/>
      </c>
      <c r="AK499" s="568" t="str">
        <f aca="false">IF(B499="","",IF(COUNTIF($AK$3:AL498,B499)=0,B499,""))</f>
        <v/>
      </c>
      <c r="AL499" s="568" t="str">
        <f aca="false">IF(C499="","",IF($B499='Descrizione Intervento'!$E$25,IF(COUNTIF($AL$3:AL498,$C499)=0,$C499,""),""))</f>
        <v/>
      </c>
      <c r="AM499" s="568" t="str">
        <f aca="false">IF(D499="","",IF(AND($B499='Descrizione Intervento'!$E$25,$C499='Descrizione Intervento'!$E$27),IF(COUNTIF(AM$3:AM498,$D499)=0,$D499,""),""))</f>
        <v/>
      </c>
      <c r="AN499" s="568" t="str">
        <f aca="false">IF(E499="","",IF(AND($B499='Descrizione Intervento'!$E$25,$C499='Descrizione Intervento'!$E$27,$D499='Descrizione Intervento'!$E$30),IF(COUNTIF(AN$3:AN498,$E499)=0,$E499,""),""))</f>
        <v/>
      </c>
      <c r="AO499" s="568" t="str">
        <f aca="false">IF(F499="","",IF(AND($B499='Descrizione Intervento'!$E$25,$C499='Descrizione Intervento'!$E$27,$D499='Descrizione Intervento'!$E$30,$E499='Descrizione Intervento'!$E$32),IF(COUNTIF(AO$3:AO498,$F499)=0,$F499,""),""))</f>
        <v/>
      </c>
      <c r="AP499" s="568" t="str">
        <f aca="false">IF(G499="","",IF(AND($B499='Descrizione Intervento'!$E$25,$C499='Descrizione Intervento'!$E$27,$D499='Descrizione Intervento'!$E$30,$E499='Descrizione Intervento'!$E$32,$F499='Descrizione Intervento'!$E$34),IF(COUNTIF(AP$3:AP498,$G499)=0,$G499,""),""))</f>
        <v/>
      </c>
    </row>
    <row r="500" customFormat="false" ht="12.75" hidden="false" customHeight="false" outlineLevel="0" collapsed="false">
      <c r="A500" s="568" t="str">
        <f aca="false">IF(B500&lt;&gt;"",CONCATENATE(B500,C500,D500,E500,F564,F500,G500),"")</f>
        <v/>
      </c>
      <c r="B500" s="590"/>
      <c r="C500" s="590"/>
      <c r="D500" s="590"/>
      <c r="E500" s="591"/>
      <c r="F500" s="590"/>
      <c r="G500" s="590"/>
      <c r="H500" s="593"/>
      <c r="I500" s="593"/>
      <c r="J500" s="595"/>
      <c r="K500" s="595"/>
      <c r="L500" s="590"/>
      <c r="M500" s="590"/>
      <c r="N500" s="590"/>
      <c r="V500" s="568" t="n">
        <f aca="false">+V499+1</f>
        <v>438</v>
      </c>
      <c r="W500" s="573" t="str">
        <f aca="false">IFERROR(VLOOKUP($V499,AD:AK,8,FALSE()),"")</f>
        <v/>
      </c>
      <c r="X500" s="573" t="str">
        <f aca="false">IFERROR(VLOOKUP($V500,AE:AL,8,FALSE()),"")</f>
        <v/>
      </c>
      <c r="Y500" s="573" t="str">
        <f aca="false">IFERROR(VLOOKUP($V500,AF:AM,8,FALSE()),"")</f>
        <v/>
      </c>
      <c r="Z500" s="573" t="str">
        <f aca="false">IFERROR(VLOOKUP($V500,AG:AN,8,FALSE()),"")</f>
        <v/>
      </c>
      <c r="AA500" s="573" t="str">
        <f aca="false">IFERROR(VLOOKUP($V500,AH:AO,8,FALSE()),"")</f>
        <v/>
      </c>
      <c r="AB500" s="573" t="str">
        <f aca="false">IFERROR(VLOOKUP($V500,AI:AP,8,FALSE()),"")</f>
        <v/>
      </c>
      <c r="AD500" s="568" t="str">
        <f aca="false">IF(AK500&lt;&gt;"",MAX(AD$3:AD499)+1,"")</f>
        <v/>
      </c>
      <c r="AE500" s="568" t="str">
        <f aca="false">IF(AL500&lt;&gt;"",MAX(AE$3:AE499)+1,"")</f>
        <v/>
      </c>
      <c r="AF500" s="568" t="str">
        <f aca="false">IF(AM500&lt;&gt;"",MAX(AF$3:AF499)+1,"")</f>
        <v/>
      </c>
      <c r="AG500" s="568" t="str">
        <f aca="false">IF(AN500&lt;&gt;"",MAX(AG$3:AG499)+1,"")</f>
        <v/>
      </c>
      <c r="AH500" s="568" t="str">
        <f aca="false">IF(AO500&lt;&gt;"",MAX(AH$3:AH499)+1,"")</f>
        <v/>
      </c>
      <c r="AI500" s="568" t="str">
        <f aca="false">IF(AP500&lt;&gt;"",MAX(AI$3:AI499)+1,"")</f>
        <v/>
      </c>
      <c r="AK500" s="568" t="str">
        <f aca="false">IF(B500="","",IF(COUNTIF($AK$3:AL499,B500)=0,B500,""))</f>
        <v/>
      </c>
      <c r="AL500" s="568" t="str">
        <f aca="false">IF(C500="","",IF($B500='Descrizione Intervento'!$E$25,IF(COUNTIF($AL$3:AL499,$C500)=0,$C500,""),""))</f>
        <v/>
      </c>
      <c r="AM500" s="568" t="str">
        <f aca="false">IF(D500="","",IF(AND($B500='Descrizione Intervento'!$E$25,$C500='Descrizione Intervento'!$E$27),IF(COUNTIF(AM$3:AM499,$D500)=0,$D500,""),""))</f>
        <v/>
      </c>
      <c r="AN500" s="568" t="str">
        <f aca="false">IF(E500="","",IF(AND($B500='Descrizione Intervento'!$E$25,$C500='Descrizione Intervento'!$E$27,$D500='Descrizione Intervento'!$E$30),IF(COUNTIF(AN$3:AN499,$E500)=0,$E500,""),""))</f>
        <v/>
      </c>
      <c r="AO500" s="568" t="str">
        <f aca="false">IF(F500="","",IF(AND($B500='Descrizione Intervento'!$E$25,$C500='Descrizione Intervento'!$E$27,$D500='Descrizione Intervento'!$E$30,$E500='Descrizione Intervento'!$E$32),IF(COUNTIF(AO$3:AO499,$F500)=0,$F500,""),""))</f>
        <v/>
      </c>
      <c r="AP500" s="568" t="str">
        <f aca="false">IF(G500="","",IF(AND($B500='Descrizione Intervento'!$E$25,$C500='Descrizione Intervento'!$E$27,$D500='Descrizione Intervento'!$E$30,$E500='Descrizione Intervento'!$E$32,$F500='Descrizione Intervento'!$E$34),IF(COUNTIF(AP$3:AP499,$G500)=0,$G500,""),""))</f>
        <v/>
      </c>
    </row>
    <row r="501" customFormat="false" ht="12.75" hidden="false" customHeight="false" outlineLevel="0" collapsed="false">
      <c r="A501" s="568" t="str">
        <f aca="false">IF(B501&lt;&gt;"",CONCATENATE(B501,C501,D501,E501,F565,F501,G501),"")</f>
        <v/>
      </c>
      <c r="B501" s="590"/>
      <c r="C501" s="590"/>
      <c r="D501" s="590"/>
      <c r="E501" s="591"/>
      <c r="F501" s="590"/>
      <c r="G501" s="590"/>
      <c r="H501" s="593"/>
      <c r="I501" s="593"/>
      <c r="J501" s="595"/>
      <c r="K501" s="595"/>
      <c r="L501" s="590"/>
      <c r="M501" s="590"/>
      <c r="N501" s="590"/>
      <c r="V501" s="568" t="n">
        <f aca="false">+V500+1</f>
        <v>439</v>
      </c>
      <c r="W501" s="573" t="str">
        <f aca="false">IFERROR(VLOOKUP($V500,AD:AK,8,FALSE()),"")</f>
        <v/>
      </c>
      <c r="X501" s="573" t="str">
        <f aca="false">IFERROR(VLOOKUP($V501,AE:AL,8,FALSE()),"")</f>
        <v/>
      </c>
      <c r="Y501" s="573" t="str">
        <f aca="false">IFERROR(VLOOKUP($V501,AF:AM,8,FALSE()),"")</f>
        <v/>
      </c>
      <c r="Z501" s="573" t="str">
        <f aca="false">IFERROR(VLOOKUP($V501,AG:AN,8,FALSE()),"")</f>
        <v/>
      </c>
      <c r="AA501" s="573" t="str">
        <f aca="false">IFERROR(VLOOKUP($V501,AH:AO,8,FALSE()),"")</f>
        <v/>
      </c>
      <c r="AB501" s="573" t="str">
        <f aca="false">IFERROR(VLOOKUP($V501,AI:AP,8,FALSE()),"")</f>
        <v/>
      </c>
      <c r="AD501" s="568" t="str">
        <f aca="false">IF(AK501&lt;&gt;"",MAX(AD$3:AD500)+1,"")</f>
        <v/>
      </c>
      <c r="AE501" s="568" t="str">
        <f aca="false">IF(AL501&lt;&gt;"",MAX(AE$3:AE500)+1,"")</f>
        <v/>
      </c>
      <c r="AF501" s="568" t="str">
        <f aca="false">IF(AM501&lt;&gt;"",MAX(AF$3:AF500)+1,"")</f>
        <v/>
      </c>
      <c r="AG501" s="568" t="str">
        <f aca="false">IF(AN501&lt;&gt;"",MAX(AG$3:AG500)+1,"")</f>
        <v/>
      </c>
      <c r="AH501" s="568" t="str">
        <f aca="false">IF(AO501&lt;&gt;"",MAX(AH$3:AH500)+1,"")</f>
        <v/>
      </c>
      <c r="AI501" s="568" t="str">
        <f aca="false">IF(AP501&lt;&gt;"",MAX(AI$3:AI500)+1,"")</f>
        <v/>
      </c>
      <c r="AK501" s="568" t="str">
        <f aca="false">IF(B501="","",IF(COUNTIF($AK$3:AL500,B501)=0,B501,""))</f>
        <v/>
      </c>
      <c r="AL501" s="568" t="str">
        <f aca="false">IF(C501="","",IF($B501='Descrizione Intervento'!$E$25,IF(COUNTIF($AL$3:AL500,$C501)=0,$C501,""),""))</f>
        <v/>
      </c>
      <c r="AM501" s="568" t="str">
        <f aca="false">IF(D501="","",IF(AND($B501='Descrizione Intervento'!$E$25,$C501='Descrizione Intervento'!$E$27),IF(COUNTIF(AM$3:AM500,$D501)=0,$D501,""),""))</f>
        <v/>
      </c>
      <c r="AN501" s="568" t="str">
        <f aca="false">IF(E501="","",IF(AND($B501='Descrizione Intervento'!$E$25,$C501='Descrizione Intervento'!$E$27,$D501='Descrizione Intervento'!$E$30),IF(COUNTIF(AN$3:AN500,$E501)=0,$E501,""),""))</f>
        <v/>
      </c>
      <c r="AO501" s="568" t="str">
        <f aca="false">IF(F501="","",IF(AND($B501='Descrizione Intervento'!$E$25,$C501='Descrizione Intervento'!$E$27,$D501='Descrizione Intervento'!$E$30,$E501='Descrizione Intervento'!$E$32),IF(COUNTIF(AO$3:AO500,$F501)=0,$F501,""),""))</f>
        <v/>
      </c>
      <c r="AP501" s="568" t="str">
        <f aca="false">IF(G501="","",IF(AND($B501='Descrizione Intervento'!$E$25,$C501='Descrizione Intervento'!$E$27,$D501='Descrizione Intervento'!$E$30,$E501='Descrizione Intervento'!$E$32,$F501='Descrizione Intervento'!$E$34),IF(COUNTIF(AP$3:AP500,$G501)=0,$G501,""),""))</f>
        <v/>
      </c>
    </row>
    <row r="502" customFormat="false" ht="12.75" hidden="false" customHeight="false" outlineLevel="0" collapsed="false">
      <c r="A502" s="568" t="str">
        <f aca="false">IF(B502&lt;&gt;"",CONCATENATE(B502,C502,D502,E502,F566,F502,G502),"")</f>
        <v/>
      </c>
      <c r="B502" s="590"/>
      <c r="C502" s="590"/>
      <c r="D502" s="590"/>
      <c r="E502" s="591"/>
      <c r="F502" s="590"/>
      <c r="G502" s="590"/>
      <c r="H502" s="593"/>
      <c r="I502" s="593"/>
      <c r="J502" s="595"/>
      <c r="K502" s="595"/>
      <c r="L502" s="590"/>
      <c r="M502" s="590"/>
      <c r="N502" s="590"/>
      <c r="V502" s="568" t="n">
        <f aca="false">+V501+1</f>
        <v>440</v>
      </c>
      <c r="W502" s="573" t="str">
        <f aca="false">IFERROR(VLOOKUP($V501,AD:AK,8,FALSE()),"")</f>
        <v/>
      </c>
      <c r="X502" s="573" t="str">
        <f aca="false">IFERROR(VLOOKUP($V502,AE:AL,8,FALSE()),"")</f>
        <v/>
      </c>
      <c r="Y502" s="573" t="str">
        <f aca="false">IFERROR(VLOOKUP($V502,AF:AM,8,FALSE()),"")</f>
        <v/>
      </c>
      <c r="Z502" s="573" t="str">
        <f aca="false">IFERROR(VLOOKUP($V502,AG:AN,8,FALSE()),"")</f>
        <v/>
      </c>
      <c r="AA502" s="573" t="str">
        <f aca="false">IFERROR(VLOOKUP($V502,AH:AO,8,FALSE()),"")</f>
        <v/>
      </c>
      <c r="AB502" s="573" t="str">
        <f aca="false">IFERROR(VLOOKUP($V502,AI:AP,8,FALSE()),"")</f>
        <v/>
      </c>
      <c r="AD502" s="568" t="str">
        <f aca="false">IF(AK502&lt;&gt;"",MAX(AD$3:AD501)+1,"")</f>
        <v/>
      </c>
      <c r="AE502" s="568" t="str">
        <f aca="false">IF(AL502&lt;&gt;"",MAX(AE$3:AE501)+1,"")</f>
        <v/>
      </c>
      <c r="AF502" s="568" t="str">
        <f aca="false">IF(AM502&lt;&gt;"",MAX(AF$3:AF501)+1,"")</f>
        <v/>
      </c>
      <c r="AG502" s="568" t="str">
        <f aca="false">IF(AN502&lt;&gt;"",MAX(AG$3:AG501)+1,"")</f>
        <v/>
      </c>
      <c r="AH502" s="568" t="str">
        <f aca="false">IF(AO502&lt;&gt;"",MAX(AH$3:AH501)+1,"")</f>
        <v/>
      </c>
      <c r="AI502" s="568" t="str">
        <f aca="false">IF(AP502&lt;&gt;"",MAX(AI$3:AI501)+1,"")</f>
        <v/>
      </c>
      <c r="AK502" s="568" t="str">
        <f aca="false">IF(B502="","",IF(COUNTIF($AK$3:AL501,B502)=0,B502,""))</f>
        <v/>
      </c>
      <c r="AL502" s="568" t="str">
        <f aca="false">IF(C502="","",IF($B502='Descrizione Intervento'!$E$25,IF(COUNTIF($AL$3:AL501,$C502)=0,$C502,""),""))</f>
        <v/>
      </c>
      <c r="AM502" s="568" t="str">
        <f aca="false">IF(D502="","",IF(AND($B502='Descrizione Intervento'!$E$25,$C502='Descrizione Intervento'!$E$27),IF(COUNTIF(AM$3:AM501,$D502)=0,$D502,""),""))</f>
        <v/>
      </c>
      <c r="AN502" s="568" t="str">
        <f aca="false">IF(E502="","",IF(AND($B502='Descrizione Intervento'!$E$25,$C502='Descrizione Intervento'!$E$27,$D502='Descrizione Intervento'!$E$30),IF(COUNTIF(AN$3:AN501,$E502)=0,$E502,""),""))</f>
        <v/>
      </c>
      <c r="AO502" s="568" t="str">
        <f aca="false">IF(F502="","",IF(AND($B502='Descrizione Intervento'!$E$25,$C502='Descrizione Intervento'!$E$27,$D502='Descrizione Intervento'!$E$30,$E502='Descrizione Intervento'!$E$32),IF(COUNTIF(AO$3:AO501,$F502)=0,$F502,""),""))</f>
        <v/>
      </c>
      <c r="AP502" s="568" t="str">
        <f aca="false">IF(G502="","",IF(AND($B502='Descrizione Intervento'!$E$25,$C502='Descrizione Intervento'!$E$27,$D502='Descrizione Intervento'!$E$30,$E502='Descrizione Intervento'!$E$32,$F502='Descrizione Intervento'!$E$34),IF(COUNTIF(AP$3:AP501,$G502)=0,$G502,""),""))</f>
        <v/>
      </c>
    </row>
    <row r="503" customFormat="false" ht="12.75" hidden="false" customHeight="false" outlineLevel="0" collapsed="false">
      <c r="A503" s="568" t="str">
        <f aca="false">IF(B503&lt;&gt;"",CONCATENATE(B503,C503,D503,E503,F567,F503,G503),"")</f>
        <v/>
      </c>
      <c r="B503" s="590"/>
      <c r="C503" s="590"/>
      <c r="D503" s="590"/>
      <c r="E503" s="591"/>
      <c r="F503" s="590"/>
      <c r="G503" s="590"/>
      <c r="H503" s="593"/>
      <c r="I503" s="593"/>
      <c r="J503" s="595"/>
      <c r="K503" s="595"/>
      <c r="L503" s="590"/>
      <c r="M503" s="590"/>
      <c r="N503" s="590"/>
      <c r="V503" s="568" t="n">
        <f aca="false">+V502+1</f>
        <v>441</v>
      </c>
      <c r="W503" s="573" t="str">
        <f aca="false">IFERROR(VLOOKUP($V502,AD:AK,8,FALSE()),"")</f>
        <v/>
      </c>
      <c r="X503" s="573" t="str">
        <f aca="false">IFERROR(VLOOKUP($V503,AE:AL,8,FALSE()),"")</f>
        <v/>
      </c>
      <c r="Y503" s="573" t="str">
        <f aca="false">IFERROR(VLOOKUP($V503,AF:AM,8,FALSE()),"")</f>
        <v/>
      </c>
      <c r="Z503" s="573" t="str">
        <f aca="false">IFERROR(VLOOKUP($V503,AG:AN,8,FALSE()),"")</f>
        <v/>
      </c>
      <c r="AA503" s="573" t="str">
        <f aca="false">IFERROR(VLOOKUP($V503,AH:AO,8,FALSE()),"")</f>
        <v/>
      </c>
      <c r="AB503" s="573" t="str">
        <f aca="false">IFERROR(VLOOKUP($V503,AI:AP,8,FALSE()),"")</f>
        <v/>
      </c>
      <c r="AD503" s="568" t="str">
        <f aca="false">IF(AK503&lt;&gt;"",MAX(AD$3:AD502)+1,"")</f>
        <v/>
      </c>
      <c r="AE503" s="568" t="str">
        <f aca="false">IF(AL503&lt;&gt;"",MAX(AE$3:AE502)+1,"")</f>
        <v/>
      </c>
      <c r="AF503" s="568" t="str">
        <f aca="false">IF(AM503&lt;&gt;"",MAX(AF$3:AF502)+1,"")</f>
        <v/>
      </c>
      <c r="AG503" s="568" t="str">
        <f aca="false">IF(AN503&lt;&gt;"",MAX(AG$3:AG502)+1,"")</f>
        <v/>
      </c>
      <c r="AH503" s="568" t="str">
        <f aca="false">IF(AO503&lt;&gt;"",MAX(AH$3:AH502)+1,"")</f>
        <v/>
      </c>
      <c r="AI503" s="568" t="str">
        <f aca="false">IF(AP503&lt;&gt;"",MAX(AI$3:AI502)+1,"")</f>
        <v/>
      </c>
      <c r="AK503" s="568" t="str">
        <f aca="false">IF(B503="","",IF(COUNTIF($AK$3:AL502,B503)=0,B503,""))</f>
        <v/>
      </c>
      <c r="AL503" s="568" t="str">
        <f aca="false">IF(C503="","",IF($B503='Descrizione Intervento'!$E$25,IF(COUNTIF($AL$3:AL502,$C503)=0,$C503,""),""))</f>
        <v/>
      </c>
      <c r="AM503" s="568" t="str">
        <f aca="false">IF(D503="","",IF(AND($B503='Descrizione Intervento'!$E$25,$C503='Descrizione Intervento'!$E$27),IF(COUNTIF(AM$3:AM502,$D503)=0,$D503,""),""))</f>
        <v/>
      </c>
      <c r="AN503" s="568" t="str">
        <f aca="false">IF(E503="","",IF(AND($B503='Descrizione Intervento'!$E$25,$C503='Descrizione Intervento'!$E$27,$D503='Descrizione Intervento'!$E$30),IF(COUNTIF(AN$3:AN502,$E503)=0,$E503,""),""))</f>
        <v/>
      </c>
      <c r="AO503" s="568" t="str">
        <f aca="false">IF(F503="","",IF(AND($B503='Descrizione Intervento'!$E$25,$C503='Descrizione Intervento'!$E$27,$D503='Descrizione Intervento'!$E$30,$E503='Descrizione Intervento'!$E$32),IF(COUNTIF(AO$3:AO502,$F503)=0,$F503,""),""))</f>
        <v/>
      </c>
      <c r="AP503" s="568" t="str">
        <f aca="false">IF(G503="","",IF(AND($B503='Descrizione Intervento'!$E$25,$C503='Descrizione Intervento'!$E$27,$D503='Descrizione Intervento'!$E$30,$E503='Descrizione Intervento'!$E$32,$F503='Descrizione Intervento'!$E$34),IF(COUNTIF(AP$3:AP502,$G503)=0,$G503,""),""))</f>
        <v/>
      </c>
    </row>
    <row r="504" customFormat="false" ht="12.75" hidden="false" customHeight="false" outlineLevel="0" collapsed="false">
      <c r="A504" s="568" t="str">
        <f aca="false">IF(B504&lt;&gt;"",CONCATENATE(B504,C504,D504,E504,F568,F504,G504),"")</f>
        <v/>
      </c>
      <c r="B504" s="590"/>
      <c r="C504" s="590"/>
      <c r="D504" s="590"/>
      <c r="E504" s="591"/>
      <c r="F504" s="590"/>
      <c r="G504" s="590"/>
      <c r="H504" s="593"/>
      <c r="I504" s="593"/>
      <c r="J504" s="595"/>
      <c r="K504" s="595"/>
      <c r="L504" s="590"/>
      <c r="M504" s="590"/>
      <c r="N504" s="590"/>
      <c r="V504" s="568" t="n">
        <f aca="false">+V503+1</f>
        <v>442</v>
      </c>
      <c r="W504" s="573" t="str">
        <f aca="false">IFERROR(VLOOKUP($V503,AD:AK,8,FALSE()),"")</f>
        <v/>
      </c>
      <c r="X504" s="573" t="str">
        <f aca="false">IFERROR(VLOOKUP($V504,AE:AL,8,FALSE()),"")</f>
        <v/>
      </c>
      <c r="Y504" s="573" t="str">
        <f aca="false">IFERROR(VLOOKUP($V504,AF:AM,8,FALSE()),"")</f>
        <v/>
      </c>
      <c r="Z504" s="573" t="str">
        <f aca="false">IFERROR(VLOOKUP($V504,AG:AN,8,FALSE()),"")</f>
        <v/>
      </c>
      <c r="AA504" s="573" t="str">
        <f aca="false">IFERROR(VLOOKUP($V504,AH:AO,8,FALSE()),"")</f>
        <v/>
      </c>
      <c r="AB504" s="573" t="str">
        <f aca="false">IFERROR(VLOOKUP($V504,AI:AP,8,FALSE()),"")</f>
        <v/>
      </c>
      <c r="AD504" s="568" t="str">
        <f aca="false">IF(AK504&lt;&gt;"",MAX(AD$3:AD503)+1,"")</f>
        <v/>
      </c>
      <c r="AE504" s="568" t="str">
        <f aca="false">IF(AL504&lt;&gt;"",MAX(AE$3:AE503)+1,"")</f>
        <v/>
      </c>
      <c r="AF504" s="568" t="str">
        <f aca="false">IF(AM504&lt;&gt;"",MAX(AF$3:AF503)+1,"")</f>
        <v/>
      </c>
      <c r="AG504" s="568" t="str">
        <f aca="false">IF(AN504&lt;&gt;"",MAX(AG$3:AG503)+1,"")</f>
        <v/>
      </c>
      <c r="AH504" s="568" t="str">
        <f aca="false">IF(AO504&lt;&gt;"",MAX(AH$3:AH503)+1,"")</f>
        <v/>
      </c>
      <c r="AI504" s="568" t="str">
        <f aca="false">IF(AP504&lt;&gt;"",MAX(AI$3:AI503)+1,"")</f>
        <v/>
      </c>
      <c r="AK504" s="568" t="str">
        <f aca="false">IF(B504="","",IF(COUNTIF($AK$3:AL503,B504)=0,B504,""))</f>
        <v/>
      </c>
      <c r="AL504" s="568" t="str">
        <f aca="false">IF(C504="","",IF($B504='Descrizione Intervento'!$E$25,IF(COUNTIF($AL$3:AL503,$C504)=0,$C504,""),""))</f>
        <v/>
      </c>
      <c r="AM504" s="568" t="str">
        <f aca="false">IF(D504="","",IF(AND($B504='Descrizione Intervento'!$E$25,$C504='Descrizione Intervento'!$E$27),IF(COUNTIF(AM$3:AM503,$D504)=0,$D504,""),""))</f>
        <v/>
      </c>
      <c r="AN504" s="568" t="str">
        <f aca="false">IF(E504="","",IF(AND($B504='Descrizione Intervento'!$E$25,$C504='Descrizione Intervento'!$E$27,$D504='Descrizione Intervento'!$E$30),IF(COUNTIF(AN$3:AN503,$E504)=0,$E504,""),""))</f>
        <v/>
      </c>
      <c r="AO504" s="568" t="str">
        <f aca="false">IF(F504="","",IF(AND($B504='Descrizione Intervento'!$E$25,$C504='Descrizione Intervento'!$E$27,$D504='Descrizione Intervento'!$E$30,$E504='Descrizione Intervento'!$E$32),IF(COUNTIF(AO$3:AO503,$F504)=0,$F504,""),""))</f>
        <v/>
      </c>
      <c r="AP504" s="568" t="str">
        <f aca="false">IF(G504="","",IF(AND($B504='Descrizione Intervento'!$E$25,$C504='Descrizione Intervento'!$E$27,$D504='Descrizione Intervento'!$E$30,$E504='Descrizione Intervento'!$E$32,$F504='Descrizione Intervento'!$E$34),IF(COUNTIF(AP$3:AP503,$G504)=0,$G504,""),""))</f>
        <v/>
      </c>
    </row>
    <row r="505" customFormat="false" ht="12.75" hidden="false" customHeight="false" outlineLevel="0" collapsed="false">
      <c r="A505" s="568" t="str">
        <f aca="false">IF(B505&lt;&gt;"",CONCATENATE(B505,C505,D505,E505,F569,F505,G505),"")</f>
        <v/>
      </c>
      <c r="V505" s="568" t="n">
        <f aca="false">+V504+1</f>
        <v>443</v>
      </c>
      <c r="W505" s="573" t="str">
        <f aca="false">IFERROR(VLOOKUP($V504,AD:AK,8,FALSE()),"")</f>
        <v/>
      </c>
      <c r="X505" s="573" t="str">
        <f aca="false">IFERROR(VLOOKUP($V505,AE:AL,8,FALSE()),"")</f>
        <v/>
      </c>
      <c r="Y505" s="573" t="str">
        <f aca="false">IFERROR(VLOOKUP($V505,AF:AM,8,FALSE()),"")</f>
        <v/>
      </c>
      <c r="Z505" s="573" t="str">
        <f aca="false">IFERROR(VLOOKUP($V505,AG:AN,8,FALSE()),"")</f>
        <v/>
      </c>
      <c r="AA505" s="573" t="str">
        <f aca="false">IFERROR(VLOOKUP($V505,AH:AO,8,FALSE()),"")</f>
        <v/>
      </c>
      <c r="AB505" s="573" t="str">
        <f aca="false">IFERROR(VLOOKUP($V505,AI:AP,8,FALSE()),"")</f>
        <v/>
      </c>
      <c r="AD505" s="568" t="str">
        <f aca="false">IF(AK505&lt;&gt;"",MAX(AD$3:AD504)+1,"")</f>
        <v/>
      </c>
      <c r="AE505" s="568" t="str">
        <f aca="false">IF(AL505&lt;&gt;"",MAX(AE$3:AE504)+1,"")</f>
        <v/>
      </c>
      <c r="AF505" s="568" t="str">
        <f aca="false">IF(AM505&lt;&gt;"",MAX(AF$3:AF504)+1,"")</f>
        <v/>
      </c>
      <c r="AG505" s="568" t="str">
        <f aca="false">IF(AN505&lt;&gt;"",MAX(AG$3:AG504)+1,"")</f>
        <v/>
      </c>
      <c r="AH505" s="568" t="str">
        <f aca="false">IF(AO505&lt;&gt;"",MAX(AH$3:AH504)+1,"")</f>
        <v/>
      </c>
      <c r="AI505" s="568" t="str">
        <f aca="false">IF(AP505&lt;&gt;"",MAX(AI$3:AI504)+1,"")</f>
        <v/>
      </c>
      <c r="AK505" s="568" t="str">
        <f aca="false">IF(B505="","",IF(COUNTIF($AK$3:AL504,B505)=0,B505,""))</f>
        <v/>
      </c>
      <c r="AM505" s="568" t="str">
        <f aca="false">IF(D505="","",IF(AND($B505='Descrizione Intervento'!$E$25,$C505='Descrizione Intervento'!$E$27),IF(COUNTIF(AM$3:AM504,$D505)=0,$D505,""),""))</f>
        <v/>
      </c>
      <c r="AN505" s="568" t="str">
        <f aca="false">IF(E505="","",IF(AND($B505='Descrizione Intervento'!$E$25,$C505='Descrizione Intervento'!$E$27,$D505='Descrizione Intervento'!$E$30),IF(COUNTIF(AN$3:AN504,$E505)=0,$E505,""),""))</f>
        <v/>
      </c>
      <c r="AO505" s="568" t="str">
        <f aca="false">IF(F505="","",IF(AND($B505='Descrizione Intervento'!$E$25,$C505='Descrizione Intervento'!$E$27,$D505='Descrizione Intervento'!$E$30,$E505='Descrizione Intervento'!$E$32),IF(COUNTIF(AO$3:AO504,$F505)=0,$F505,""),""))</f>
        <v/>
      </c>
      <c r="AP505" s="568" t="str">
        <f aca="false">IF(G505="","",IF(AND($B505='Descrizione Intervento'!$E$25,$C505='Descrizione Intervento'!$E$27,$D505='Descrizione Intervento'!$E$30,$E505='Descrizione Intervento'!$E$32,$F505='Descrizione Intervento'!$E$34),IF(COUNTIF(AP$3:AP504,$G505)=0,$G505,""),""))</f>
        <v/>
      </c>
    </row>
  </sheetData>
  <autoFilter ref="A2:AO505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B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0" activeCellId="0" sqref="H10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38.11"/>
    <col collapsed="false" customWidth="true" hidden="false" outlineLevel="0" max="2" min="2" style="0" width="15.44"/>
    <col collapsed="false" customWidth="true" hidden="false" outlineLevel="0" max="3" min="3" style="596" width="10.56"/>
  </cols>
  <sheetData>
    <row r="2" customFormat="false" ht="12.75" hidden="false" customHeight="true" outlineLevel="0" collapsed="false">
      <c r="A2" s="552" t="s">
        <v>359</v>
      </c>
      <c r="B2" s="552"/>
    </row>
    <row r="3" customFormat="false" ht="14.25" hidden="false" customHeight="false" outlineLevel="0" collapsed="false">
      <c r="A3" s="566" t="s">
        <v>360</v>
      </c>
      <c r="B3" s="597" t="n">
        <v>314.64</v>
      </c>
    </row>
    <row r="4" customFormat="false" ht="14.25" hidden="false" customHeight="false" outlineLevel="0" collapsed="false">
      <c r="A4" s="566" t="s">
        <v>361</v>
      </c>
      <c r="B4" s="597" t="n">
        <v>314.64</v>
      </c>
    </row>
    <row r="5" customFormat="false" ht="14.25" hidden="false" customHeight="false" outlineLevel="0" collapsed="false">
      <c r="A5" s="566" t="s">
        <v>362</v>
      </c>
      <c r="B5" s="597" t="n">
        <v>288.23</v>
      </c>
    </row>
    <row r="6" customFormat="false" ht="14.25" hidden="false" customHeight="false" outlineLevel="0" collapsed="false">
      <c r="A6" s="566" t="s">
        <v>363</v>
      </c>
      <c r="B6" s="597" t="n">
        <v>288.23</v>
      </c>
    </row>
    <row r="8" customFormat="false" ht="12.75" hidden="false" customHeight="true" outlineLevel="0" collapsed="false">
      <c r="A8" s="552" t="s">
        <v>364</v>
      </c>
      <c r="B8" s="552"/>
    </row>
    <row r="9" customFormat="false" ht="14.25" hidden="false" customHeight="false" outlineLevel="0" collapsed="false">
      <c r="A9" s="536" t="s">
        <v>295</v>
      </c>
      <c r="B9" s="537" t="s">
        <v>296</v>
      </c>
    </row>
    <row r="10" customFormat="false" ht="14.25" hidden="false" customHeight="false" outlineLevel="0" collapsed="false">
      <c r="A10" s="553" t="n">
        <v>0</v>
      </c>
      <c r="B10" s="561" t="n">
        <v>0</v>
      </c>
    </row>
  </sheetData>
  <mergeCells count="2">
    <mergeCell ref="A2:B2"/>
    <mergeCell ref="A8:B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0000"/>
    <pageSetUpPr fitToPage="false"/>
  </sheetPr>
  <dimension ref="A1:AE1000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U17" activeCellId="0" sqref="U17"/>
    </sheetView>
  </sheetViews>
  <sheetFormatPr defaultColWidth="12.66796875" defaultRowHeight="15.75" zeroHeight="true" outlineLevelRow="0" outlineLevelCol="0"/>
  <cols>
    <col collapsed="false" customWidth="true" hidden="false" outlineLevel="0" max="1" min="1" style="0" width="2.67"/>
    <col collapsed="false" customWidth="true" hidden="false" outlineLevel="0" max="7" min="2" style="0" width="10.11"/>
    <col collapsed="false" customWidth="true" hidden="false" outlineLevel="0" max="10" min="8" style="0" width="2.67"/>
    <col collapsed="false" customWidth="true" hidden="false" outlineLevel="0" max="16" min="11" style="0" width="6.33"/>
    <col collapsed="false" customWidth="true" hidden="false" outlineLevel="0" max="17" min="17" style="0" width="2.67"/>
    <col collapsed="false" customWidth="true" hidden="false" outlineLevel="0" max="23" min="18" style="0" width="6.33"/>
    <col collapsed="false" customWidth="true" hidden="false" outlineLevel="0" max="24" min="24" style="0" width="2.67"/>
    <col collapsed="false" customWidth="true" hidden="false" outlineLevel="0" max="31" min="25" style="0" width="6.33"/>
    <col collapsed="false" customWidth="true" hidden="false" outlineLevel="0" max="48" min="32" style="0" width="2.67"/>
  </cols>
  <sheetData>
    <row r="1" customFormat="false" ht="15.75" hidden="false" customHeight="true" outlineLevel="0" collapsed="false">
      <c r="A1" s="598"/>
      <c r="B1" s="599" t="s">
        <v>365</v>
      </c>
      <c r="C1" s="599"/>
      <c r="D1" s="599"/>
      <c r="E1" s="600"/>
      <c r="F1" s="600"/>
      <c r="G1" s="600"/>
      <c r="H1" s="598"/>
      <c r="I1" s="598"/>
      <c r="J1" s="598"/>
      <c r="K1" s="601" t="s">
        <v>366</v>
      </c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  <c r="W1" s="601"/>
      <c r="X1" s="601"/>
      <c r="Y1" s="601"/>
      <c r="Z1" s="601"/>
      <c r="AA1" s="601"/>
      <c r="AB1" s="601"/>
      <c r="AC1" s="601"/>
      <c r="AD1" s="601"/>
    </row>
    <row r="2" customFormat="false" ht="15.75" hidden="false" customHeight="true" outlineLevel="0" collapsed="false">
      <c r="A2" s="602"/>
      <c r="B2" s="603"/>
      <c r="C2" s="604" t="s">
        <v>367</v>
      </c>
      <c r="D2" s="604" t="s">
        <v>368</v>
      </c>
      <c r="E2" s="604" t="s">
        <v>369</v>
      </c>
      <c r="F2" s="604" t="s">
        <v>370</v>
      </c>
      <c r="G2" s="604" t="s">
        <v>102</v>
      </c>
      <c r="H2" s="605"/>
      <c r="I2" s="606" t="str">
        <f aca="false">'Calcolo superfici edificio'!$I$8</f>
        <v>?</v>
      </c>
      <c r="J2" s="605"/>
      <c r="K2" s="606" t="str">
        <f aca="false">Parametri!H2</f>
        <v>Contributo sul costo di costruzione - classi di edifici e relative maggiorazioni per comuni con meno di 50.000 abitanti</v>
      </c>
      <c r="L2" s="606" t="n">
        <f aca="false">Parametri!I2</f>
        <v>0</v>
      </c>
      <c r="M2" s="606" t="n">
        <f aca="false">Parametri!J2</f>
        <v>0</v>
      </c>
      <c r="N2" s="606" t="n">
        <f aca="false">Parametri!K2</f>
        <v>0</v>
      </c>
      <c r="O2" s="606" t="n">
        <f aca="false">Parametri!L2</f>
        <v>0</v>
      </c>
      <c r="P2" s="606" t="n">
        <f aca="false">Parametri!M2</f>
        <v>0</v>
      </c>
      <c r="R2" s="607" t="n">
        <f aca="false">'Determinazione classe'!$N$32</f>
        <v>0</v>
      </c>
    </row>
    <row r="3" customFormat="false" ht="15.75" hidden="false" customHeight="true" outlineLevel="0" collapsed="false">
      <c r="A3" s="608"/>
      <c r="B3" s="609" t="n">
        <f aca="false">'Calcolo superfici edificio'!E50</f>
        <v>0</v>
      </c>
      <c r="C3" s="610" t="n">
        <f aca="false">IF(B3&lt;=95,B3,0)</f>
        <v>0</v>
      </c>
      <c r="D3" s="610" t="n">
        <f aca="false">IF(B3&gt;95,IF(B3&lt;=110,B3,0),0)</f>
        <v>0</v>
      </c>
      <c r="E3" s="610" t="n">
        <f aca="false">IF(B3&gt;110,IF(B3&lt;=130,B3,0),0)</f>
        <v>0</v>
      </c>
      <c r="F3" s="610" t="n">
        <f aca="false">IF(B3&gt;130,IF(B3&lt;=160,B3,0),0)</f>
        <v>0</v>
      </c>
      <c r="G3" s="610" t="n">
        <f aca="false">IF(B3&gt;160,B3,0)</f>
        <v>0</v>
      </c>
      <c r="H3" s="605"/>
      <c r="I3" s="582" t="str">
        <f aca="false">IF($I$2="?","",1)</f>
        <v/>
      </c>
      <c r="J3" s="605"/>
      <c r="K3" s="606" t="n">
        <f aca="false">Parametri!H3</f>
        <v>0</v>
      </c>
      <c r="L3" s="606" t="n">
        <f aca="false">Parametri!I3</f>
        <v>0</v>
      </c>
      <c r="M3" s="606" t="n">
        <f aca="false">Parametri!J3</f>
        <v>0</v>
      </c>
      <c r="N3" s="606" t="n">
        <f aca="false">Parametri!K3</f>
        <v>0</v>
      </c>
      <c r="O3" s="606" t="n">
        <f aca="false">Parametri!L3</f>
        <v>0</v>
      </c>
      <c r="P3" s="606" t="n">
        <f aca="false">Parametri!M3</f>
        <v>0</v>
      </c>
    </row>
    <row r="4" customFormat="false" ht="15.75" hidden="false" customHeight="true" outlineLevel="0" collapsed="false">
      <c r="A4" s="608"/>
      <c r="B4" s="609" t="n">
        <f aca="false">'Calcolo superfici edificio'!E66</f>
        <v>0</v>
      </c>
      <c r="C4" s="610" t="n">
        <f aca="false">IF(B4&lt;=95,B4,0)</f>
        <v>0</v>
      </c>
      <c r="D4" s="610" t="n">
        <f aca="false">IF(B4&gt;95,IF(B4&lt;=110,B4,0),0)</f>
        <v>0</v>
      </c>
      <c r="E4" s="610" t="n">
        <f aca="false">IF(B4&gt;110,IF(B4&lt;=130,B4,0),0)</f>
        <v>0</v>
      </c>
      <c r="F4" s="610" t="n">
        <f aca="false">IF(B4&gt;130,IF(B4&lt;=160,B4,0),0)</f>
        <v>0</v>
      </c>
      <c r="G4" s="610" t="n">
        <f aca="false">IF(B4&gt;160,B4,0)</f>
        <v>0</v>
      </c>
      <c r="H4" s="605"/>
      <c r="I4" s="582" t="str">
        <f aca="false">IF($I$2="?","",IF(I3="","",IF((I3+1)&gt;$I$2,"",I3+1)))</f>
        <v/>
      </c>
      <c r="J4" s="605"/>
      <c r="K4" s="606" t="str">
        <f aca="false">Parametri!H4</f>
        <v>Classe</v>
      </c>
      <c r="L4" s="606" t="str">
        <f aca="false">Parametri!I4</f>
        <v>Minimo</v>
      </c>
      <c r="M4" s="606" t="str">
        <f aca="false">Parametri!J4</f>
        <v>Massimo (compreso)</v>
      </c>
      <c r="N4" s="606" t="str">
        <f aca="false">Parametri!K4</f>
        <v>Maggiorazione</v>
      </c>
      <c r="O4" s="606" t="str">
        <f aca="false">Parametri!L4</f>
        <v>Nuova edificazione</v>
      </c>
      <c r="P4" s="606" t="str">
        <f aca="false">Parametri!M4</f>
        <v>Ristrutturazione</v>
      </c>
      <c r="R4" s="606" t="str">
        <f aca="false">'Costo di costruzione'!$D$2</f>
        <v>Comune con meno di 50.000 abitanti</v>
      </c>
    </row>
    <row r="5" customFormat="false" ht="15.75" hidden="false" customHeight="true" outlineLevel="0" collapsed="false">
      <c r="A5" s="608"/>
      <c r="B5" s="609" t="n">
        <f aca="false">'Calcolo superfici edificio'!E82</f>
        <v>0</v>
      </c>
      <c r="C5" s="610" t="n">
        <f aca="false">IF(B5&lt;=95,B5,0)</f>
        <v>0</v>
      </c>
      <c r="D5" s="610" t="n">
        <f aca="false">IF(B5&gt;95,IF(B5&lt;=110,B5,0),0)</f>
        <v>0</v>
      </c>
      <c r="E5" s="610" t="n">
        <f aca="false">IF(B5&gt;110,IF(B5&lt;=130,B5,0),0)</f>
        <v>0</v>
      </c>
      <c r="F5" s="610" t="n">
        <f aca="false">IF(B5&gt;130,IF(B5&lt;=160,B5,0),0)</f>
        <v>0</v>
      </c>
      <c r="G5" s="610" t="n">
        <f aca="false">IF(B5&gt;160,B5,0)</f>
        <v>0</v>
      </c>
      <c r="H5" s="605"/>
      <c r="I5" s="582" t="str">
        <f aca="false">IF($I$2="?","",IF(I4="","",IF((I4+1)&gt;$I$2,"",I4+1)))</f>
        <v/>
      </c>
      <c r="J5" s="605"/>
      <c r="K5" s="606" t="str">
        <f aca="false">Parametri!H5</f>
        <v>I</v>
      </c>
      <c r="L5" s="606" t="n">
        <f aca="false">Parametri!I5</f>
        <v>0</v>
      </c>
      <c r="M5" s="606" t="n">
        <f aca="false">Parametri!J5</f>
        <v>5</v>
      </c>
      <c r="N5" s="611" t="n">
        <f aca="false">Parametri!K5</f>
        <v>0</v>
      </c>
      <c r="O5" s="611" t="n">
        <f aca="false">Parametri!L5</f>
        <v>0.06</v>
      </c>
      <c r="P5" s="611" t="n">
        <f aca="false">Parametri!M5</f>
        <v>0.05</v>
      </c>
    </row>
    <row r="6" customFormat="false" ht="15.75" hidden="false" customHeight="true" outlineLevel="0" collapsed="false">
      <c r="A6" s="608"/>
      <c r="B6" s="609" t="n">
        <f aca="false">'Calcolo superfici edificio'!E98</f>
        <v>0</v>
      </c>
      <c r="C6" s="610" t="n">
        <f aca="false">IF(B6&lt;=95,B6,0)</f>
        <v>0</v>
      </c>
      <c r="D6" s="610" t="n">
        <f aca="false">IF(B6&gt;95,IF(B6&lt;=110,B6,0),0)</f>
        <v>0</v>
      </c>
      <c r="E6" s="610" t="n">
        <f aca="false">IF(B6&gt;110,IF(B6&lt;=130,B6,0),0)</f>
        <v>0</v>
      </c>
      <c r="F6" s="610" t="n">
        <f aca="false">IF(B6&gt;130,IF(B6&lt;=160,B6,0),0)</f>
        <v>0</v>
      </c>
      <c r="G6" s="610" t="n">
        <f aca="false">IF(B6&gt;160,B6,0)</f>
        <v>0</v>
      </c>
      <c r="H6" s="605"/>
      <c r="I6" s="582" t="str">
        <f aca="false">IF($I$2="?","",IF(I5="","",IF((I5+1)&gt;$I$2,"",I5+1)))</f>
        <v/>
      </c>
      <c r="J6" s="605"/>
      <c r="K6" s="606" t="str">
        <f aca="false">Parametri!H6</f>
        <v>II</v>
      </c>
      <c r="L6" s="606" t="n">
        <f aca="false">Parametri!I6</f>
        <v>5</v>
      </c>
      <c r="M6" s="606" t="n">
        <f aca="false">Parametri!J6</f>
        <v>10</v>
      </c>
      <c r="N6" s="611" t="n">
        <f aca="false">Parametri!K6</f>
        <v>0.05</v>
      </c>
      <c r="O6" s="611" t="n">
        <f aca="false">Parametri!L6</f>
        <v>0.06</v>
      </c>
      <c r="P6" s="611" t="n">
        <f aca="false">Parametri!M6</f>
        <v>0.05</v>
      </c>
      <c r="R6" s="582" t="str">
        <f aca="false">IF($R$4=Parametri!$B$25,K4,IF($R$4=Parametri!$B$26,K27,""))</f>
        <v>Classe</v>
      </c>
      <c r="S6" s="582" t="str">
        <f aca="false">IF($R$4=Parametri!$B$25,L4,IF($R$4=Parametri!$B$26,L27,""))</f>
        <v>Minimo</v>
      </c>
      <c r="T6" s="582" t="str">
        <f aca="false">IF($R$4=Parametri!$B$25,M4,IF($R$4=Parametri!$B$26,M27,""))</f>
        <v>Massimo (compreso)</v>
      </c>
      <c r="U6" s="582" t="str">
        <f aca="false">IF($R$4=Parametri!$B$25,N4,IF($R$4=Parametri!$B$26,N27,""))</f>
        <v>Maggiorazione</v>
      </c>
      <c r="V6" s="582" t="str">
        <f aca="false">IF($R$4=Parametri!$B$25,O4,IF($R$4=Parametri!$B$26,O27,""))</f>
        <v>Nuova edificazione</v>
      </c>
      <c r="W6" s="582" t="str">
        <f aca="false">IF($R$4=Parametri!$B$25,P4,IF($R$4=Parametri!$B$26,P27,""))</f>
        <v>Ristrutturazione</v>
      </c>
    </row>
    <row r="7" customFormat="false" ht="15.75" hidden="false" customHeight="true" outlineLevel="0" collapsed="false">
      <c r="A7" s="608"/>
      <c r="B7" s="609" t="n">
        <f aca="false">'Calcolo superfici edificio'!E114</f>
        <v>0</v>
      </c>
      <c r="C7" s="610" t="n">
        <f aca="false">IF(B7&lt;=95,B7,0)</f>
        <v>0</v>
      </c>
      <c r="D7" s="610" t="n">
        <f aca="false">IF(B7&gt;95,IF(B7&lt;=110,B7,0),0)</f>
        <v>0</v>
      </c>
      <c r="E7" s="610" t="n">
        <f aca="false">IF(B7&gt;110,IF(B7&lt;=130,B7,0),0)</f>
        <v>0</v>
      </c>
      <c r="F7" s="610" t="n">
        <f aca="false">IF(B7&gt;130,IF(B7&lt;=160,B7,0),0)</f>
        <v>0</v>
      </c>
      <c r="G7" s="610" t="n">
        <f aca="false">IF(B7&gt;160,B7,0)</f>
        <v>0</v>
      </c>
      <c r="H7" s="605"/>
      <c r="I7" s="582" t="str">
        <f aca="false">IF($I$2="?","",IF(I6="","",IF((I6+1)&gt;$I$2,"",I6+1)))</f>
        <v/>
      </c>
      <c r="J7" s="605"/>
      <c r="K7" s="606" t="str">
        <f aca="false">Parametri!H7</f>
        <v>III</v>
      </c>
      <c r="L7" s="606" t="n">
        <f aca="false">Parametri!I7</f>
        <v>10</v>
      </c>
      <c r="M7" s="606" t="n">
        <f aca="false">Parametri!J7</f>
        <v>15</v>
      </c>
      <c r="N7" s="611" t="n">
        <f aca="false">Parametri!K7</f>
        <v>0.1</v>
      </c>
      <c r="O7" s="611" t="n">
        <f aca="false">Parametri!L7</f>
        <v>0.06</v>
      </c>
      <c r="P7" s="611" t="n">
        <f aca="false">Parametri!M7</f>
        <v>0.05</v>
      </c>
      <c r="R7" s="582" t="str">
        <f aca="false">IF($R$4=Parametri!$B$25,K5,IF($R$4=Parametri!$B$26,K28,""))</f>
        <v>I</v>
      </c>
      <c r="S7" s="582" t="n">
        <f aca="false">IF($R$4=Parametri!$B$25,L5,IF($R$4=Parametri!$B$26,L28,""))</f>
        <v>0</v>
      </c>
      <c r="T7" s="582" t="n">
        <f aca="false">IF($R$4=Parametri!$B$25,M5,IF($R$4=Parametri!$B$26,M28,""))</f>
        <v>5</v>
      </c>
      <c r="U7" s="612" t="n">
        <f aca="false">IF($R$4=Parametri!$B$25,N5,IF($R$4=Parametri!$B$26,N28,""))</f>
        <v>0</v>
      </c>
      <c r="V7" s="612" t="n">
        <f aca="false">IF($R$4=Parametri!$B$25,O5,IF($R$4=Parametri!$B$26,O28,""))</f>
        <v>0.06</v>
      </c>
      <c r="W7" s="612" t="n">
        <f aca="false">IF($R$4=Parametri!$B$25,P5,IF($R$4=Parametri!$B$26,P28,""))</f>
        <v>0.05</v>
      </c>
      <c r="Y7" s="582" t="n">
        <f aca="false">IF(S7="","",IF(AND(($R$2)&gt;=$S7,($R$2)&lt;=$T7),1,0))</f>
        <v>1</v>
      </c>
      <c r="Z7" s="582" t="str">
        <f aca="false">IF($Y7=1,R7,"")</f>
        <v>I</v>
      </c>
      <c r="AA7" s="582" t="n">
        <f aca="false">IF($Y7=1,S7,"")</f>
        <v>0</v>
      </c>
      <c r="AB7" s="582" t="n">
        <f aca="false">IF($Y7=1,T7,"")</f>
        <v>5</v>
      </c>
      <c r="AC7" s="612" t="n">
        <f aca="false">IF($Y7=1,U7,"")</f>
        <v>0</v>
      </c>
      <c r="AD7" s="612" t="n">
        <f aca="false">IF($Y7=1,V7,"")</f>
        <v>0.06</v>
      </c>
      <c r="AE7" s="612" t="n">
        <f aca="false">IF($Y7=1,W7,"")</f>
        <v>0.05</v>
      </c>
    </row>
    <row r="8" customFormat="false" ht="15.75" hidden="false" customHeight="true" outlineLevel="0" collapsed="false">
      <c r="A8" s="608"/>
      <c r="B8" s="609" t="n">
        <f aca="false">'Calcolo superfici edificio'!E130</f>
        <v>0</v>
      </c>
      <c r="C8" s="610" t="n">
        <f aca="false">IF(B8&lt;=95,B8,0)</f>
        <v>0</v>
      </c>
      <c r="D8" s="610" t="n">
        <f aca="false">IF(B8&gt;95,IF(B8&lt;=110,B8,0),0)</f>
        <v>0</v>
      </c>
      <c r="E8" s="610" t="n">
        <f aca="false">IF(B8&gt;110,IF(B8&lt;=130,B8,0),0)</f>
        <v>0</v>
      </c>
      <c r="F8" s="610" t="n">
        <f aca="false">IF(B8&gt;130,IF(B8&lt;=160,B8,0),0)</f>
        <v>0</v>
      </c>
      <c r="G8" s="610" t="n">
        <f aca="false">IF(B8&gt;160,B8,0)</f>
        <v>0</v>
      </c>
      <c r="H8" s="605"/>
      <c r="I8" s="582" t="str">
        <f aca="false">IF($I$2="?","",IF(I7="","",IF((I7+1)&gt;$I$2,"",I7+1)))</f>
        <v/>
      </c>
      <c r="J8" s="605"/>
      <c r="K8" s="606" t="str">
        <f aca="false">Parametri!H8</f>
        <v>IV</v>
      </c>
      <c r="L8" s="606" t="n">
        <f aca="false">Parametri!I8</f>
        <v>15</v>
      </c>
      <c r="M8" s="606" t="n">
        <f aca="false">Parametri!J8</f>
        <v>20</v>
      </c>
      <c r="N8" s="611" t="n">
        <f aca="false">Parametri!K8</f>
        <v>0.15</v>
      </c>
      <c r="O8" s="611" t="n">
        <f aca="false">Parametri!L8</f>
        <v>0.08</v>
      </c>
      <c r="P8" s="611" t="n">
        <f aca="false">Parametri!M8</f>
        <v>0.06</v>
      </c>
      <c r="R8" s="582" t="str">
        <f aca="false">IF($R$4=Parametri!$B$25,K6,IF($R$4=Parametri!$B$26,K29,""))</f>
        <v>II</v>
      </c>
      <c r="S8" s="582" t="n">
        <f aca="false">IF($R$4=Parametri!$B$25,L6,IF($R$4=Parametri!$B$26,L29,""))</f>
        <v>5</v>
      </c>
      <c r="T8" s="582" t="n">
        <f aca="false">IF($R$4=Parametri!$B$25,M6,IF($R$4=Parametri!$B$26,M29,""))</f>
        <v>10</v>
      </c>
      <c r="U8" s="612" t="n">
        <f aca="false">IF($R$4=Parametri!$B$25,N6,IF($R$4=Parametri!$B$26,N29,""))</f>
        <v>0.05</v>
      </c>
      <c r="V8" s="612" t="n">
        <f aca="false">IF($R$4=Parametri!$B$25,O6,IF($R$4=Parametri!$B$26,O29,""))</f>
        <v>0.06</v>
      </c>
      <c r="W8" s="612" t="n">
        <f aca="false">IF($R$4=Parametri!$B$25,P6,IF($R$4=Parametri!$B$26,P29,""))</f>
        <v>0.05</v>
      </c>
      <c r="Y8" s="582" t="n">
        <f aca="false">IF(S8="","",IF(AND(($R$2)&gt;$S8,($R$2)&lt;=$T8),1,0))</f>
        <v>0</v>
      </c>
      <c r="Z8" s="582" t="str">
        <f aca="false">IF($Y8=1,R8,"")</f>
        <v/>
      </c>
      <c r="AA8" s="582" t="str">
        <f aca="false">IF($Y8=1,S8,"")</f>
        <v/>
      </c>
      <c r="AB8" s="582" t="str">
        <f aca="false">IF($Y8=1,T8,"")</f>
        <v/>
      </c>
      <c r="AC8" s="582" t="str">
        <f aca="false">IF($Y8=1,U8,"")</f>
        <v/>
      </c>
      <c r="AD8" s="582" t="str">
        <f aca="false">IF($Y8=1,V8,"")</f>
        <v/>
      </c>
      <c r="AE8" s="582" t="str">
        <f aca="false">IF($Y8=1,W8,"")</f>
        <v/>
      </c>
    </row>
    <row r="9" customFormat="false" ht="15.75" hidden="false" customHeight="true" outlineLevel="0" collapsed="false">
      <c r="A9" s="608"/>
      <c r="B9" s="609" t="n">
        <f aca="false">'Calcolo superfici edificio'!E146</f>
        <v>0</v>
      </c>
      <c r="C9" s="610" t="n">
        <f aca="false">IF(B9&lt;=95,B9,0)</f>
        <v>0</v>
      </c>
      <c r="D9" s="610" t="n">
        <f aca="false">IF(B9&gt;95,IF(B9&lt;=110,B9,0),0)</f>
        <v>0</v>
      </c>
      <c r="E9" s="610" t="n">
        <f aca="false">IF(B9&gt;110,IF(B9&lt;=130,B9,0),0)</f>
        <v>0</v>
      </c>
      <c r="F9" s="610" t="n">
        <f aca="false">IF(B9&gt;130,IF(B9&lt;=160,B9,0),0)</f>
        <v>0</v>
      </c>
      <c r="G9" s="610" t="n">
        <f aca="false">IF(B9&gt;160,B9,0)</f>
        <v>0</v>
      </c>
      <c r="H9" s="605"/>
      <c r="I9" s="582" t="str">
        <f aca="false">IF($I$2="?","",IF(I8="","",IF((I8+1)&gt;$I$2,"",I8+1)))</f>
        <v/>
      </c>
      <c r="J9" s="605"/>
      <c r="K9" s="606" t="str">
        <f aca="false">Parametri!H9</f>
        <v>V</v>
      </c>
      <c r="L9" s="606" t="n">
        <f aca="false">Parametri!I9</f>
        <v>20</v>
      </c>
      <c r="M9" s="606" t="n">
        <f aca="false">Parametri!J9</f>
        <v>25</v>
      </c>
      <c r="N9" s="611" t="n">
        <f aca="false">Parametri!K9</f>
        <v>0.2</v>
      </c>
      <c r="O9" s="611" t="n">
        <f aca="false">Parametri!L9</f>
        <v>0.08</v>
      </c>
      <c r="P9" s="611" t="n">
        <f aca="false">Parametri!M9</f>
        <v>0.06</v>
      </c>
      <c r="R9" s="582" t="str">
        <f aca="false">IF($R$4=Parametri!$B$25,K7,IF($R$4=Parametri!$B$26,K30,""))</f>
        <v>III</v>
      </c>
      <c r="S9" s="582" t="n">
        <f aca="false">IF($R$4=Parametri!$B$25,L7,IF($R$4=Parametri!$B$26,L30,""))</f>
        <v>10</v>
      </c>
      <c r="T9" s="582" t="n">
        <f aca="false">IF($R$4=Parametri!$B$25,M7,IF($R$4=Parametri!$B$26,M30,""))</f>
        <v>15</v>
      </c>
      <c r="U9" s="612" t="n">
        <f aca="false">IF($R$4=Parametri!$B$25,N7,IF($R$4=Parametri!$B$26,N30,""))</f>
        <v>0.1</v>
      </c>
      <c r="V9" s="612" t="n">
        <f aca="false">IF($R$4=Parametri!$B$25,O7,IF($R$4=Parametri!$B$26,O30,""))</f>
        <v>0.06</v>
      </c>
      <c r="W9" s="612" t="n">
        <f aca="false">IF($R$4=Parametri!$B$25,P7,IF($R$4=Parametri!$B$26,P30,""))</f>
        <v>0.05</v>
      </c>
      <c r="Y9" s="582" t="n">
        <f aca="false">IF(S9="","",IF(AND(($R$2)&gt;$S9,($R$2)&lt;=$T9),1,0))</f>
        <v>0</v>
      </c>
      <c r="Z9" s="582" t="str">
        <f aca="false">IF($Y9=1,R9,"")</f>
        <v/>
      </c>
      <c r="AA9" s="582" t="str">
        <f aca="false">IF($Y9=1,S9,"")</f>
        <v/>
      </c>
      <c r="AB9" s="582" t="str">
        <f aca="false">IF($Y9=1,T9,"")</f>
        <v/>
      </c>
      <c r="AC9" s="582" t="str">
        <f aca="false">IF($Y9=1,U9,"")</f>
        <v/>
      </c>
      <c r="AD9" s="582" t="str">
        <f aca="false">IF($Y9=1,V9,"")</f>
        <v/>
      </c>
      <c r="AE9" s="582" t="str">
        <f aca="false">IF($Y9=1,W9,"")</f>
        <v/>
      </c>
    </row>
    <row r="10" customFormat="false" ht="15.75" hidden="false" customHeight="true" outlineLevel="0" collapsed="false">
      <c r="A10" s="608"/>
      <c r="B10" s="609" t="n">
        <f aca="false">'Calcolo superfici edificio'!E162</f>
        <v>0</v>
      </c>
      <c r="C10" s="610" t="n">
        <f aca="false">IF(B10&lt;=95,B10,0)</f>
        <v>0</v>
      </c>
      <c r="D10" s="610" t="n">
        <f aca="false">IF(B10&gt;95,IF(B10&lt;=110,B10,0),0)</f>
        <v>0</v>
      </c>
      <c r="E10" s="610" t="n">
        <f aca="false">IF(B10&gt;110,IF(B10&lt;=130,B10,0),0)</f>
        <v>0</v>
      </c>
      <c r="F10" s="610" t="n">
        <f aca="false">IF(B10&gt;130,IF(B10&lt;=160,B10,0),0)</f>
        <v>0</v>
      </c>
      <c r="G10" s="610" t="n">
        <f aca="false">IF(B10&gt;160,B10,0)</f>
        <v>0</v>
      </c>
      <c r="H10" s="605"/>
      <c r="I10" s="582" t="str">
        <f aca="false">IF($I$2="?","",IF(I9="","",IF((I9+1)&gt;$I$2,"",I9+1)))</f>
        <v/>
      </c>
      <c r="J10" s="605"/>
      <c r="K10" s="606" t="str">
        <f aca="false">Parametri!H10</f>
        <v>VI</v>
      </c>
      <c r="L10" s="606" t="n">
        <f aca="false">Parametri!I10</f>
        <v>25</v>
      </c>
      <c r="M10" s="606" t="n">
        <f aca="false">Parametri!J10</f>
        <v>30</v>
      </c>
      <c r="N10" s="611" t="n">
        <f aca="false">Parametri!K10</f>
        <v>0.25</v>
      </c>
      <c r="O10" s="611" t="n">
        <f aca="false">Parametri!L10</f>
        <v>0.08</v>
      </c>
      <c r="P10" s="611" t="n">
        <f aca="false">Parametri!M10</f>
        <v>0.06</v>
      </c>
      <c r="R10" s="582" t="str">
        <f aca="false">IF($R$4=Parametri!$B$25,K8,IF($R$4=Parametri!$B$26,K31,""))</f>
        <v>IV</v>
      </c>
      <c r="S10" s="582" t="n">
        <f aca="false">IF($R$4=Parametri!$B$25,L8,IF($R$4=Parametri!$B$26,L31,""))</f>
        <v>15</v>
      </c>
      <c r="T10" s="582" t="n">
        <f aca="false">IF($R$4=Parametri!$B$25,M8,IF($R$4=Parametri!$B$26,M31,""))</f>
        <v>20</v>
      </c>
      <c r="U10" s="612" t="n">
        <f aca="false">IF($R$4=Parametri!$B$25,N8,IF($R$4=Parametri!$B$26,N31,""))</f>
        <v>0.15</v>
      </c>
      <c r="V10" s="612" t="n">
        <f aca="false">IF($R$4=Parametri!$B$25,O8,IF($R$4=Parametri!$B$26,O31,""))</f>
        <v>0.08</v>
      </c>
      <c r="W10" s="612" t="n">
        <f aca="false">IF($R$4=Parametri!$B$25,P8,IF($R$4=Parametri!$B$26,P31,""))</f>
        <v>0.06</v>
      </c>
      <c r="Y10" s="582" t="n">
        <f aca="false">IF(S10="","",IF(AND(($R$2)&gt;$S10,($R$2)&lt;=$T10),1,0))</f>
        <v>0</v>
      </c>
      <c r="Z10" s="582" t="str">
        <f aca="false">IF($Y10=1,R10,"")</f>
        <v/>
      </c>
      <c r="AA10" s="582" t="str">
        <f aca="false">IF($Y10=1,S10,"")</f>
        <v/>
      </c>
      <c r="AB10" s="582" t="str">
        <f aca="false">IF($Y10=1,T10,"")</f>
        <v/>
      </c>
      <c r="AC10" s="582" t="str">
        <f aca="false">IF($Y10=1,U10,"")</f>
        <v/>
      </c>
      <c r="AD10" s="582" t="str">
        <f aca="false">IF($Y10=1,V10,"")</f>
        <v/>
      </c>
      <c r="AE10" s="582" t="str">
        <f aca="false">IF($Y10=1,W10,"")</f>
        <v/>
      </c>
    </row>
    <row r="11" customFormat="false" ht="15.75" hidden="false" customHeight="true" outlineLevel="0" collapsed="false">
      <c r="A11" s="608"/>
      <c r="B11" s="609" t="n">
        <f aca="false">'Calcolo superfici edificio'!E178</f>
        <v>0</v>
      </c>
      <c r="C11" s="610" t="n">
        <f aca="false">IF(B11&lt;=95,B11,0)</f>
        <v>0</v>
      </c>
      <c r="D11" s="610" t="n">
        <f aca="false">IF(B11&gt;95,IF(B11&lt;=110,B11,0),0)</f>
        <v>0</v>
      </c>
      <c r="E11" s="610" t="n">
        <f aca="false">IF(B11&gt;110,IF(B11&lt;=130,B11,0),0)</f>
        <v>0</v>
      </c>
      <c r="F11" s="610" t="n">
        <f aca="false">IF(B11&gt;130,IF(B11&lt;=160,B11,0),0)</f>
        <v>0</v>
      </c>
      <c r="G11" s="610" t="n">
        <f aca="false">IF(B11&gt;160,B11,0)</f>
        <v>0</v>
      </c>
      <c r="H11" s="605"/>
      <c r="I11" s="582" t="str">
        <f aca="false">IF($I$2="?","",IF(I10="","",IF((I10+1)&gt;$I$2,"",I10+1)))</f>
        <v/>
      </c>
      <c r="J11" s="605"/>
      <c r="K11" s="606" t="str">
        <f aca="false">Parametri!H11</f>
        <v>VII</v>
      </c>
      <c r="L11" s="606" t="n">
        <f aca="false">Parametri!I11</f>
        <v>30</v>
      </c>
      <c r="M11" s="606" t="n">
        <f aca="false">Parametri!J11</f>
        <v>35</v>
      </c>
      <c r="N11" s="611" t="n">
        <f aca="false">Parametri!K11</f>
        <v>0.3</v>
      </c>
      <c r="O11" s="611" t="n">
        <f aca="false">Parametri!L11</f>
        <v>0.08</v>
      </c>
      <c r="P11" s="611" t="n">
        <f aca="false">Parametri!M11</f>
        <v>0.06</v>
      </c>
      <c r="R11" s="582" t="str">
        <f aca="false">IF($R$4=Parametri!$B$25,K9,IF($R$4=Parametri!$B$26,K32,""))</f>
        <v>V</v>
      </c>
      <c r="S11" s="582" t="n">
        <f aca="false">IF($R$4=Parametri!$B$25,L9,IF($R$4=Parametri!$B$26,L32,""))</f>
        <v>20</v>
      </c>
      <c r="T11" s="582" t="n">
        <f aca="false">IF($R$4=Parametri!$B$25,M9,IF($R$4=Parametri!$B$26,M32,""))</f>
        <v>25</v>
      </c>
      <c r="U11" s="612" t="n">
        <f aca="false">IF($R$4=Parametri!$B$25,N9,IF($R$4=Parametri!$B$26,N32,""))</f>
        <v>0.2</v>
      </c>
      <c r="V11" s="612" t="n">
        <f aca="false">IF($R$4=Parametri!$B$25,O9,IF($R$4=Parametri!$B$26,O32,""))</f>
        <v>0.08</v>
      </c>
      <c r="W11" s="612" t="n">
        <f aca="false">IF($R$4=Parametri!$B$25,P9,IF($R$4=Parametri!$B$26,P32,""))</f>
        <v>0.06</v>
      </c>
      <c r="Y11" s="582" t="n">
        <f aca="false">IF(S11="","",IF(AND(($R$2)&gt;$S11,($R$2)&lt;=$T11),1,0))</f>
        <v>0</v>
      </c>
      <c r="Z11" s="582" t="str">
        <f aca="false">IF($Y11=1,R11,"")</f>
        <v/>
      </c>
      <c r="AA11" s="582" t="str">
        <f aca="false">IF($Y11=1,S11,"")</f>
        <v/>
      </c>
      <c r="AB11" s="582" t="str">
        <f aca="false">IF($Y11=1,T11,"")</f>
        <v/>
      </c>
      <c r="AC11" s="582" t="str">
        <f aca="false">IF($Y11=1,U11,"")</f>
        <v/>
      </c>
      <c r="AD11" s="582" t="str">
        <f aca="false">IF($Y11=1,V11,"")</f>
        <v/>
      </c>
      <c r="AE11" s="582" t="str">
        <f aca="false">IF($Y11=1,W11,"")</f>
        <v/>
      </c>
    </row>
    <row r="12" customFormat="false" ht="15.75" hidden="false" customHeight="true" outlineLevel="0" collapsed="false">
      <c r="A12" s="608"/>
      <c r="B12" s="609" t="n">
        <f aca="false">'Calcolo superfici edificio'!E194</f>
        <v>0</v>
      </c>
      <c r="C12" s="610" t="n">
        <f aca="false">IF(B12&lt;=95,B12,0)</f>
        <v>0</v>
      </c>
      <c r="D12" s="610" t="n">
        <f aca="false">IF(B12&gt;95,IF(B12&lt;=110,B12,0),0)</f>
        <v>0</v>
      </c>
      <c r="E12" s="610" t="n">
        <f aca="false">IF(B12&gt;110,IF(B12&lt;=130,B12,0),0)</f>
        <v>0</v>
      </c>
      <c r="F12" s="610" t="n">
        <f aca="false">IF(B12&gt;130,IF(B12&lt;=160,B12,0),0)</f>
        <v>0</v>
      </c>
      <c r="G12" s="610" t="n">
        <f aca="false">IF(B12&gt;160,B12,0)</f>
        <v>0</v>
      </c>
      <c r="H12" s="605"/>
      <c r="I12" s="582" t="str">
        <f aca="false">IF($I$2="?","",IF(I11="","",IF((I11+1)&gt;$I$2,"",I11+1)))</f>
        <v/>
      </c>
      <c r="J12" s="605"/>
      <c r="K12" s="606" t="str">
        <f aca="false">Parametri!H12</f>
        <v>VIII</v>
      </c>
      <c r="L12" s="606" t="n">
        <f aca="false">Parametri!I12</f>
        <v>35</v>
      </c>
      <c r="M12" s="606" t="n">
        <f aca="false">Parametri!J12</f>
        <v>40</v>
      </c>
      <c r="N12" s="611" t="n">
        <f aca="false">Parametri!K12</f>
        <v>0.35</v>
      </c>
      <c r="O12" s="611" t="n">
        <f aca="false">Parametri!L12</f>
        <v>0.08</v>
      </c>
      <c r="P12" s="611" t="n">
        <f aca="false">Parametri!M12</f>
        <v>0.06</v>
      </c>
      <c r="R12" s="582" t="str">
        <f aca="false">IF($R$4=Parametri!$B$25,K10,IF($R$4=Parametri!$B$26,K33,""))</f>
        <v>VI</v>
      </c>
      <c r="S12" s="582" t="n">
        <f aca="false">IF($R$4=Parametri!$B$25,L10,IF($R$4=Parametri!$B$26,L33,""))</f>
        <v>25</v>
      </c>
      <c r="T12" s="582" t="n">
        <f aca="false">IF($R$4=Parametri!$B$25,M10,IF($R$4=Parametri!$B$26,M33,""))</f>
        <v>30</v>
      </c>
      <c r="U12" s="612" t="n">
        <f aca="false">IF($R$4=Parametri!$B$25,N10,IF($R$4=Parametri!$B$26,N33,""))</f>
        <v>0.25</v>
      </c>
      <c r="V12" s="612" t="n">
        <f aca="false">IF($R$4=Parametri!$B$25,O10,IF($R$4=Parametri!$B$26,O33,""))</f>
        <v>0.08</v>
      </c>
      <c r="W12" s="612" t="n">
        <f aca="false">IF($R$4=Parametri!$B$25,P10,IF($R$4=Parametri!$B$26,P33,""))</f>
        <v>0.06</v>
      </c>
      <c r="Y12" s="582" t="n">
        <f aca="false">IF(S12="","",IF(AND(($R$2)&gt;$S12,($R$2)&lt;=$T12),1,0))</f>
        <v>0</v>
      </c>
      <c r="Z12" s="582" t="str">
        <f aca="false">IF($Y12=1,R12,"")</f>
        <v/>
      </c>
      <c r="AA12" s="582" t="str">
        <f aca="false">IF($Y12=1,S12,"")</f>
        <v/>
      </c>
      <c r="AB12" s="582" t="str">
        <f aca="false">IF($Y12=1,T12,"")</f>
        <v/>
      </c>
      <c r="AC12" s="582" t="str">
        <f aca="false">IF($Y12=1,U12,"")</f>
        <v/>
      </c>
      <c r="AD12" s="582" t="str">
        <f aca="false">IF($Y12=1,V12,"")</f>
        <v/>
      </c>
      <c r="AE12" s="582" t="str">
        <f aca="false">IF($Y12=1,W12,"")</f>
        <v/>
      </c>
    </row>
    <row r="13" customFormat="false" ht="15.75" hidden="false" customHeight="true" outlineLevel="0" collapsed="false">
      <c r="A13" s="608"/>
      <c r="B13" s="609" t="n">
        <f aca="false">'Calcolo superfici edificio'!E210</f>
        <v>0</v>
      </c>
      <c r="C13" s="610" t="n">
        <f aca="false">IF(B13&lt;=95,B13,0)</f>
        <v>0</v>
      </c>
      <c r="D13" s="610" t="n">
        <f aca="false">IF(B13&gt;95,IF(B13&lt;=110,B13,0),0)</f>
        <v>0</v>
      </c>
      <c r="E13" s="610" t="n">
        <f aca="false">IF(B13&gt;110,IF(B13&lt;=130,B13,0),0)</f>
        <v>0</v>
      </c>
      <c r="F13" s="610" t="n">
        <f aca="false">IF(B13&gt;130,IF(B13&lt;=160,B13,0),0)</f>
        <v>0</v>
      </c>
      <c r="G13" s="610" t="n">
        <f aca="false">IF(B13&gt;160,B13,0)</f>
        <v>0</v>
      </c>
      <c r="H13" s="605"/>
      <c r="I13" s="582" t="str">
        <f aca="false">IF($I$2="?","",IF(I12="","",IF((I12+1)&gt;$I$2,"",I12+1)))</f>
        <v/>
      </c>
      <c r="J13" s="605"/>
      <c r="K13" s="606" t="str">
        <f aca="false">Parametri!H13</f>
        <v>IX</v>
      </c>
      <c r="L13" s="606" t="n">
        <f aca="false">Parametri!I13</f>
        <v>40</v>
      </c>
      <c r="M13" s="606" t="n">
        <f aca="false">Parametri!J13</f>
        <v>45</v>
      </c>
      <c r="N13" s="611" t="n">
        <f aca="false">Parametri!K13</f>
        <v>0.4</v>
      </c>
      <c r="O13" s="611" t="n">
        <f aca="false">Parametri!L13</f>
        <v>0.18</v>
      </c>
      <c r="P13" s="611" t="n">
        <f aca="false">Parametri!M13</f>
        <v>0.1</v>
      </c>
      <c r="R13" s="582" t="str">
        <f aca="false">IF($R$4=Parametri!$B$25,K11,IF($R$4=Parametri!$B$26,K34,""))</f>
        <v>VII</v>
      </c>
      <c r="S13" s="582" t="n">
        <f aca="false">IF($R$4=Parametri!$B$25,L11,IF($R$4=Parametri!$B$26,L34,""))</f>
        <v>30</v>
      </c>
      <c r="T13" s="582" t="n">
        <f aca="false">IF($R$4=Parametri!$B$25,M11,IF($R$4=Parametri!$B$26,M34,""))</f>
        <v>35</v>
      </c>
      <c r="U13" s="612" t="n">
        <f aca="false">IF($R$4=Parametri!$B$25,N11,IF($R$4=Parametri!$B$26,N34,""))</f>
        <v>0.3</v>
      </c>
      <c r="V13" s="612" t="n">
        <f aca="false">IF($R$4=Parametri!$B$25,O11,IF($R$4=Parametri!$B$26,O34,""))</f>
        <v>0.08</v>
      </c>
      <c r="W13" s="612" t="n">
        <f aca="false">IF($R$4=Parametri!$B$25,P11,IF($R$4=Parametri!$B$26,P34,""))</f>
        <v>0.06</v>
      </c>
      <c r="Y13" s="582" t="n">
        <f aca="false">IF(S13="","",IF(AND(($R$2)&gt;$S13,($R$2)&lt;=$T13),1,0))</f>
        <v>0</v>
      </c>
      <c r="Z13" s="582" t="str">
        <f aca="false">IF($Y13=1,R13,"")</f>
        <v/>
      </c>
      <c r="AA13" s="582" t="str">
        <f aca="false">IF($Y13=1,S13,"")</f>
        <v/>
      </c>
      <c r="AB13" s="582" t="str">
        <f aca="false">IF($Y13=1,T13,"")</f>
        <v/>
      </c>
      <c r="AC13" s="582" t="str">
        <f aca="false">IF($Y13=1,U13,"")</f>
        <v/>
      </c>
      <c r="AD13" s="582" t="str">
        <f aca="false">IF($Y13=1,V13,"")</f>
        <v/>
      </c>
      <c r="AE13" s="582" t="str">
        <f aca="false">IF($Y13=1,W13,"")</f>
        <v/>
      </c>
    </row>
    <row r="14" customFormat="false" ht="15.75" hidden="false" customHeight="true" outlineLevel="0" collapsed="false">
      <c r="A14" s="608"/>
      <c r="B14" s="609" t="n">
        <f aca="false">'Calcolo superfici edificio'!E226</f>
        <v>0</v>
      </c>
      <c r="C14" s="610" t="n">
        <f aca="false">IF(B14&lt;=95,B14,0)</f>
        <v>0</v>
      </c>
      <c r="D14" s="610" t="n">
        <f aca="false">IF(B14&gt;95,IF(B14&lt;=110,B14,0),0)</f>
        <v>0</v>
      </c>
      <c r="E14" s="610" t="n">
        <f aca="false">IF(B14&gt;110,IF(B14&lt;=130,B14,0),0)</f>
        <v>0</v>
      </c>
      <c r="F14" s="610" t="n">
        <f aca="false">IF(B14&gt;130,IF(B14&lt;=160,B14,0),0)</f>
        <v>0</v>
      </c>
      <c r="G14" s="610" t="n">
        <f aca="false">IF(B14&gt;160,B14,0)</f>
        <v>0</v>
      </c>
      <c r="H14" s="605"/>
      <c r="I14" s="582" t="str">
        <f aca="false">IF($I$2="?","",IF(I13="","",IF((I13+1)&gt;$I$2,"",I13+1)))</f>
        <v/>
      </c>
      <c r="J14" s="605"/>
      <c r="K14" s="606" t="str">
        <f aca="false">Parametri!H14</f>
        <v>X</v>
      </c>
      <c r="L14" s="606" t="n">
        <f aca="false">Parametri!I14</f>
        <v>45</v>
      </c>
      <c r="M14" s="606" t="n">
        <f aca="false">Parametri!J14</f>
        <v>50</v>
      </c>
      <c r="N14" s="611" t="n">
        <f aca="false">Parametri!K14</f>
        <v>0.45</v>
      </c>
      <c r="O14" s="611" t="n">
        <f aca="false">Parametri!L14</f>
        <v>0.18</v>
      </c>
      <c r="P14" s="611" t="n">
        <f aca="false">Parametri!M14</f>
        <v>0.1</v>
      </c>
      <c r="R14" s="582" t="str">
        <f aca="false">IF($R$4=Parametri!$B$25,K12,IF($R$4=Parametri!$B$26,K35,""))</f>
        <v>VIII</v>
      </c>
      <c r="S14" s="582" t="n">
        <f aca="false">IF($R$4=Parametri!$B$25,L12,IF($R$4=Parametri!$B$26,L35,""))</f>
        <v>35</v>
      </c>
      <c r="T14" s="582" t="n">
        <f aca="false">IF($R$4=Parametri!$B$25,M12,IF($R$4=Parametri!$B$26,M35,""))</f>
        <v>40</v>
      </c>
      <c r="U14" s="612" t="n">
        <f aca="false">IF($R$4=Parametri!$B$25,N12,IF($R$4=Parametri!$B$26,N35,""))</f>
        <v>0.35</v>
      </c>
      <c r="V14" s="612" t="n">
        <f aca="false">IF($R$4=Parametri!$B$25,O12,IF($R$4=Parametri!$B$26,O35,""))</f>
        <v>0.08</v>
      </c>
      <c r="W14" s="612" t="n">
        <f aca="false">IF($R$4=Parametri!$B$25,P12,IF($R$4=Parametri!$B$26,P35,""))</f>
        <v>0.06</v>
      </c>
      <c r="Y14" s="582" t="n">
        <f aca="false">IF(S14="","",IF(AND(($R$2)&gt;$S14,($R$2)&lt;=$T14),1,0))</f>
        <v>0</v>
      </c>
      <c r="Z14" s="582" t="str">
        <f aca="false">IF($Y14=1,R14,"")</f>
        <v/>
      </c>
      <c r="AA14" s="582" t="str">
        <f aca="false">IF($Y14=1,S14,"")</f>
        <v/>
      </c>
      <c r="AB14" s="582" t="str">
        <f aca="false">IF($Y14=1,T14,"")</f>
        <v/>
      </c>
      <c r="AC14" s="582" t="str">
        <f aca="false">IF($Y14=1,U14,"")</f>
        <v/>
      </c>
      <c r="AD14" s="582" t="str">
        <f aca="false">IF($Y14=1,V14,"")</f>
        <v/>
      </c>
      <c r="AE14" s="582" t="str">
        <f aca="false">IF($Y14=1,W14,"")</f>
        <v/>
      </c>
    </row>
    <row r="15" customFormat="false" ht="15.75" hidden="false" customHeight="true" outlineLevel="0" collapsed="false">
      <c r="A15" s="608"/>
      <c r="B15" s="609" t="n">
        <f aca="false">'Calcolo superfici edificio'!E242</f>
        <v>0</v>
      </c>
      <c r="C15" s="610" t="n">
        <f aca="false">IF(B15&lt;=95,B15,0)</f>
        <v>0</v>
      </c>
      <c r="D15" s="610" t="n">
        <f aca="false">IF(B15&gt;95,IF(B15&lt;=110,B15,0),0)</f>
        <v>0</v>
      </c>
      <c r="E15" s="610" t="n">
        <f aca="false">IF(B15&gt;110,IF(B15&lt;=130,B15,0),0)</f>
        <v>0</v>
      </c>
      <c r="F15" s="610" t="n">
        <f aca="false">IF(B15&gt;130,IF(B15&lt;=160,B15,0),0)</f>
        <v>0</v>
      </c>
      <c r="G15" s="610" t="n">
        <f aca="false">IF(B15&gt;160,B15,0)</f>
        <v>0</v>
      </c>
      <c r="H15" s="605"/>
      <c r="I15" s="582" t="str">
        <f aca="false">IF($I$2="?","",IF(I14="","",IF((I14+1)&gt;$I$2,"",I14+1)))</f>
        <v/>
      </c>
      <c r="J15" s="605"/>
      <c r="K15" s="606" t="str">
        <f aca="false">Parametri!H15</f>
        <v>XI</v>
      </c>
      <c r="L15" s="606" t="n">
        <f aca="false">Parametri!I15</f>
        <v>50</v>
      </c>
      <c r="M15" s="606" t="n">
        <f aca="false">Parametri!J15</f>
        <v>999999</v>
      </c>
      <c r="N15" s="611" t="n">
        <f aca="false">Parametri!K15</f>
        <v>0.5</v>
      </c>
      <c r="O15" s="611" t="n">
        <f aca="false">Parametri!L15</f>
        <v>0.18</v>
      </c>
      <c r="P15" s="611" t="n">
        <f aca="false">Parametri!M15</f>
        <v>0.1</v>
      </c>
      <c r="R15" s="582" t="str">
        <f aca="false">IF($R$4=Parametri!$B$25,K13,IF($R$4=Parametri!$B$26,K36,""))</f>
        <v>IX</v>
      </c>
      <c r="S15" s="582" t="n">
        <f aca="false">IF($R$4=Parametri!$B$25,L13,IF($R$4=Parametri!$B$26,L36,""))</f>
        <v>40</v>
      </c>
      <c r="T15" s="582" t="n">
        <f aca="false">IF($R$4=Parametri!$B$25,M13,IF($R$4=Parametri!$B$26,M36,""))</f>
        <v>45</v>
      </c>
      <c r="U15" s="612" t="n">
        <f aca="false">IF($R$4=Parametri!$B$25,N13,IF($R$4=Parametri!$B$26,N36,""))</f>
        <v>0.4</v>
      </c>
      <c r="V15" s="612" t="n">
        <f aca="false">IF($R$4=Parametri!$B$25,O13,IF($R$4=Parametri!$B$26,O36,""))</f>
        <v>0.18</v>
      </c>
      <c r="W15" s="612" t="n">
        <f aca="false">IF($R$4=Parametri!$B$25,P13,IF($R$4=Parametri!$B$26,P36,""))</f>
        <v>0.1</v>
      </c>
      <c r="Y15" s="582" t="n">
        <f aca="false">IF(S15="","",IF(AND(($R$2)&gt;$S15,($R$2)&lt;=$T15),1,0))</f>
        <v>0</v>
      </c>
      <c r="Z15" s="582" t="str">
        <f aca="false">IF($Y15=1,R15,"")</f>
        <v/>
      </c>
      <c r="AA15" s="582" t="str">
        <f aca="false">IF($Y15=1,S15,"")</f>
        <v/>
      </c>
      <c r="AB15" s="582" t="str">
        <f aca="false">IF($Y15=1,T15,"")</f>
        <v/>
      </c>
      <c r="AC15" s="582" t="str">
        <f aca="false">IF($Y15=1,U15,"")</f>
        <v/>
      </c>
      <c r="AD15" s="582" t="str">
        <f aca="false">IF($Y15=1,V15,"")</f>
        <v/>
      </c>
      <c r="AE15" s="582" t="str">
        <f aca="false">IF($Y15=1,W15,"")</f>
        <v/>
      </c>
    </row>
    <row r="16" customFormat="false" ht="15.75" hidden="false" customHeight="true" outlineLevel="0" collapsed="false">
      <c r="A16" s="608"/>
      <c r="B16" s="609" t="n">
        <f aca="false">'Calcolo superfici edificio'!E258</f>
        <v>0</v>
      </c>
      <c r="C16" s="610" t="n">
        <f aca="false">IF(B16&lt;=95,B16,0)</f>
        <v>0</v>
      </c>
      <c r="D16" s="610" t="n">
        <f aca="false">IF(B16&gt;95,IF(B16&lt;=110,B16,0),0)</f>
        <v>0</v>
      </c>
      <c r="E16" s="610" t="n">
        <f aca="false">IF(B16&gt;110,IF(B16&lt;=130,B16,0),0)</f>
        <v>0</v>
      </c>
      <c r="F16" s="610" t="n">
        <f aca="false">IF(B16&gt;130,IF(B16&lt;=160,B16,0),0)</f>
        <v>0</v>
      </c>
      <c r="G16" s="610" t="n">
        <f aca="false">IF(B16&gt;160,B16,0)</f>
        <v>0</v>
      </c>
      <c r="H16" s="605"/>
      <c r="I16" s="582" t="str">
        <f aca="false">IF($I$2="?","",IF(I15="","",IF((I15+1)&gt;$I$2,"",I15+1)))</f>
        <v/>
      </c>
      <c r="J16" s="605"/>
      <c r="K16" s="606" t="n">
        <f aca="false">Parametri!H16</f>
        <v>0</v>
      </c>
      <c r="L16" s="606" t="n">
        <f aca="false">Parametri!I16</f>
        <v>0</v>
      </c>
      <c r="M16" s="606" t="n">
        <f aca="false">Parametri!J16</f>
        <v>0</v>
      </c>
      <c r="N16" s="606" t="n">
        <f aca="false">Parametri!K16</f>
        <v>0</v>
      </c>
      <c r="O16" s="606" t="n">
        <f aca="false">Parametri!L16</f>
        <v>0</v>
      </c>
      <c r="P16" s="606" t="n">
        <f aca="false">Parametri!M16</f>
        <v>0</v>
      </c>
      <c r="R16" s="582" t="str">
        <f aca="false">IF($R$4=Parametri!$B$25,K14,IF($R$4=Parametri!$B$26,K37,""))</f>
        <v>X</v>
      </c>
      <c r="S16" s="582" t="n">
        <f aca="false">IF($R$4=Parametri!$B$25,L14,IF($R$4=Parametri!$B$26,L37,""))</f>
        <v>45</v>
      </c>
      <c r="T16" s="582" t="n">
        <f aca="false">IF($R$4=Parametri!$B$25,M14,IF($R$4=Parametri!$B$26,M37,""))</f>
        <v>50</v>
      </c>
      <c r="U16" s="612" t="n">
        <f aca="false">IF($R$4=Parametri!$B$25,N14,IF($R$4=Parametri!$B$26,N37,""))</f>
        <v>0.45</v>
      </c>
      <c r="V16" s="612" t="n">
        <f aca="false">IF($R$4=Parametri!$B$25,O14,IF($R$4=Parametri!$B$26,O37,""))</f>
        <v>0.18</v>
      </c>
      <c r="W16" s="612" t="n">
        <f aca="false">IF($R$4=Parametri!$B$25,P14,IF($R$4=Parametri!$B$26,P37,""))</f>
        <v>0.1</v>
      </c>
      <c r="Y16" s="582" t="n">
        <f aca="false">IF(S16="","",IF(AND(($R$2)&gt;$S16,($R$2)&lt;=$T16),1,0))</f>
        <v>0</v>
      </c>
      <c r="Z16" s="582" t="str">
        <f aca="false">IF($Y16=1,R16,"")</f>
        <v/>
      </c>
      <c r="AA16" s="582" t="str">
        <f aca="false">IF($Y16=1,S16,"")</f>
        <v/>
      </c>
      <c r="AB16" s="582" t="str">
        <f aca="false">IF($Y16=1,T16,"")</f>
        <v/>
      </c>
      <c r="AC16" s="582" t="str">
        <f aca="false">IF($Y16=1,U16,"")</f>
        <v/>
      </c>
      <c r="AD16" s="582" t="str">
        <f aca="false">IF($Y16=1,V16,"")</f>
        <v/>
      </c>
      <c r="AE16" s="582" t="str">
        <f aca="false">IF($Y16=1,W16,"")</f>
        <v/>
      </c>
    </row>
    <row r="17" customFormat="false" ht="15.75" hidden="false" customHeight="true" outlineLevel="0" collapsed="false">
      <c r="A17" s="608"/>
      <c r="B17" s="609" t="n">
        <f aca="false">'Calcolo superfici edificio'!E274</f>
        <v>0</v>
      </c>
      <c r="C17" s="610" t="n">
        <f aca="false">IF(B17&lt;=95,B17,0)</f>
        <v>0</v>
      </c>
      <c r="D17" s="610" t="n">
        <f aca="false">IF(B17&gt;95,IF(B17&lt;=110,B17,0),0)</f>
        <v>0</v>
      </c>
      <c r="E17" s="610" t="n">
        <f aca="false">IF(B17&gt;110,IF(B17&lt;=130,B17,0),0)</f>
        <v>0</v>
      </c>
      <c r="F17" s="610" t="n">
        <f aca="false">IF(B17&gt;130,IF(B17&lt;=160,B17,0),0)</f>
        <v>0</v>
      </c>
      <c r="G17" s="610" t="n">
        <f aca="false">IF(B17&gt;160,B17,0)</f>
        <v>0</v>
      </c>
      <c r="H17" s="605"/>
      <c r="I17" s="582" t="str">
        <f aca="false">IF($I$2="?","",IF(I16="","",IF((I16+1)&gt;$I$2,"",I16+1)))</f>
        <v/>
      </c>
      <c r="J17" s="605"/>
      <c r="K17" s="606" t="n">
        <f aca="false">Parametri!H17</f>
        <v>0</v>
      </c>
      <c r="L17" s="606" t="n">
        <f aca="false">Parametri!I17</f>
        <v>0</v>
      </c>
      <c r="M17" s="606" t="n">
        <f aca="false">Parametri!J17</f>
        <v>0</v>
      </c>
      <c r="N17" s="606" t="n">
        <f aca="false">Parametri!K17</f>
        <v>0</v>
      </c>
      <c r="O17" s="606" t="n">
        <f aca="false">Parametri!L17</f>
        <v>0</v>
      </c>
      <c r="P17" s="606" t="n">
        <f aca="false">Parametri!M17</f>
        <v>0</v>
      </c>
      <c r="R17" s="582" t="str">
        <f aca="false">IF($R$4=Parametri!$B$25,K15,IF($R$4=Parametri!$B$26,K38,""))</f>
        <v>XI</v>
      </c>
      <c r="S17" s="582" t="n">
        <f aca="false">IF($R$4=Parametri!$B$25,L15,IF($R$4=Parametri!$B$26,L38,""))</f>
        <v>50</v>
      </c>
      <c r="T17" s="582" t="n">
        <f aca="false">IF($R$4=Parametri!$B$25,M15,IF($R$4=Parametri!$B$26,M38,""))</f>
        <v>999999</v>
      </c>
      <c r="U17" s="612" t="n">
        <f aca="false">IF($R$4=Parametri!$B$25,N15,IF($R$4=Parametri!$B$26,N38,""))</f>
        <v>0.5</v>
      </c>
      <c r="V17" s="612" t="n">
        <f aca="false">IF($R$4=Parametri!$B$25,O15,IF($R$4=Parametri!$B$26,O38,""))</f>
        <v>0.18</v>
      </c>
      <c r="W17" s="612" t="n">
        <f aca="false">IF($R$4=Parametri!$B$25,P15,IF($R$4=Parametri!$B$26,P38,""))</f>
        <v>0.1</v>
      </c>
      <c r="Y17" s="582" t="n">
        <f aca="false">IF(S17="","",IF(AND(($R$2)&gt;$S17,($R$2)&lt;=$T17),1,0))</f>
        <v>0</v>
      </c>
      <c r="Z17" s="582" t="str">
        <f aca="false">IF($Y17=1,R17,"")</f>
        <v/>
      </c>
      <c r="AA17" s="582" t="str">
        <f aca="false">IF($Y17=1,S17,"")</f>
        <v/>
      </c>
      <c r="AB17" s="582" t="str">
        <f aca="false">IF($Y17=1,T17,"")</f>
        <v/>
      </c>
      <c r="AC17" s="582" t="str">
        <f aca="false">IF($Y17=1,U17,"")</f>
        <v/>
      </c>
      <c r="AD17" s="582" t="str">
        <f aca="false">IF($Y17=1,V17,"")</f>
        <v/>
      </c>
      <c r="AE17" s="582" t="str">
        <f aca="false">IF($Y17=1,W17,"")</f>
        <v/>
      </c>
    </row>
    <row r="18" customFormat="false" ht="15.75" hidden="false" customHeight="true" outlineLevel="0" collapsed="false">
      <c r="A18" s="608"/>
      <c r="B18" s="609" t="n">
        <f aca="false">'Calcolo superfici edificio'!E290</f>
        <v>0</v>
      </c>
      <c r="C18" s="610" t="n">
        <f aca="false">IF(B18&lt;=95,B18,0)</f>
        <v>0</v>
      </c>
      <c r="D18" s="610" t="n">
        <f aca="false">IF(B18&gt;95,IF(B18&lt;=110,B18,0),0)</f>
        <v>0</v>
      </c>
      <c r="E18" s="610" t="n">
        <f aca="false">IF(B18&gt;110,IF(B18&lt;=130,B18,0),0)</f>
        <v>0</v>
      </c>
      <c r="F18" s="610" t="n">
        <f aca="false">IF(B18&gt;130,IF(B18&lt;=160,B18,0),0)</f>
        <v>0</v>
      </c>
      <c r="G18" s="610" t="n">
        <f aca="false">IF(B18&gt;160,B18,0)</f>
        <v>0</v>
      </c>
      <c r="H18" s="605"/>
      <c r="I18" s="582" t="str">
        <f aca="false">IF($I$2="?","",IF(I17="","",IF((I17+1)&gt;$I$2,"",I17+1)))</f>
        <v/>
      </c>
      <c r="J18" s="605"/>
      <c r="K18" s="606" t="n">
        <f aca="false">Parametri!H18</f>
        <v>0</v>
      </c>
      <c r="L18" s="606" t="n">
        <f aca="false">Parametri!I18</f>
        <v>0</v>
      </c>
      <c r="M18" s="606" t="n">
        <f aca="false">Parametri!J18</f>
        <v>0</v>
      </c>
      <c r="N18" s="606" t="n">
        <f aca="false">Parametri!K18</f>
        <v>0</v>
      </c>
      <c r="O18" s="606" t="n">
        <f aca="false">Parametri!L18</f>
        <v>0</v>
      </c>
      <c r="P18" s="606" t="n">
        <f aca="false">Parametri!M18</f>
        <v>0</v>
      </c>
      <c r="R18" s="582" t="n">
        <f aca="false">IF($R$4=Parametri!$B$25,K16,IF($R$4=Parametri!$B$26,K39,""))</f>
        <v>0</v>
      </c>
      <c r="S18" s="582" t="n">
        <f aca="false">IF($R$4=Parametri!$B$25,L16,IF($R$4=Parametri!$B$26,L39,""))</f>
        <v>0</v>
      </c>
      <c r="T18" s="582" t="n">
        <f aca="false">IF($R$4=Parametri!$B$25,M16,IF($R$4=Parametri!$B$26,M39,""))</f>
        <v>0</v>
      </c>
      <c r="U18" s="582" t="n">
        <f aca="false">IF($R$4=Parametri!$B$25,N16,IF($R$4=Parametri!$B$26,N39,""))</f>
        <v>0</v>
      </c>
      <c r="V18" s="582" t="n">
        <f aca="false">IF($R$4=Parametri!$B$25,O16,IF($R$4=Parametri!$B$26,O39,""))</f>
        <v>0</v>
      </c>
      <c r="W18" s="582" t="n">
        <f aca="false">IF($R$4=Parametri!$B$25,P16,IF($R$4=Parametri!$B$26,P39,""))</f>
        <v>0</v>
      </c>
      <c r="Y18" s="582" t="n">
        <f aca="false">IF(S18="","",IF(AND(($R$2)&gt;$S18,($R$2)&lt;=$T18),1,0))</f>
        <v>0</v>
      </c>
      <c r="Z18" s="582" t="str">
        <f aca="false">IF($Y18=1,R18,"")</f>
        <v/>
      </c>
      <c r="AA18" s="582" t="str">
        <f aca="false">IF($Y18=1,S18,"")</f>
        <v/>
      </c>
      <c r="AB18" s="582" t="str">
        <f aca="false">IF($Y18=1,T18,"")</f>
        <v/>
      </c>
      <c r="AC18" s="582" t="str">
        <f aca="false">IF($Y18=1,U18,"")</f>
        <v/>
      </c>
      <c r="AD18" s="582" t="str">
        <f aca="false">IF($Y18=1,V18,"")</f>
        <v/>
      </c>
      <c r="AE18" s="582" t="str">
        <f aca="false">IF($Y18=1,W18,"")</f>
        <v/>
      </c>
    </row>
    <row r="19" customFormat="false" ht="15.75" hidden="false" customHeight="true" outlineLevel="0" collapsed="false">
      <c r="A19" s="608"/>
      <c r="B19" s="609" t="n">
        <f aca="false">'Calcolo superfici edificio'!E306</f>
        <v>0</v>
      </c>
      <c r="C19" s="610" t="n">
        <f aca="false">IF(B19&lt;=95,B19,0)</f>
        <v>0</v>
      </c>
      <c r="D19" s="610" t="n">
        <f aca="false">IF(B19&gt;95,IF(B19&lt;=110,B19,0),0)</f>
        <v>0</v>
      </c>
      <c r="E19" s="610" t="n">
        <f aca="false">IF(B19&gt;110,IF(B19&lt;=130,B19,0),0)</f>
        <v>0</v>
      </c>
      <c r="F19" s="610" t="n">
        <f aca="false">IF(B19&gt;130,IF(B19&lt;=160,B19,0),0)</f>
        <v>0</v>
      </c>
      <c r="G19" s="610" t="n">
        <f aca="false">IF(B19&gt;160,B19,0)</f>
        <v>0</v>
      </c>
      <c r="H19" s="605"/>
      <c r="I19" s="582" t="str">
        <f aca="false">IF($I$2="?","",IF(I18="","",IF((I18+1)&gt;$I$2,"",I18+1)))</f>
        <v/>
      </c>
      <c r="J19" s="605"/>
      <c r="K19" s="606" t="n">
        <f aca="false">Parametri!H19</f>
        <v>0</v>
      </c>
      <c r="L19" s="606" t="n">
        <f aca="false">Parametri!I19</f>
        <v>0</v>
      </c>
      <c r="M19" s="606" t="n">
        <f aca="false">Parametri!J19</f>
        <v>0</v>
      </c>
      <c r="N19" s="606" t="n">
        <f aca="false">Parametri!K19</f>
        <v>0</v>
      </c>
      <c r="O19" s="606" t="n">
        <f aca="false">Parametri!L19</f>
        <v>0</v>
      </c>
      <c r="P19" s="606" t="n">
        <f aca="false">Parametri!M19</f>
        <v>0</v>
      </c>
      <c r="R19" s="582" t="n">
        <f aca="false">IF($R$4=Parametri!$B$25,K17,IF($R$4=Parametri!$B$26,K40,""))</f>
        <v>0</v>
      </c>
      <c r="S19" s="582" t="n">
        <f aca="false">IF($R$4=Parametri!$B$25,L17,IF($R$4=Parametri!$B$26,L40,""))</f>
        <v>0</v>
      </c>
      <c r="T19" s="582" t="n">
        <f aca="false">IF($R$4=Parametri!$B$25,M17,IF($R$4=Parametri!$B$26,M40,""))</f>
        <v>0</v>
      </c>
      <c r="U19" s="582" t="n">
        <f aca="false">IF($R$4=Parametri!$B$25,N17,IF($R$4=Parametri!$B$26,N40,""))</f>
        <v>0</v>
      </c>
      <c r="V19" s="582" t="n">
        <f aca="false">IF($R$4=Parametri!$B$25,O17,IF($R$4=Parametri!$B$26,O40,""))</f>
        <v>0</v>
      </c>
      <c r="W19" s="582" t="n">
        <f aca="false">IF($R$4=Parametri!$B$25,P17,IF($R$4=Parametri!$B$26,P40,""))</f>
        <v>0</v>
      </c>
      <c r="Y19" s="582" t="n">
        <f aca="false">IF(S19="","",IF(AND(($R$2)&gt;$S19,($R$2)&lt;=$T19),1,0))</f>
        <v>0</v>
      </c>
      <c r="Z19" s="582" t="str">
        <f aca="false">IF($Y19=1,R19,"")</f>
        <v/>
      </c>
      <c r="AA19" s="582" t="str">
        <f aca="false">IF($Y19=1,S19,"")</f>
        <v/>
      </c>
      <c r="AB19" s="582" t="str">
        <f aca="false">IF($Y19=1,T19,"")</f>
        <v/>
      </c>
      <c r="AC19" s="582" t="str">
        <f aca="false">IF($Y19=1,U19,"")</f>
        <v/>
      </c>
      <c r="AD19" s="582" t="str">
        <f aca="false">IF($Y19=1,V19,"")</f>
        <v/>
      </c>
      <c r="AE19" s="582" t="str">
        <f aca="false">IF($Y19=1,W19,"")</f>
        <v/>
      </c>
    </row>
    <row r="20" customFormat="false" ht="15.75" hidden="false" customHeight="true" outlineLevel="0" collapsed="false">
      <c r="A20" s="608"/>
      <c r="B20" s="609" t="n">
        <f aca="false">'Calcolo superfici edificio'!E322</f>
        <v>0</v>
      </c>
      <c r="C20" s="610" t="n">
        <f aca="false">IF(B20&lt;=95,B20,0)</f>
        <v>0</v>
      </c>
      <c r="D20" s="610" t="n">
        <f aca="false">IF(B20&gt;95,IF(B20&lt;=110,B20,0),0)</f>
        <v>0</v>
      </c>
      <c r="E20" s="610" t="n">
        <f aca="false">IF(B20&gt;110,IF(B20&lt;=130,B20,0),0)</f>
        <v>0</v>
      </c>
      <c r="F20" s="610" t="n">
        <f aca="false">IF(B20&gt;130,IF(B20&lt;=160,B20,0),0)</f>
        <v>0</v>
      </c>
      <c r="G20" s="610" t="n">
        <f aca="false">IF(B20&gt;160,B20,0)</f>
        <v>0</v>
      </c>
      <c r="H20" s="605"/>
      <c r="I20" s="582" t="str">
        <f aca="false">IF($I$2="?","",IF(I19="","",IF((I19+1)&gt;$I$2,"",I19+1)))</f>
        <v/>
      </c>
      <c r="J20" s="605"/>
      <c r="K20" s="606" t="n">
        <f aca="false">Parametri!H20</f>
        <v>0</v>
      </c>
      <c r="L20" s="606" t="n">
        <f aca="false">Parametri!I20</f>
        <v>0</v>
      </c>
      <c r="M20" s="606" t="n">
        <f aca="false">Parametri!J20</f>
        <v>0</v>
      </c>
      <c r="N20" s="606" t="n">
        <f aca="false">Parametri!K20</f>
        <v>0</v>
      </c>
      <c r="O20" s="606" t="n">
        <f aca="false">Parametri!L20</f>
        <v>0</v>
      </c>
      <c r="P20" s="606" t="n">
        <f aca="false">Parametri!M20</f>
        <v>0</v>
      </c>
      <c r="R20" s="582" t="n">
        <f aca="false">IF($R$4=Parametri!$B$25,K18,IF($R$4=Parametri!$B$26,K41,""))</f>
        <v>0</v>
      </c>
      <c r="S20" s="582" t="n">
        <f aca="false">IF($R$4=Parametri!$B$25,L18,IF($R$4=Parametri!$B$26,L41,""))</f>
        <v>0</v>
      </c>
      <c r="T20" s="582" t="n">
        <f aca="false">IF($R$4=Parametri!$B$25,M18,IF($R$4=Parametri!$B$26,M41,""))</f>
        <v>0</v>
      </c>
      <c r="U20" s="582" t="n">
        <f aca="false">IF($R$4=Parametri!$B$25,N18,IF($R$4=Parametri!$B$26,N41,""))</f>
        <v>0</v>
      </c>
      <c r="V20" s="582" t="n">
        <f aca="false">IF($R$4=Parametri!$B$25,O18,IF($R$4=Parametri!$B$26,O41,""))</f>
        <v>0</v>
      </c>
      <c r="W20" s="582" t="n">
        <f aca="false">IF($R$4=Parametri!$B$25,P18,IF($R$4=Parametri!$B$26,P41,""))</f>
        <v>0</v>
      </c>
      <c r="Y20" s="582" t="n">
        <f aca="false">IF(S20="","",IF(AND(($R$2)&gt;$S20,($R$2)&lt;=$T20),1,0))</f>
        <v>0</v>
      </c>
      <c r="Z20" s="582" t="str">
        <f aca="false">IF($Y20=1,R20,"")</f>
        <v/>
      </c>
      <c r="AA20" s="582" t="str">
        <f aca="false">IF($Y20=1,S20,"")</f>
        <v/>
      </c>
      <c r="AB20" s="582" t="str">
        <f aca="false">IF($Y20=1,T20,"")</f>
        <v/>
      </c>
      <c r="AC20" s="582" t="str">
        <f aca="false">IF($Y20=1,U20,"")</f>
        <v/>
      </c>
      <c r="AD20" s="582" t="str">
        <f aca="false">IF($Y20=1,V20,"")</f>
        <v/>
      </c>
      <c r="AE20" s="582" t="str">
        <f aca="false">IF($Y20=1,W20,"")</f>
        <v/>
      </c>
    </row>
    <row r="21" customFormat="false" ht="15.75" hidden="false" customHeight="true" outlineLevel="0" collapsed="false">
      <c r="A21" s="608"/>
      <c r="B21" s="609" t="n">
        <f aca="false">'Calcolo superfici edificio'!E338</f>
        <v>0</v>
      </c>
      <c r="C21" s="610" t="n">
        <f aca="false">IF(B21&lt;=95,B21,0)</f>
        <v>0</v>
      </c>
      <c r="D21" s="610" t="n">
        <f aca="false">IF(B21&gt;95,IF(B21&lt;=110,B21,0),0)</f>
        <v>0</v>
      </c>
      <c r="E21" s="610" t="n">
        <f aca="false">IF(B21&gt;110,IF(B21&lt;=130,B21,0),0)</f>
        <v>0</v>
      </c>
      <c r="F21" s="610" t="n">
        <f aca="false">IF(B21&gt;130,IF(B21&lt;=160,B21,0),0)</f>
        <v>0</v>
      </c>
      <c r="G21" s="610" t="n">
        <f aca="false">IF(B21&gt;160,B21,0)</f>
        <v>0</v>
      </c>
      <c r="H21" s="605"/>
      <c r="I21" s="582" t="str">
        <f aca="false">IF($I$2="?","",IF(I20="","",IF((I20+1)&gt;$I$2,"",I20+1)))</f>
        <v/>
      </c>
      <c r="J21" s="605"/>
      <c r="K21" s="606" t="n">
        <f aca="false">Parametri!H21</f>
        <v>0</v>
      </c>
      <c r="L21" s="606" t="n">
        <f aca="false">Parametri!I21</f>
        <v>0</v>
      </c>
      <c r="M21" s="606" t="n">
        <f aca="false">Parametri!J21</f>
        <v>0</v>
      </c>
      <c r="N21" s="606" t="n">
        <f aca="false">Parametri!K21</f>
        <v>0</v>
      </c>
      <c r="O21" s="606" t="n">
        <f aca="false">Parametri!L21</f>
        <v>0</v>
      </c>
      <c r="P21" s="606" t="n">
        <f aca="false">Parametri!M21</f>
        <v>0</v>
      </c>
      <c r="R21" s="582" t="n">
        <f aca="false">IF($R$4=Parametri!$B$25,K19,IF($R$4=Parametri!$B$26,K42,""))</f>
        <v>0</v>
      </c>
      <c r="S21" s="582" t="n">
        <f aca="false">IF($R$4=Parametri!$B$25,L19,IF($R$4=Parametri!$B$26,L42,""))</f>
        <v>0</v>
      </c>
      <c r="T21" s="582" t="n">
        <f aca="false">IF($R$4=Parametri!$B$25,M19,IF($R$4=Parametri!$B$26,M42,""))</f>
        <v>0</v>
      </c>
      <c r="U21" s="582" t="n">
        <f aca="false">IF($R$4=Parametri!$B$25,N19,IF($R$4=Parametri!$B$26,N42,""))</f>
        <v>0</v>
      </c>
      <c r="V21" s="582" t="n">
        <f aca="false">IF($R$4=Parametri!$B$25,O19,IF($R$4=Parametri!$B$26,O42,""))</f>
        <v>0</v>
      </c>
      <c r="W21" s="582" t="n">
        <f aca="false">IF($R$4=Parametri!$B$25,P19,IF($R$4=Parametri!$B$26,P42,""))</f>
        <v>0</v>
      </c>
      <c r="Y21" s="582" t="n">
        <f aca="false">IF(S21="","",IF(AND(($R$2)&gt;$S21,($R$2)&lt;=$T21),1,0))</f>
        <v>0</v>
      </c>
      <c r="Z21" s="582" t="str">
        <f aca="false">IF($Y21=1,R21,"")</f>
        <v/>
      </c>
      <c r="AA21" s="582" t="str">
        <f aca="false">IF($Y21=1,S21,"")</f>
        <v/>
      </c>
      <c r="AB21" s="582" t="str">
        <f aca="false">IF($Y21=1,T21,"")</f>
        <v/>
      </c>
      <c r="AC21" s="582" t="str">
        <f aca="false">IF($Y21=1,U21,"")</f>
        <v/>
      </c>
      <c r="AD21" s="582" t="str">
        <f aca="false">IF($Y21=1,V21,"")</f>
        <v/>
      </c>
      <c r="AE21" s="582" t="str">
        <f aca="false">IF($Y21=1,W21,"")</f>
        <v/>
      </c>
    </row>
    <row r="22" customFormat="false" ht="15.75" hidden="false" customHeight="true" outlineLevel="0" collapsed="false">
      <c r="A22" s="608"/>
      <c r="B22" s="609" t="n">
        <f aca="false">'Calcolo superfici edificio'!E354</f>
        <v>0</v>
      </c>
      <c r="C22" s="610" t="n">
        <f aca="false">IF(B22&lt;=95,B22,0)</f>
        <v>0</v>
      </c>
      <c r="D22" s="610" t="n">
        <f aca="false">IF(B22&gt;95,IF(B22&lt;=110,B22,0),0)</f>
        <v>0</v>
      </c>
      <c r="E22" s="610" t="n">
        <f aca="false">IF(B22&gt;110,IF(B22&lt;=130,B22,0),0)</f>
        <v>0</v>
      </c>
      <c r="F22" s="610" t="n">
        <f aca="false">IF(B22&gt;130,IF(B22&lt;=160,B22,0),0)</f>
        <v>0</v>
      </c>
      <c r="G22" s="610" t="n">
        <f aca="false">IF(B22&gt;160,B22,0)</f>
        <v>0</v>
      </c>
      <c r="H22" s="605"/>
      <c r="I22" s="582" t="str">
        <f aca="false">IF($I$2="?","",IF(I21="","",IF((I21+1)&gt;$I$2,"",I21+1)))</f>
        <v/>
      </c>
      <c r="J22" s="605"/>
      <c r="K22" s="606" t="n">
        <f aca="false">Parametri!H22</f>
        <v>0</v>
      </c>
      <c r="L22" s="606" t="n">
        <f aca="false">Parametri!I22</f>
        <v>0</v>
      </c>
      <c r="M22" s="606" t="n">
        <f aca="false">Parametri!J22</f>
        <v>0</v>
      </c>
      <c r="N22" s="606" t="n">
        <f aca="false">Parametri!K22</f>
        <v>0</v>
      </c>
      <c r="O22" s="606" t="n">
        <f aca="false">Parametri!L22</f>
        <v>0</v>
      </c>
      <c r="P22" s="606" t="n">
        <f aca="false">Parametri!M22</f>
        <v>0</v>
      </c>
      <c r="R22" s="582" t="n">
        <f aca="false">IF($R$4=Parametri!$B$25,K20,IF($R$4=Parametri!$B$26,K43,""))</f>
        <v>0</v>
      </c>
      <c r="S22" s="582" t="n">
        <f aca="false">IF($R$4=Parametri!$B$25,L20,IF($R$4=Parametri!$B$26,L43,""))</f>
        <v>0</v>
      </c>
      <c r="T22" s="582" t="n">
        <f aca="false">IF($R$4=Parametri!$B$25,M20,IF($R$4=Parametri!$B$26,M43,""))</f>
        <v>0</v>
      </c>
      <c r="U22" s="582" t="n">
        <f aca="false">IF($R$4=Parametri!$B$25,N20,IF($R$4=Parametri!$B$26,N43,""))</f>
        <v>0</v>
      </c>
      <c r="V22" s="582" t="n">
        <f aca="false">IF($R$4=Parametri!$B$25,O20,IF($R$4=Parametri!$B$26,O43,""))</f>
        <v>0</v>
      </c>
      <c r="W22" s="582" t="n">
        <f aca="false">IF($R$4=Parametri!$B$25,P20,IF($R$4=Parametri!$B$26,P43,""))</f>
        <v>0</v>
      </c>
      <c r="Y22" s="582" t="n">
        <f aca="false">IF(S22="","",IF(AND(($R$2)&gt;$S22,($R$2)&lt;=$T22),1,0))</f>
        <v>0</v>
      </c>
      <c r="Z22" s="582" t="str">
        <f aca="false">IF($Y22=1,R22,"")</f>
        <v/>
      </c>
      <c r="AA22" s="582" t="str">
        <f aca="false">IF($Y22=1,S22,"")</f>
        <v/>
      </c>
      <c r="AB22" s="582" t="str">
        <f aca="false">IF($Y22=1,T22,"")</f>
        <v/>
      </c>
      <c r="AC22" s="582" t="str">
        <f aca="false">IF($Y22=1,U22,"")</f>
        <v/>
      </c>
      <c r="AD22" s="582" t="str">
        <f aca="false">IF($Y22=1,V22,"")</f>
        <v/>
      </c>
      <c r="AE22" s="582" t="str">
        <f aca="false">IF($Y22=1,W22,"")</f>
        <v/>
      </c>
    </row>
    <row r="23" customFormat="false" ht="15.75" hidden="false" customHeight="true" outlineLevel="0" collapsed="false">
      <c r="A23" s="608"/>
      <c r="B23" s="609" t="n">
        <f aca="false">'Calcolo superfici edificio'!E370</f>
        <v>0</v>
      </c>
      <c r="C23" s="610" t="n">
        <f aca="false">IF(B23&lt;=95,B23,0)</f>
        <v>0</v>
      </c>
      <c r="D23" s="610" t="n">
        <f aca="false">IF(B23&gt;95,IF(B23&lt;=110,B23,0),0)</f>
        <v>0</v>
      </c>
      <c r="E23" s="610" t="n">
        <f aca="false">IF(B23&gt;110,IF(B23&lt;=130,B23,0),0)</f>
        <v>0</v>
      </c>
      <c r="F23" s="610" t="n">
        <f aca="false">IF(B23&gt;130,IF(B23&lt;=160,B23,0),0)</f>
        <v>0</v>
      </c>
      <c r="G23" s="610" t="n">
        <f aca="false">IF(B23&gt;160,B23,0)</f>
        <v>0</v>
      </c>
      <c r="H23" s="605"/>
      <c r="I23" s="582" t="str">
        <f aca="false">IF($I$2="?","",IF(I22="","",IF((I22+1)&gt;$I$2,"",I22+1)))</f>
        <v/>
      </c>
      <c r="J23" s="605"/>
      <c r="K23" s="606" t="n">
        <f aca="false">Parametri!H23</f>
        <v>0</v>
      </c>
      <c r="L23" s="606" t="n">
        <f aca="false">Parametri!I23</f>
        <v>0</v>
      </c>
      <c r="M23" s="606" t="n">
        <f aca="false">Parametri!J23</f>
        <v>0</v>
      </c>
      <c r="N23" s="606" t="n">
        <f aca="false">Parametri!K23</f>
        <v>0</v>
      </c>
      <c r="O23" s="606" t="n">
        <f aca="false">Parametri!L23</f>
        <v>0</v>
      </c>
      <c r="P23" s="606" t="n">
        <f aca="false">Parametri!M23</f>
        <v>0</v>
      </c>
      <c r="R23" s="582" t="n">
        <f aca="false">IF($R$4=Parametri!$B$25,K21,IF($R$4=Parametri!$B$26,K44,""))</f>
        <v>0</v>
      </c>
      <c r="S23" s="582" t="n">
        <f aca="false">IF($R$4=Parametri!$B$25,L21,IF($R$4=Parametri!$B$26,L44,""))</f>
        <v>0</v>
      </c>
      <c r="T23" s="582" t="n">
        <f aca="false">IF($R$4=Parametri!$B$25,M21,IF($R$4=Parametri!$B$26,M44,""))</f>
        <v>0</v>
      </c>
      <c r="U23" s="582" t="n">
        <f aca="false">IF($R$4=Parametri!$B$25,N21,IF($R$4=Parametri!$B$26,N44,""))</f>
        <v>0</v>
      </c>
      <c r="V23" s="582" t="n">
        <f aca="false">IF($R$4=Parametri!$B$25,O21,IF($R$4=Parametri!$B$26,O44,""))</f>
        <v>0</v>
      </c>
      <c r="W23" s="582" t="n">
        <f aca="false">IF($R$4=Parametri!$B$25,P21,IF($R$4=Parametri!$B$26,P44,""))</f>
        <v>0</v>
      </c>
      <c r="Y23" s="582" t="n">
        <f aca="false">IF(S23="","",IF(AND(($R$2)&gt;$S23,($R$2)&lt;=$T23),1,0))</f>
        <v>0</v>
      </c>
      <c r="Z23" s="582" t="str">
        <f aca="false">IF($Y23=1,R23,"")</f>
        <v/>
      </c>
      <c r="AA23" s="582" t="str">
        <f aca="false">IF($Y23=1,S23,"")</f>
        <v/>
      </c>
      <c r="AB23" s="582" t="str">
        <f aca="false">IF($Y23=1,T23,"")</f>
        <v/>
      </c>
      <c r="AC23" s="582" t="str">
        <f aca="false">IF($Y23=1,U23,"")</f>
        <v/>
      </c>
      <c r="AD23" s="582" t="str">
        <f aca="false">IF($Y23=1,V23,"")</f>
        <v/>
      </c>
      <c r="AE23" s="582" t="str">
        <f aca="false">IF($Y23=1,W23,"")</f>
        <v/>
      </c>
    </row>
    <row r="24" customFormat="false" ht="15.75" hidden="false" customHeight="true" outlineLevel="0" collapsed="false">
      <c r="A24" s="608"/>
      <c r="B24" s="609" t="n">
        <f aca="false">'Calcolo superfici edificio'!E386</f>
        <v>0</v>
      </c>
      <c r="C24" s="610" t="n">
        <f aca="false">IF(B24&lt;=95,B24,0)</f>
        <v>0</v>
      </c>
      <c r="D24" s="610" t="n">
        <f aca="false">IF(B24&gt;95,IF(B24&lt;=110,B24,0),0)</f>
        <v>0</v>
      </c>
      <c r="E24" s="610" t="n">
        <f aca="false">IF(B24&gt;110,IF(B24&lt;=130,B24,0),0)</f>
        <v>0</v>
      </c>
      <c r="F24" s="610" t="n">
        <f aca="false">IF(B24&gt;130,IF(B24&lt;=160,B24,0),0)</f>
        <v>0</v>
      </c>
      <c r="G24" s="610" t="n">
        <f aca="false">IF(B24&gt;160,B24,0)</f>
        <v>0</v>
      </c>
      <c r="H24" s="605"/>
      <c r="I24" s="582" t="str">
        <f aca="false">IF($I$2="?","",IF(I23="","",IF((I23+1)&gt;$I$2,"",I23+1)))</f>
        <v/>
      </c>
      <c r="J24" s="605"/>
      <c r="K24" s="606" t="str">
        <f aca="false">Parametri!H24</f>
        <v>Contributo sul costo di costruzione - classi di edifici e relative maggiorazioni per comuni con più di 50.000 abitanti</v>
      </c>
      <c r="L24" s="606" t="n">
        <f aca="false">Parametri!I24</f>
        <v>0</v>
      </c>
      <c r="M24" s="606" t="n">
        <f aca="false">Parametri!J24</f>
        <v>0</v>
      </c>
      <c r="N24" s="606" t="n">
        <f aca="false">Parametri!K24</f>
        <v>0</v>
      </c>
      <c r="O24" s="606" t="n">
        <f aca="false">Parametri!L24</f>
        <v>0</v>
      </c>
      <c r="P24" s="606" t="n">
        <f aca="false">Parametri!M24</f>
        <v>0</v>
      </c>
      <c r="R24" s="582" t="n">
        <f aca="false">IF($R$4=Parametri!$B$25,K22,IF($R$4=Parametri!$B$26,K45,""))</f>
        <v>0</v>
      </c>
      <c r="S24" s="582" t="n">
        <f aca="false">IF($R$4=Parametri!$B$25,L22,IF($R$4=Parametri!$B$26,L45,""))</f>
        <v>0</v>
      </c>
      <c r="T24" s="582" t="n">
        <f aca="false">IF($R$4=Parametri!$B$25,M22,IF($R$4=Parametri!$B$26,M45,""))</f>
        <v>0</v>
      </c>
      <c r="U24" s="582" t="n">
        <f aca="false">IF($R$4=Parametri!$B$25,N22,IF($R$4=Parametri!$B$26,N45,""))</f>
        <v>0</v>
      </c>
      <c r="V24" s="582" t="n">
        <f aca="false">IF($R$4=Parametri!$B$25,O22,IF($R$4=Parametri!$B$26,O45,""))</f>
        <v>0</v>
      </c>
      <c r="W24" s="582" t="n">
        <f aca="false">IF($R$4=Parametri!$B$25,P22,IF($R$4=Parametri!$B$26,P45,""))</f>
        <v>0</v>
      </c>
      <c r="Y24" s="582" t="n">
        <f aca="false">IF(S24="","",IF(AND(($R$2)&gt;$S24,($R$2)&lt;=$T24),1,0))</f>
        <v>0</v>
      </c>
      <c r="Z24" s="582" t="str">
        <f aca="false">IF($Y24=1,R24,"")</f>
        <v/>
      </c>
      <c r="AA24" s="582" t="str">
        <f aca="false">IF($Y24=1,S24,"")</f>
        <v/>
      </c>
      <c r="AB24" s="582" t="str">
        <f aca="false">IF($Y24=1,T24,"")</f>
        <v/>
      </c>
      <c r="AC24" s="582" t="str">
        <f aca="false">IF($Y24=1,U24,"")</f>
        <v/>
      </c>
      <c r="AD24" s="582" t="str">
        <f aca="false">IF($Y24=1,V24,"")</f>
        <v/>
      </c>
      <c r="AE24" s="582" t="str">
        <f aca="false">IF($Y24=1,W24,"")</f>
        <v/>
      </c>
    </row>
    <row r="25" customFormat="false" ht="15.75" hidden="false" customHeight="true" outlineLevel="0" collapsed="false">
      <c r="A25" s="608"/>
      <c r="B25" s="609" t="n">
        <f aca="false">'Calcolo superfici edificio'!E402</f>
        <v>0</v>
      </c>
      <c r="C25" s="610" t="n">
        <f aca="false">IF(B25&lt;=95,B25,0)</f>
        <v>0</v>
      </c>
      <c r="D25" s="610" t="n">
        <f aca="false">IF(B25&gt;95,IF(B25&lt;=110,B25,0),0)</f>
        <v>0</v>
      </c>
      <c r="E25" s="610" t="n">
        <f aca="false">IF(B25&gt;110,IF(B25&lt;=130,B25,0),0)</f>
        <v>0</v>
      </c>
      <c r="F25" s="610" t="n">
        <f aca="false">IF(B25&gt;130,IF(B25&lt;=160,B25,0),0)</f>
        <v>0</v>
      </c>
      <c r="G25" s="610" t="n">
        <f aca="false">IF(B25&gt;160,B25,0)</f>
        <v>0</v>
      </c>
      <c r="H25" s="605"/>
      <c r="I25" s="582" t="str">
        <f aca="false">IF($I$2="?","",IF(I24="","",IF((I24+1)&gt;$I$2,"",I24+1)))</f>
        <v/>
      </c>
      <c r="J25" s="605"/>
      <c r="K25" s="606" t="n">
        <f aca="false">Parametri!H25</f>
        <v>0</v>
      </c>
      <c r="L25" s="606" t="n">
        <f aca="false">Parametri!I25</f>
        <v>0</v>
      </c>
      <c r="M25" s="606" t="n">
        <f aca="false">Parametri!J25</f>
        <v>0</v>
      </c>
      <c r="N25" s="606" t="n">
        <f aca="false">Parametri!K25</f>
        <v>0</v>
      </c>
      <c r="O25" s="606" t="n">
        <f aca="false">Parametri!L25</f>
        <v>0</v>
      </c>
      <c r="P25" s="606" t="n">
        <f aca="false">Parametri!M25</f>
        <v>0</v>
      </c>
    </row>
    <row r="26" customFormat="false" ht="15.75" hidden="false" customHeight="true" outlineLevel="0" collapsed="false">
      <c r="A26" s="608"/>
      <c r="B26" s="609" t="n">
        <f aca="false">'Calcolo superfici edificio'!E418</f>
        <v>0</v>
      </c>
      <c r="C26" s="610" t="n">
        <f aca="false">IF(B26&lt;=95,B26,0)</f>
        <v>0</v>
      </c>
      <c r="D26" s="610" t="n">
        <f aca="false">IF(B26&gt;95,IF(B26&lt;=110,B26,0),0)</f>
        <v>0</v>
      </c>
      <c r="E26" s="610" t="n">
        <f aca="false">IF(B26&gt;110,IF(B26&lt;=130,B26,0),0)</f>
        <v>0</v>
      </c>
      <c r="F26" s="610" t="n">
        <f aca="false">IF(B26&gt;130,IF(B26&lt;=160,B26,0),0)</f>
        <v>0</v>
      </c>
      <c r="G26" s="610" t="n">
        <f aca="false">IF(B26&gt;160,B26,0)</f>
        <v>0</v>
      </c>
      <c r="H26" s="605"/>
      <c r="I26" s="582" t="str">
        <f aca="false">IF($I$2="?","",IF(I25="","",IF((I25+1)&gt;$I$2,"",I25+1)))</f>
        <v/>
      </c>
      <c r="J26" s="605"/>
      <c r="K26" s="606" t="n">
        <f aca="false">Parametri!H26</f>
        <v>0</v>
      </c>
      <c r="L26" s="606" t="n">
        <f aca="false">Parametri!I26</f>
        <v>0</v>
      </c>
      <c r="M26" s="606" t="n">
        <f aca="false">Parametri!J26</f>
        <v>0</v>
      </c>
      <c r="N26" s="606" t="n">
        <f aca="false">Parametri!K26</f>
        <v>0</v>
      </c>
      <c r="O26" s="606" t="n">
        <f aca="false">Parametri!L26</f>
        <v>0</v>
      </c>
      <c r="P26" s="606" t="n">
        <f aca="false">Parametri!M26</f>
        <v>0</v>
      </c>
    </row>
    <row r="27" customFormat="false" ht="15.75" hidden="false" customHeight="true" outlineLevel="0" collapsed="false">
      <c r="A27" s="608"/>
      <c r="B27" s="609" t="n">
        <f aca="false">'Calcolo superfici edificio'!E434</f>
        <v>0</v>
      </c>
      <c r="C27" s="610" t="n">
        <f aca="false">IF(B27&lt;=95,B27,0)</f>
        <v>0</v>
      </c>
      <c r="D27" s="610" t="n">
        <f aca="false">IF(B27&gt;95,IF(B27&lt;=110,B27,0),0)</f>
        <v>0</v>
      </c>
      <c r="E27" s="610" t="n">
        <f aca="false">IF(B27&gt;110,IF(B27&lt;=130,B27,0),0)</f>
        <v>0</v>
      </c>
      <c r="F27" s="610" t="n">
        <f aca="false">IF(B27&gt;130,IF(B27&lt;=160,B27,0),0)</f>
        <v>0</v>
      </c>
      <c r="G27" s="610" t="n">
        <f aca="false">IF(B27&gt;160,B27,0)</f>
        <v>0</v>
      </c>
      <c r="H27" s="605"/>
      <c r="I27" s="582" t="str">
        <f aca="false">IF($I$2="?","",IF(I26="","",IF((I26+1)&gt;$I$2,"",I26+1)))</f>
        <v/>
      </c>
      <c r="J27" s="605"/>
      <c r="K27" s="606" t="str">
        <f aca="false">Parametri!H27</f>
        <v>Classe</v>
      </c>
      <c r="L27" s="606" t="str">
        <f aca="false">Parametri!I27</f>
        <v>Minimo</v>
      </c>
      <c r="M27" s="606" t="str">
        <f aca="false">Parametri!J27</f>
        <v>Massimo (compreso)</v>
      </c>
      <c r="N27" s="606" t="str">
        <f aca="false">Parametri!K27</f>
        <v>Maggiorazione</v>
      </c>
      <c r="O27" s="606" t="str">
        <f aca="false">Parametri!L27</f>
        <v>Nuova edificazione</v>
      </c>
      <c r="P27" s="606" t="str">
        <f aca="false">Parametri!M27</f>
        <v>Ristrutturazione</v>
      </c>
    </row>
    <row r="28" customFormat="false" ht="15.75" hidden="false" customHeight="true" outlineLevel="0" collapsed="false">
      <c r="A28" s="608"/>
      <c r="B28" s="609" t="n">
        <f aca="false">'Calcolo superfici edificio'!E450</f>
        <v>0</v>
      </c>
      <c r="C28" s="610" t="n">
        <f aca="false">IF(B28&lt;=95,B28,0)</f>
        <v>0</v>
      </c>
      <c r="D28" s="610" t="n">
        <f aca="false">IF(B28&gt;95,IF(B28&lt;=110,B28,0),0)</f>
        <v>0</v>
      </c>
      <c r="E28" s="610" t="n">
        <f aca="false">IF(B28&gt;110,IF(B28&lt;=130,B28,0),0)</f>
        <v>0</v>
      </c>
      <c r="F28" s="610" t="n">
        <f aca="false">IF(B28&gt;130,IF(B28&lt;=160,B28,0),0)</f>
        <v>0</v>
      </c>
      <c r="G28" s="610" t="n">
        <f aca="false">IF(B28&gt;160,B28,0)</f>
        <v>0</v>
      </c>
      <c r="H28" s="605"/>
      <c r="I28" s="582" t="str">
        <f aca="false">IF($I$2="?","",IF(I27="","",IF((I27+1)&gt;$I$2,"",I27+1)))</f>
        <v/>
      </c>
      <c r="J28" s="605"/>
      <c r="K28" s="606" t="str">
        <f aca="false">Parametri!H28</f>
        <v>I</v>
      </c>
      <c r="L28" s="606" t="n">
        <f aca="false">Parametri!I28</f>
        <v>0</v>
      </c>
      <c r="M28" s="606" t="n">
        <f aca="false">Parametri!J28</f>
        <v>5</v>
      </c>
      <c r="N28" s="611" t="n">
        <f aca="false">Parametri!K28</f>
        <v>0</v>
      </c>
      <c r="O28" s="611" t="n">
        <f aca="false">Parametri!L28</f>
        <v>0.07</v>
      </c>
      <c r="P28" s="611" t="n">
        <f aca="false">Parametri!M28</f>
        <v>0.05</v>
      </c>
    </row>
    <row r="29" customFormat="false" ht="15.75" hidden="false" customHeight="true" outlineLevel="0" collapsed="false">
      <c r="A29" s="608"/>
      <c r="B29" s="609" t="n">
        <f aca="false">'Calcolo superfici edificio'!E466</f>
        <v>0</v>
      </c>
      <c r="C29" s="610" t="n">
        <f aca="false">IF(B29&lt;=95,B29,0)</f>
        <v>0</v>
      </c>
      <c r="D29" s="610" t="n">
        <f aca="false">IF(B29&gt;95,IF(B29&lt;=110,B29,0),0)</f>
        <v>0</v>
      </c>
      <c r="E29" s="610" t="n">
        <f aca="false">IF(B29&gt;110,IF(B29&lt;=130,B29,0),0)</f>
        <v>0</v>
      </c>
      <c r="F29" s="610" t="n">
        <f aca="false">IF(B29&gt;130,IF(B29&lt;=160,B29,0),0)</f>
        <v>0</v>
      </c>
      <c r="G29" s="610" t="n">
        <f aca="false">IF(B29&gt;160,B29,0)</f>
        <v>0</v>
      </c>
      <c r="H29" s="605"/>
      <c r="I29" s="582" t="str">
        <f aca="false">IF($I$2="?","",IF(I28="","",IF((I28+1)&gt;$I$2,"",I28+1)))</f>
        <v/>
      </c>
      <c r="J29" s="605"/>
      <c r="K29" s="606" t="str">
        <f aca="false">Parametri!H29</f>
        <v>II</v>
      </c>
      <c r="L29" s="606" t="n">
        <f aca="false">Parametri!I29</f>
        <v>5</v>
      </c>
      <c r="M29" s="606" t="n">
        <f aca="false">Parametri!J29</f>
        <v>10</v>
      </c>
      <c r="N29" s="611" t="n">
        <f aca="false">Parametri!K29</f>
        <v>0.05</v>
      </c>
      <c r="O29" s="611" t="n">
        <f aca="false">Parametri!L29</f>
        <v>0.07</v>
      </c>
      <c r="P29" s="611" t="n">
        <f aca="false">Parametri!M29</f>
        <v>0.05</v>
      </c>
    </row>
    <row r="30" customFormat="false" ht="15.75" hidden="false" customHeight="true" outlineLevel="0" collapsed="false">
      <c r="A30" s="608"/>
      <c r="B30" s="609" t="n">
        <f aca="false">'Calcolo superfici edificio'!E482</f>
        <v>0</v>
      </c>
      <c r="C30" s="610" t="n">
        <f aca="false">IF(B30&lt;=95,B30,0)</f>
        <v>0</v>
      </c>
      <c r="D30" s="610" t="n">
        <f aca="false">IF(B30&gt;95,IF(B30&lt;=110,B30,0),0)</f>
        <v>0</v>
      </c>
      <c r="E30" s="610" t="n">
        <f aca="false">IF(B30&gt;110,IF(B30&lt;=130,B30,0),0)</f>
        <v>0</v>
      </c>
      <c r="F30" s="610" t="n">
        <f aca="false">IF(B30&gt;130,IF(B30&lt;=160,B30,0),0)</f>
        <v>0</v>
      </c>
      <c r="G30" s="610" t="n">
        <f aca="false">IF(B30&gt;160,B30,0)</f>
        <v>0</v>
      </c>
      <c r="H30" s="605"/>
      <c r="I30" s="582" t="str">
        <f aca="false">IF($I$2="?","",IF(I29="","",IF((I29+1)&gt;$I$2,"",I29+1)))</f>
        <v/>
      </c>
      <c r="J30" s="605"/>
      <c r="K30" s="606" t="str">
        <f aca="false">Parametri!H30</f>
        <v>III</v>
      </c>
      <c r="L30" s="606" t="n">
        <f aca="false">Parametri!I30</f>
        <v>10</v>
      </c>
      <c r="M30" s="606" t="n">
        <f aca="false">Parametri!J30</f>
        <v>15</v>
      </c>
      <c r="N30" s="611" t="n">
        <f aca="false">Parametri!K30</f>
        <v>0.1</v>
      </c>
      <c r="O30" s="611" t="n">
        <f aca="false">Parametri!L30</f>
        <v>0.07</v>
      </c>
      <c r="P30" s="611" t="n">
        <f aca="false">Parametri!M30</f>
        <v>0.05</v>
      </c>
    </row>
    <row r="31" customFormat="false" ht="15.75" hidden="false" customHeight="true" outlineLevel="0" collapsed="false">
      <c r="A31" s="608"/>
      <c r="B31" s="609" t="n">
        <f aca="false">'Calcolo superfici edificio'!E498</f>
        <v>0</v>
      </c>
      <c r="C31" s="610" t="n">
        <f aca="false">IF(B31&lt;=95,B31,0)</f>
        <v>0</v>
      </c>
      <c r="D31" s="610" t="n">
        <f aca="false">IF(B31&gt;95,IF(B31&lt;=110,B31,0),0)</f>
        <v>0</v>
      </c>
      <c r="E31" s="610" t="n">
        <f aca="false">IF(B31&gt;110,IF(B31&lt;=130,B31,0),0)</f>
        <v>0</v>
      </c>
      <c r="F31" s="610" t="n">
        <f aca="false">IF(B31&gt;130,IF(B31&lt;=160,B31,0),0)</f>
        <v>0</v>
      </c>
      <c r="G31" s="610" t="n">
        <f aca="false">IF(B31&gt;160,B31,0)</f>
        <v>0</v>
      </c>
      <c r="H31" s="605"/>
      <c r="I31" s="582" t="str">
        <f aca="false">IF($I$2="?","",IF(I30="","",IF((I30+1)&gt;$I$2,"",I30+1)))</f>
        <v/>
      </c>
      <c r="J31" s="605"/>
      <c r="K31" s="606" t="str">
        <f aca="false">Parametri!H31</f>
        <v>IV</v>
      </c>
      <c r="L31" s="606" t="n">
        <f aca="false">Parametri!I31</f>
        <v>15</v>
      </c>
      <c r="M31" s="606" t="n">
        <f aca="false">Parametri!J31</f>
        <v>20</v>
      </c>
      <c r="N31" s="611" t="n">
        <f aca="false">Parametri!K31</f>
        <v>0.15</v>
      </c>
      <c r="O31" s="611" t="n">
        <f aca="false">Parametri!L31</f>
        <v>0.1</v>
      </c>
      <c r="P31" s="611" t="n">
        <f aca="false">Parametri!M31</f>
        <v>0.06</v>
      </c>
    </row>
    <row r="32" customFormat="false" ht="15.75" hidden="false" customHeight="true" outlineLevel="0" collapsed="false">
      <c r="A32" s="608"/>
      <c r="B32" s="609" t="n">
        <f aca="false">'Calcolo superfici edificio'!E514</f>
        <v>0</v>
      </c>
      <c r="C32" s="610" t="n">
        <f aca="false">IF(B32&lt;=95,B32,0)</f>
        <v>0</v>
      </c>
      <c r="D32" s="610" t="n">
        <f aca="false">IF(B32&gt;95,IF(B32&lt;=110,B32,0),0)</f>
        <v>0</v>
      </c>
      <c r="E32" s="610" t="n">
        <f aca="false">IF(B32&gt;110,IF(B32&lt;=130,B32,0),0)</f>
        <v>0</v>
      </c>
      <c r="F32" s="610" t="n">
        <f aca="false">IF(B32&gt;130,IF(B32&lt;=160,B32,0),0)</f>
        <v>0</v>
      </c>
      <c r="G32" s="610" t="n">
        <f aca="false">IF(B32&gt;160,B32,0)</f>
        <v>0</v>
      </c>
      <c r="H32" s="605"/>
      <c r="I32" s="582" t="str">
        <f aca="false">IF($I$2="?","",IF(I31="","",IF((I31+1)&gt;$I$2,"",I31+1)))</f>
        <v/>
      </c>
      <c r="J32" s="605"/>
      <c r="K32" s="606" t="str">
        <f aca="false">Parametri!H32</f>
        <v>V</v>
      </c>
      <c r="L32" s="606" t="n">
        <f aca="false">Parametri!I32</f>
        <v>20</v>
      </c>
      <c r="M32" s="606" t="n">
        <f aca="false">Parametri!J32</f>
        <v>25</v>
      </c>
      <c r="N32" s="611" t="n">
        <f aca="false">Parametri!K32</f>
        <v>0.2</v>
      </c>
      <c r="O32" s="611" t="n">
        <f aca="false">Parametri!L32</f>
        <v>0.1</v>
      </c>
      <c r="P32" s="611" t="n">
        <f aca="false">Parametri!M32</f>
        <v>0.06</v>
      </c>
    </row>
    <row r="33" customFormat="false" ht="12.75" hidden="false" customHeight="false" outlineLevel="0" collapsed="false">
      <c r="A33" s="608"/>
      <c r="H33" s="605"/>
      <c r="J33" s="605"/>
      <c r="K33" s="606" t="str">
        <f aca="false">Parametri!H33</f>
        <v>VI</v>
      </c>
      <c r="L33" s="606" t="n">
        <f aca="false">Parametri!I33</f>
        <v>25</v>
      </c>
      <c r="M33" s="606" t="n">
        <f aca="false">Parametri!J33</f>
        <v>30</v>
      </c>
      <c r="N33" s="611" t="n">
        <f aca="false">Parametri!K33</f>
        <v>0.25</v>
      </c>
      <c r="O33" s="611" t="n">
        <f aca="false">Parametri!L33</f>
        <v>0.1</v>
      </c>
      <c r="P33" s="611" t="n">
        <f aca="false">Parametri!M33</f>
        <v>0.06</v>
      </c>
    </row>
    <row r="34" customFormat="false" ht="12.75" hidden="false" customHeight="false" outlineLevel="0" collapsed="false">
      <c r="A34" s="608"/>
      <c r="H34" s="605"/>
      <c r="J34" s="605"/>
      <c r="K34" s="606" t="str">
        <f aca="false">Parametri!H34</f>
        <v>VII</v>
      </c>
      <c r="L34" s="606" t="n">
        <f aca="false">Parametri!I34</f>
        <v>30</v>
      </c>
      <c r="M34" s="606" t="n">
        <f aca="false">Parametri!J34</f>
        <v>35</v>
      </c>
      <c r="N34" s="611" t="n">
        <f aca="false">Parametri!K34</f>
        <v>0.3</v>
      </c>
      <c r="O34" s="611" t="n">
        <f aca="false">Parametri!L34</f>
        <v>0.1</v>
      </c>
      <c r="P34" s="611" t="n">
        <f aca="false">Parametri!M34</f>
        <v>0.06</v>
      </c>
    </row>
    <row r="35" customFormat="false" ht="12.75" hidden="false" customHeight="false" outlineLevel="0" collapsed="false">
      <c r="A35" s="608"/>
      <c r="H35" s="605"/>
      <c r="J35" s="605"/>
      <c r="K35" s="606" t="str">
        <f aca="false">Parametri!H35</f>
        <v>VIII</v>
      </c>
      <c r="L35" s="606" t="n">
        <f aca="false">Parametri!I35</f>
        <v>35</v>
      </c>
      <c r="M35" s="606" t="n">
        <f aca="false">Parametri!J35</f>
        <v>40</v>
      </c>
      <c r="N35" s="611" t="n">
        <f aca="false">Parametri!K35</f>
        <v>0.35</v>
      </c>
      <c r="O35" s="611" t="n">
        <f aca="false">Parametri!L35</f>
        <v>0.1</v>
      </c>
      <c r="P35" s="611" t="n">
        <f aca="false">Parametri!M35</f>
        <v>0.06</v>
      </c>
    </row>
    <row r="36" customFormat="false" ht="12.75" hidden="false" customHeight="false" outlineLevel="0" collapsed="false">
      <c r="A36" s="608"/>
      <c r="H36" s="605"/>
      <c r="J36" s="605"/>
      <c r="K36" s="606" t="str">
        <f aca="false">Parametri!H36</f>
        <v>IX</v>
      </c>
      <c r="L36" s="606" t="n">
        <f aca="false">Parametri!I36</f>
        <v>40</v>
      </c>
      <c r="M36" s="606" t="n">
        <f aca="false">Parametri!J36</f>
        <v>45</v>
      </c>
      <c r="N36" s="611" t="n">
        <f aca="false">Parametri!K36</f>
        <v>0.4</v>
      </c>
      <c r="O36" s="611" t="n">
        <f aca="false">Parametri!L36</f>
        <v>0.2</v>
      </c>
      <c r="P36" s="611" t="n">
        <f aca="false">Parametri!M36</f>
        <v>0.15</v>
      </c>
    </row>
    <row r="37" customFormat="false" ht="12.75" hidden="false" customHeight="false" outlineLevel="0" collapsed="false">
      <c r="A37" s="608"/>
      <c r="H37" s="605"/>
      <c r="J37" s="605"/>
      <c r="K37" s="606" t="str">
        <f aca="false">Parametri!H37</f>
        <v>X</v>
      </c>
      <c r="L37" s="606" t="n">
        <f aca="false">Parametri!I37</f>
        <v>45</v>
      </c>
      <c r="M37" s="606" t="n">
        <f aca="false">Parametri!J37</f>
        <v>50</v>
      </c>
      <c r="N37" s="611" t="n">
        <f aca="false">Parametri!K37</f>
        <v>0.45</v>
      </c>
      <c r="O37" s="611" t="n">
        <f aca="false">Parametri!L37</f>
        <v>0.2</v>
      </c>
      <c r="P37" s="611" t="n">
        <f aca="false">Parametri!M37</f>
        <v>0.15</v>
      </c>
    </row>
    <row r="38" customFormat="false" ht="12.75" hidden="false" customHeight="false" outlineLevel="0" collapsed="false">
      <c r="A38" s="608"/>
      <c r="H38" s="605"/>
      <c r="J38" s="605"/>
      <c r="K38" s="606" t="str">
        <f aca="false">Parametri!H38</f>
        <v>XI</v>
      </c>
      <c r="L38" s="606" t="n">
        <f aca="false">Parametri!I38</f>
        <v>50</v>
      </c>
      <c r="M38" s="606" t="n">
        <f aca="false">Parametri!J38</f>
        <v>999999</v>
      </c>
      <c r="N38" s="611" t="n">
        <f aca="false">Parametri!K38</f>
        <v>0.5</v>
      </c>
      <c r="O38" s="611" t="n">
        <f aca="false">Parametri!L38</f>
        <v>0.2</v>
      </c>
      <c r="P38" s="611" t="n">
        <f aca="false">Parametri!M38</f>
        <v>0.15</v>
      </c>
    </row>
    <row r="39" customFormat="false" ht="12.75" hidden="false" customHeight="false" outlineLevel="0" collapsed="false">
      <c r="A39" s="608"/>
      <c r="H39" s="605"/>
      <c r="J39" s="605"/>
      <c r="K39" s="606" t="n">
        <f aca="false">Parametri!H39</f>
        <v>0</v>
      </c>
      <c r="L39" s="606" t="n">
        <f aca="false">Parametri!I39</f>
        <v>0</v>
      </c>
      <c r="M39" s="606" t="n">
        <f aca="false">Parametri!J39</f>
        <v>0</v>
      </c>
      <c r="N39" s="606" t="n">
        <f aca="false">Parametri!K39</f>
        <v>0</v>
      </c>
      <c r="O39" s="606" t="n">
        <f aca="false">Parametri!L39</f>
        <v>0</v>
      </c>
      <c r="P39" s="606" t="n">
        <f aca="false">Parametri!M39</f>
        <v>0</v>
      </c>
    </row>
    <row r="40" customFormat="false" ht="12.75" hidden="false" customHeight="false" outlineLevel="0" collapsed="false">
      <c r="A40" s="608"/>
      <c r="H40" s="605"/>
      <c r="J40" s="605"/>
    </row>
    <row r="41" customFormat="false" ht="12.75" hidden="false" customHeight="false" outlineLevel="0" collapsed="false">
      <c r="A41" s="608"/>
      <c r="H41" s="605"/>
      <c r="J41" s="605"/>
    </row>
    <row r="42" customFormat="false" ht="12.75" hidden="false" customHeight="false" outlineLevel="0" collapsed="false">
      <c r="A42" s="608"/>
      <c r="H42" s="605"/>
      <c r="J42" s="605"/>
    </row>
    <row r="43" customFormat="false" ht="12.75" hidden="false" customHeight="false" outlineLevel="0" collapsed="false">
      <c r="A43" s="608"/>
      <c r="H43" s="605"/>
      <c r="J43" s="605"/>
    </row>
    <row r="44" customFormat="false" ht="12.75" hidden="false" customHeight="false" outlineLevel="0" collapsed="false">
      <c r="A44" s="608"/>
      <c r="H44" s="605"/>
      <c r="J44" s="605"/>
    </row>
    <row r="45" customFormat="false" ht="12.75" hidden="false" customHeight="false" outlineLevel="0" collapsed="false">
      <c r="A45" s="608"/>
      <c r="H45" s="605"/>
      <c r="J45" s="605"/>
    </row>
    <row r="46" customFormat="false" ht="12.75" hidden="false" customHeight="false" outlineLevel="0" collapsed="false">
      <c r="A46" s="608"/>
      <c r="H46" s="605"/>
      <c r="J46" s="605"/>
    </row>
    <row r="47" customFormat="false" ht="12.75" hidden="false" customHeight="false" outlineLevel="0" collapsed="false">
      <c r="A47" s="608"/>
      <c r="H47" s="605"/>
      <c r="J47" s="605"/>
    </row>
    <row r="48" customFormat="false" ht="12.75" hidden="false" customHeight="false" outlineLevel="0" collapsed="false">
      <c r="A48" s="608"/>
      <c r="H48" s="605"/>
      <c r="J48" s="605"/>
    </row>
    <row r="49" customFormat="false" ht="12.75" hidden="false" customHeight="false" outlineLevel="0" collapsed="false">
      <c r="A49" s="608"/>
      <c r="H49" s="605"/>
      <c r="J49" s="605"/>
    </row>
    <row r="50" customFormat="false" ht="12.75" hidden="false" customHeight="false" outlineLevel="0" collapsed="false">
      <c r="A50" s="608"/>
      <c r="H50" s="605"/>
      <c r="J50" s="605"/>
    </row>
    <row r="51" customFormat="false" ht="12.75" hidden="false" customHeight="false" outlineLevel="0" collapsed="false">
      <c r="A51" s="608"/>
      <c r="H51" s="605"/>
      <c r="J51" s="605"/>
    </row>
    <row r="52" customFormat="false" ht="12.75" hidden="false" customHeight="false" outlineLevel="0" collapsed="false">
      <c r="A52" s="608"/>
      <c r="H52" s="605"/>
      <c r="J52" s="605"/>
    </row>
    <row r="53" customFormat="false" ht="12.75" hidden="false" customHeight="false" outlineLevel="0" collapsed="false">
      <c r="A53" s="608"/>
      <c r="H53" s="605"/>
      <c r="J53" s="605"/>
    </row>
    <row r="54" customFormat="false" ht="12.75" hidden="false" customHeight="false" outlineLevel="0" collapsed="false">
      <c r="A54" s="608"/>
      <c r="H54" s="605"/>
      <c r="J54" s="605"/>
    </row>
    <row r="55" customFormat="false" ht="12.75" hidden="false" customHeight="false" outlineLevel="0" collapsed="false">
      <c r="A55" s="608"/>
      <c r="H55" s="605"/>
      <c r="J55" s="605"/>
    </row>
    <row r="56" customFormat="false" ht="12.75" hidden="false" customHeight="false" outlineLevel="0" collapsed="false">
      <c r="A56" s="608"/>
      <c r="H56" s="605"/>
      <c r="J56" s="605"/>
    </row>
    <row r="57" customFormat="false" ht="12.75" hidden="false" customHeight="false" outlineLevel="0" collapsed="false">
      <c r="A57" s="608"/>
      <c r="H57" s="605"/>
      <c r="J57" s="605"/>
    </row>
    <row r="58" customFormat="false" ht="12.75" hidden="false" customHeight="false" outlineLevel="0" collapsed="false">
      <c r="A58" s="608"/>
      <c r="H58" s="605"/>
      <c r="J58" s="605"/>
    </row>
    <row r="59" customFormat="false" ht="12.75" hidden="false" customHeight="false" outlineLevel="0" collapsed="false">
      <c r="A59" s="608"/>
      <c r="H59" s="605"/>
      <c r="J59" s="605"/>
    </row>
    <row r="60" customFormat="false" ht="12.75" hidden="false" customHeight="false" outlineLevel="0" collapsed="false">
      <c r="A60" s="608"/>
      <c r="H60" s="605"/>
      <c r="J60" s="605"/>
    </row>
    <row r="61" customFormat="false" ht="12.75" hidden="false" customHeight="false" outlineLevel="0" collapsed="false">
      <c r="A61" s="608"/>
      <c r="H61" s="605"/>
      <c r="J61" s="605"/>
    </row>
    <row r="62" customFormat="false" ht="12.75" hidden="false" customHeight="false" outlineLevel="0" collapsed="false">
      <c r="A62" s="608"/>
      <c r="H62" s="605"/>
      <c r="J62" s="605"/>
    </row>
    <row r="63" customFormat="false" ht="12.75" hidden="false" customHeight="false" outlineLevel="0" collapsed="false">
      <c r="A63" s="608"/>
      <c r="H63" s="605"/>
      <c r="J63" s="605"/>
    </row>
    <row r="64" customFormat="false" ht="12.75" hidden="false" customHeight="false" outlineLevel="0" collapsed="false">
      <c r="A64" s="608"/>
      <c r="H64" s="605"/>
      <c r="J64" s="605"/>
    </row>
    <row r="65" customFormat="false" ht="12.75" hidden="false" customHeight="false" outlineLevel="0" collapsed="false">
      <c r="A65" s="608"/>
      <c r="H65" s="605"/>
      <c r="J65" s="605"/>
    </row>
    <row r="66" customFormat="false" ht="12.75" hidden="false" customHeight="false" outlineLevel="0" collapsed="false">
      <c r="A66" s="608"/>
      <c r="H66" s="605"/>
      <c r="J66" s="605"/>
    </row>
    <row r="67" customFormat="false" ht="12.75" hidden="false" customHeight="false" outlineLevel="0" collapsed="false">
      <c r="A67" s="608"/>
      <c r="H67" s="605"/>
      <c r="J67" s="605"/>
    </row>
    <row r="68" customFormat="false" ht="12.75" hidden="false" customHeight="false" outlineLevel="0" collapsed="false">
      <c r="A68" s="608"/>
      <c r="H68" s="605"/>
      <c r="J68" s="605"/>
    </row>
    <row r="69" customFormat="false" ht="12.75" hidden="false" customHeight="false" outlineLevel="0" collapsed="false">
      <c r="A69" s="608"/>
      <c r="H69" s="605"/>
      <c r="J69" s="605"/>
    </row>
    <row r="70" customFormat="false" ht="12.75" hidden="false" customHeight="false" outlineLevel="0" collapsed="false">
      <c r="A70" s="608"/>
      <c r="H70" s="605"/>
      <c r="J70" s="605"/>
    </row>
    <row r="71" customFormat="false" ht="12.75" hidden="false" customHeight="false" outlineLevel="0" collapsed="false">
      <c r="A71" s="608"/>
      <c r="H71" s="605"/>
      <c r="J71" s="605"/>
    </row>
    <row r="72" customFormat="false" ht="12.75" hidden="false" customHeight="false" outlineLevel="0" collapsed="false">
      <c r="A72" s="608"/>
      <c r="H72" s="605"/>
      <c r="J72" s="605"/>
    </row>
    <row r="73" customFormat="false" ht="12.75" hidden="false" customHeight="false" outlineLevel="0" collapsed="false">
      <c r="A73" s="608"/>
      <c r="H73" s="605"/>
      <c r="J73" s="605"/>
    </row>
    <row r="74" customFormat="false" ht="12.75" hidden="false" customHeight="false" outlineLevel="0" collapsed="false">
      <c r="A74" s="608"/>
      <c r="H74" s="605"/>
      <c r="J74" s="605"/>
    </row>
    <row r="75" customFormat="false" ht="12.75" hidden="false" customHeight="false" outlineLevel="0" collapsed="false">
      <c r="A75" s="608"/>
      <c r="H75" s="605"/>
      <c r="J75" s="605"/>
    </row>
    <row r="76" customFormat="false" ht="12.75" hidden="false" customHeight="false" outlineLevel="0" collapsed="false">
      <c r="A76" s="608"/>
      <c r="H76" s="605"/>
      <c r="J76" s="605"/>
    </row>
    <row r="77" customFormat="false" ht="12.75" hidden="false" customHeight="false" outlineLevel="0" collapsed="false">
      <c r="A77" s="608"/>
      <c r="H77" s="605"/>
      <c r="J77" s="605"/>
    </row>
    <row r="78" customFormat="false" ht="12.75" hidden="false" customHeight="false" outlineLevel="0" collapsed="false">
      <c r="A78" s="608"/>
      <c r="H78" s="605"/>
      <c r="J78" s="605"/>
    </row>
    <row r="79" customFormat="false" ht="12.75" hidden="false" customHeight="false" outlineLevel="0" collapsed="false">
      <c r="A79" s="608"/>
      <c r="H79" s="605"/>
      <c r="J79" s="605"/>
    </row>
    <row r="80" customFormat="false" ht="12.75" hidden="false" customHeight="false" outlineLevel="0" collapsed="false">
      <c r="A80" s="608"/>
      <c r="H80" s="605"/>
      <c r="J80" s="605"/>
    </row>
    <row r="81" customFormat="false" ht="12.75" hidden="false" customHeight="false" outlineLevel="0" collapsed="false">
      <c r="A81" s="608"/>
      <c r="H81" s="605"/>
      <c r="J81" s="605"/>
    </row>
    <row r="82" customFormat="false" ht="12.75" hidden="false" customHeight="false" outlineLevel="0" collapsed="false">
      <c r="A82" s="608"/>
      <c r="H82" s="605"/>
      <c r="J82" s="605"/>
    </row>
    <row r="83" customFormat="false" ht="12.75" hidden="false" customHeight="false" outlineLevel="0" collapsed="false">
      <c r="A83" s="608"/>
      <c r="H83" s="605"/>
      <c r="J83" s="605"/>
    </row>
    <row r="84" customFormat="false" ht="12.75" hidden="false" customHeight="false" outlineLevel="0" collapsed="false">
      <c r="A84" s="608"/>
      <c r="H84" s="605"/>
      <c r="J84" s="605"/>
    </row>
    <row r="85" customFormat="false" ht="12.75" hidden="false" customHeight="false" outlineLevel="0" collapsed="false">
      <c r="A85" s="608"/>
      <c r="H85" s="605"/>
      <c r="J85" s="605"/>
    </row>
    <row r="86" customFormat="false" ht="12.75" hidden="false" customHeight="false" outlineLevel="0" collapsed="false">
      <c r="A86" s="608"/>
      <c r="H86" s="605"/>
      <c r="J86" s="605"/>
    </row>
    <row r="87" customFormat="false" ht="12.75" hidden="false" customHeight="false" outlineLevel="0" collapsed="false">
      <c r="A87" s="608"/>
      <c r="H87" s="605"/>
      <c r="J87" s="605"/>
    </row>
    <row r="88" customFormat="false" ht="12.75" hidden="false" customHeight="false" outlineLevel="0" collapsed="false">
      <c r="A88" s="608"/>
      <c r="H88" s="605"/>
      <c r="J88" s="605"/>
    </row>
    <row r="89" customFormat="false" ht="12.75" hidden="false" customHeight="false" outlineLevel="0" collapsed="false">
      <c r="A89" s="608"/>
      <c r="H89" s="605"/>
      <c r="J89" s="605"/>
    </row>
    <row r="90" customFormat="false" ht="12.75" hidden="false" customHeight="false" outlineLevel="0" collapsed="false">
      <c r="A90" s="608"/>
      <c r="H90" s="605"/>
      <c r="J90" s="605"/>
    </row>
    <row r="91" customFormat="false" ht="12.75" hidden="false" customHeight="false" outlineLevel="0" collapsed="false">
      <c r="A91" s="608"/>
      <c r="H91" s="605"/>
      <c r="J91" s="605"/>
    </row>
    <row r="92" customFormat="false" ht="12.75" hidden="false" customHeight="false" outlineLevel="0" collapsed="false">
      <c r="A92" s="608"/>
      <c r="H92" s="605"/>
      <c r="J92" s="605"/>
    </row>
    <row r="93" customFormat="false" ht="12.75" hidden="false" customHeight="false" outlineLevel="0" collapsed="false">
      <c r="A93" s="608"/>
      <c r="H93" s="605"/>
      <c r="J93" s="605"/>
    </row>
    <row r="94" customFormat="false" ht="12.75" hidden="false" customHeight="false" outlineLevel="0" collapsed="false">
      <c r="A94" s="608"/>
      <c r="H94" s="605"/>
      <c r="J94" s="605"/>
    </row>
    <row r="95" customFormat="false" ht="12.75" hidden="false" customHeight="false" outlineLevel="0" collapsed="false">
      <c r="A95" s="608"/>
      <c r="H95" s="605"/>
      <c r="J95" s="605"/>
    </row>
    <row r="96" customFormat="false" ht="12.75" hidden="false" customHeight="false" outlineLevel="0" collapsed="false">
      <c r="A96" s="608"/>
      <c r="H96" s="605"/>
      <c r="J96" s="605"/>
    </row>
    <row r="97" customFormat="false" ht="12.75" hidden="false" customHeight="false" outlineLevel="0" collapsed="false">
      <c r="A97" s="608"/>
      <c r="H97" s="605"/>
      <c r="J97" s="605"/>
    </row>
    <row r="98" customFormat="false" ht="12.75" hidden="false" customHeight="false" outlineLevel="0" collapsed="false">
      <c r="A98" s="608"/>
      <c r="H98" s="605"/>
      <c r="J98" s="605"/>
    </row>
    <row r="99" customFormat="false" ht="12.75" hidden="false" customHeight="false" outlineLevel="0" collapsed="false">
      <c r="A99" s="608"/>
      <c r="H99" s="605"/>
      <c r="J99" s="605"/>
    </row>
    <row r="100" customFormat="false" ht="12.75" hidden="false" customHeight="false" outlineLevel="0" collapsed="false">
      <c r="A100" s="608"/>
      <c r="H100" s="605"/>
      <c r="J100" s="605"/>
    </row>
    <row r="101" customFormat="false" ht="12.75" hidden="false" customHeight="false" outlineLevel="0" collapsed="false">
      <c r="A101" s="608"/>
      <c r="H101" s="605"/>
      <c r="J101" s="605"/>
    </row>
    <row r="102" customFormat="false" ht="12.75" hidden="false" customHeight="false" outlineLevel="0" collapsed="false">
      <c r="A102" s="608"/>
      <c r="H102" s="605"/>
      <c r="J102" s="605"/>
    </row>
    <row r="103" customFormat="false" ht="12.75" hidden="false" customHeight="false" outlineLevel="0" collapsed="false">
      <c r="A103" s="608"/>
      <c r="H103" s="605"/>
      <c r="J103" s="605"/>
    </row>
    <row r="104" customFormat="false" ht="12.75" hidden="false" customHeight="false" outlineLevel="0" collapsed="false">
      <c r="A104" s="608"/>
      <c r="H104" s="605"/>
      <c r="J104" s="605"/>
    </row>
    <row r="105" customFormat="false" ht="12.75" hidden="false" customHeight="false" outlineLevel="0" collapsed="false">
      <c r="A105" s="608"/>
      <c r="H105" s="605"/>
      <c r="J105" s="605"/>
    </row>
    <row r="106" customFormat="false" ht="12.75" hidden="false" customHeight="false" outlineLevel="0" collapsed="false">
      <c r="A106" s="608"/>
      <c r="H106" s="605"/>
      <c r="J106" s="605"/>
    </row>
    <row r="107" customFormat="false" ht="12.75" hidden="false" customHeight="false" outlineLevel="0" collapsed="false">
      <c r="A107" s="608"/>
      <c r="H107" s="605"/>
      <c r="J107" s="605"/>
    </row>
    <row r="108" customFormat="false" ht="12.75" hidden="false" customHeight="false" outlineLevel="0" collapsed="false">
      <c r="A108" s="608"/>
      <c r="H108" s="605"/>
      <c r="J108" s="605"/>
    </row>
    <row r="109" customFormat="false" ht="12.75" hidden="false" customHeight="false" outlineLevel="0" collapsed="false">
      <c r="A109" s="608"/>
      <c r="H109" s="605"/>
      <c r="J109" s="605"/>
    </row>
    <row r="110" customFormat="false" ht="12.75" hidden="false" customHeight="false" outlineLevel="0" collapsed="false">
      <c r="A110" s="608"/>
      <c r="H110" s="605"/>
      <c r="J110" s="605"/>
    </row>
    <row r="111" customFormat="false" ht="12.75" hidden="false" customHeight="false" outlineLevel="0" collapsed="false">
      <c r="A111" s="608"/>
      <c r="H111" s="605"/>
      <c r="J111" s="605"/>
    </row>
    <row r="112" customFormat="false" ht="12.75" hidden="false" customHeight="false" outlineLevel="0" collapsed="false">
      <c r="A112" s="608"/>
      <c r="H112" s="605"/>
      <c r="J112" s="605"/>
    </row>
    <row r="113" customFormat="false" ht="12.75" hidden="false" customHeight="false" outlineLevel="0" collapsed="false">
      <c r="A113" s="608"/>
      <c r="H113" s="605"/>
      <c r="J113" s="605"/>
    </row>
    <row r="114" customFormat="false" ht="12.75" hidden="false" customHeight="false" outlineLevel="0" collapsed="false">
      <c r="A114" s="608"/>
      <c r="H114" s="605"/>
      <c r="J114" s="605"/>
    </row>
    <row r="115" customFormat="false" ht="12.75" hidden="false" customHeight="false" outlineLevel="0" collapsed="false">
      <c r="A115" s="608"/>
      <c r="H115" s="605"/>
      <c r="J115" s="605"/>
    </row>
    <row r="116" customFormat="false" ht="12.75" hidden="false" customHeight="false" outlineLevel="0" collapsed="false">
      <c r="A116" s="608"/>
      <c r="H116" s="605"/>
      <c r="J116" s="605"/>
    </row>
    <row r="117" customFormat="false" ht="12.75" hidden="false" customHeight="false" outlineLevel="0" collapsed="false">
      <c r="A117" s="608"/>
      <c r="H117" s="605"/>
      <c r="J117" s="605"/>
    </row>
    <row r="118" customFormat="false" ht="12.75" hidden="false" customHeight="false" outlineLevel="0" collapsed="false">
      <c r="A118" s="608"/>
      <c r="H118" s="605"/>
      <c r="J118" s="605"/>
    </row>
    <row r="119" customFormat="false" ht="12.75" hidden="false" customHeight="false" outlineLevel="0" collapsed="false">
      <c r="A119" s="608"/>
      <c r="H119" s="605"/>
      <c r="J119" s="605"/>
    </row>
    <row r="120" customFormat="false" ht="12.75" hidden="false" customHeight="false" outlineLevel="0" collapsed="false">
      <c r="A120" s="608"/>
      <c r="H120" s="605"/>
      <c r="J120" s="605"/>
    </row>
    <row r="121" customFormat="false" ht="12.75" hidden="false" customHeight="false" outlineLevel="0" collapsed="false">
      <c r="A121" s="608"/>
      <c r="H121" s="605"/>
      <c r="J121" s="605"/>
    </row>
    <row r="122" customFormat="false" ht="12.75" hidden="false" customHeight="false" outlineLevel="0" collapsed="false">
      <c r="A122" s="608"/>
      <c r="H122" s="605"/>
      <c r="J122" s="605"/>
    </row>
    <row r="123" customFormat="false" ht="12.75" hidden="false" customHeight="false" outlineLevel="0" collapsed="false">
      <c r="A123" s="608"/>
      <c r="H123" s="605"/>
      <c r="J123" s="605"/>
    </row>
    <row r="124" customFormat="false" ht="12.75" hidden="false" customHeight="false" outlineLevel="0" collapsed="false">
      <c r="A124" s="608"/>
      <c r="H124" s="605"/>
      <c r="J124" s="605"/>
    </row>
    <row r="125" customFormat="false" ht="12.75" hidden="false" customHeight="false" outlineLevel="0" collapsed="false">
      <c r="A125" s="608"/>
      <c r="H125" s="605"/>
      <c r="J125" s="605"/>
    </row>
    <row r="126" customFormat="false" ht="12.75" hidden="false" customHeight="false" outlineLevel="0" collapsed="false">
      <c r="A126" s="608"/>
      <c r="H126" s="605"/>
      <c r="J126" s="605"/>
    </row>
    <row r="127" customFormat="false" ht="12.75" hidden="false" customHeight="false" outlineLevel="0" collapsed="false">
      <c r="A127" s="608"/>
      <c r="H127" s="605"/>
      <c r="J127" s="605"/>
    </row>
    <row r="128" customFormat="false" ht="12.75" hidden="false" customHeight="false" outlineLevel="0" collapsed="false">
      <c r="A128" s="608"/>
      <c r="H128" s="605"/>
      <c r="J128" s="605"/>
    </row>
    <row r="129" customFormat="false" ht="12.75" hidden="false" customHeight="false" outlineLevel="0" collapsed="false">
      <c r="A129" s="608"/>
      <c r="H129" s="605"/>
      <c r="J129" s="605"/>
    </row>
    <row r="130" customFormat="false" ht="12.75" hidden="false" customHeight="false" outlineLevel="0" collapsed="false">
      <c r="A130" s="608"/>
      <c r="H130" s="605"/>
      <c r="J130" s="605"/>
    </row>
    <row r="131" customFormat="false" ht="12.75" hidden="false" customHeight="false" outlineLevel="0" collapsed="false">
      <c r="A131" s="608"/>
      <c r="H131" s="605"/>
      <c r="J131" s="605"/>
    </row>
    <row r="132" customFormat="false" ht="12.75" hidden="false" customHeight="false" outlineLevel="0" collapsed="false">
      <c r="A132" s="608"/>
      <c r="H132" s="605"/>
      <c r="J132" s="605"/>
    </row>
    <row r="133" customFormat="false" ht="12.75" hidden="false" customHeight="false" outlineLevel="0" collapsed="false">
      <c r="A133" s="608"/>
      <c r="H133" s="605"/>
      <c r="J133" s="605"/>
    </row>
    <row r="134" customFormat="false" ht="12.75" hidden="false" customHeight="false" outlineLevel="0" collapsed="false">
      <c r="A134" s="608"/>
      <c r="H134" s="605"/>
      <c r="J134" s="605"/>
    </row>
    <row r="135" customFormat="false" ht="12.75" hidden="false" customHeight="false" outlineLevel="0" collapsed="false">
      <c r="A135" s="608"/>
      <c r="H135" s="605"/>
      <c r="J135" s="605"/>
    </row>
    <row r="136" customFormat="false" ht="12.75" hidden="false" customHeight="false" outlineLevel="0" collapsed="false">
      <c r="A136" s="608"/>
      <c r="H136" s="605"/>
      <c r="J136" s="605"/>
    </row>
    <row r="137" customFormat="false" ht="12.75" hidden="false" customHeight="false" outlineLevel="0" collapsed="false">
      <c r="A137" s="608"/>
      <c r="H137" s="605"/>
      <c r="J137" s="605"/>
    </row>
    <row r="138" customFormat="false" ht="12.75" hidden="false" customHeight="false" outlineLevel="0" collapsed="false">
      <c r="A138" s="608"/>
      <c r="H138" s="605"/>
      <c r="J138" s="605"/>
    </row>
    <row r="139" customFormat="false" ht="12.75" hidden="false" customHeight="false" outlineLevel="0" collapsed="false">
      <c r="A139" s="608"/>
      <c r="H139" s="605"/>
      <c r="J139" s="605"/>
    </row>
    <row r="140" customFormat="false" ht="12.75" hidden="false" customHeight="false" outlineLevel="0" collapsed="false">
      <c r="A140" s="608"/>
      <c r="H140" s="605"/>
      <c r="J140" s="605"/>
    </row>
    <row r="141" customFormat="false" ht="12.75" hidden="false" customHeight="false" outlineLevel="0" collapsed="false">
      <c r="A141" s="608"/>
      <c r="H141" s="605"/>
      <c r="J141" s="605"/>
    </row>
    <row r="142" customFormat="false" ht="12.75" hidden="false" customHeight="false" outlineLevel="0" collapsed="false">
      <c r="A142" s="608"/>
      <c r="H142" s="605"/>
      <c r="J142" s="605"/>
    </row>
    <row r="143" customFormat="false" ht="12.75" hidden="false" customHeight="false" outlineLevel="0" collapsed="false">
      <c r="A143" s="608"/>
      <c r="H143" s="605"/>
      <c r="J143" s="605"/>
    </row>
    <row r="144" customFormat="false" ht="12.75" hidden="false" customHeight="false" outlineLevel="0" collapsed="false">
      <c r="A144" s="608"/>
      <c r="H144" s="605"/>
      <c r="J144" s="605"/>
    </row>
    <row r="145" customFormat="false" ht="12.75" hidden="false" customHeight="false" outlineLevel="0" collapsed="false">
      <c r="A145" s="608"/>
      <c r="H145" s="605"/>
      <c r="J145" s="605"/>
    </row>
    <row r="146" customFormat="false" ht="12.75" hidden="false" customHeight="false" outlineLevel="0" collapsed="false">
      <c r="A146" s="608"/>
      <c r="H146" s="605"/>
      <c r="J146" s="605"/>
    </row>
    <row r="147" customFormat="false" ht="12.75" hidden="false" customHeight="false" outlineLevel="0" collapsed="false">
      <c r="A147" s="608"/>
      <c r="H147" s="605"/>
      <c r="J147" s="605"/>
    </row>
    <row r="148" customFormat="false" ht="12.75" hidden="false" customHeight="false" outlineLevel="0" collapsed="false">
      <c r="A148" s="608"/>
      <c r="H148" s="605"/>
      <c r="J148" s="605"/>
    </row>
    <row r="149" customFormat="false" ht="12.75" hidden="false" customHeight="false" outlineLevel="0" collapsed="false">
      <c r="A149" s="608"/>
      <c r="H149" s="605"/>
      <c r="J149" s="605"/>
    </row>
    <row r="150" customFormat="false" ht="12.75" hidden="false" customHeight="false" outlineLevel="0" collapsed="false">
      <c r="A150" s="608"/>
      <c r="H150" s="605"/>
      <c r="J150" s="605"/>
    </row>
    <row r="151" customFormat="false" ht="12.75" hidden="false" customHeight="false" outlineLevel="0" collapsed="false">
      <c r="A151" s="608"/>
      <c r="H151" s="605"/>
      <c r="J151" s="605"/>
    </row>
    <row r="152" customFormat="false" ht="12.75" hidden="false" customHeight="false" outlineLevel="0" collapsed="false">
      <c r="A152" s="608"/>
      <c r="H152" s="605"/>
      <c r="J152" s="605"/>
    </row>
    <row r="153" customFormat="false" ht="12.75" hidden="false" customHeight="false" outlineLevel="0" collapsed="false">
      <c r="A153" s="608"/>
      <c r="H153" s="605"/>
      <c r="J153" s="605"/>
    </row>
    <row r="154" customFormat="false" ht="12.75" hidden="false" customHeight="false" outlineLevel="0" collapsed="false">
      <c r="A154" s="608"/>
      <c r="H154" s="605"/>
      <c r="J154" s="605"/>
    </row>
    <row r="155" customFormat="false" ht="12.75" hidden="false" customHeight="false" outlineLevel="0" collapsed="false">
      <c r="A155" s="608"/>
      <c r="H155" s="605"/>
      <c r="J155" s="605"/>
    </row>
    <row r="156" customFormat="false" ht="12.75" hidden="false" customHeight="false" outlineLevel="0" collapsed="false">
      <c r="A156" s="608"/>
      <c r="H156" s="605"/>
      <c r="J156" s="605"/>
    </row>
    <row r="157" customFormat="false" ht="12.75" hidden="false" customHeight="false" outlineLevel="0" collapsed="false">
      <c r="A157" s="608"/>
      <c r="H157" s="605"/>
      <c r="J157" s="605"/>
    </row>
    <row r="158" customFormat="false" ht="12.75" hidden="false" customHeight="false" outlineLevel="0" collapsed="false">
      <c r="A158" s="608"/>
      <c r="H158" s="605"/>
      <c r="J158" s="605"/>
    </row>
    <row r="159" customFormat="false" ht="12.75" hidden="false" customHeight="false" outlineLevel="0" collapsed="false">
      <c r="A159" s="608"/>
      <c r="H159" s="605"/>
      <c r="J159" s="605"/>
    </row>
    <row r="160" customFormat="false" ht="12.75" hidden="false" customHeight="false" outlineLevel="0" collapsed="false">
      <c r="A160" s="608"/>
      <c r="H160" s="605"/>
      <c r="J160" s="605"/>
    </row>
    <row r="161" customFormat="false" ht="12.75" hidden="false" customHeight="false" outlineLevel="0" collapsed="false">
      <c r="A161" s="608"/>
      <c r="H161" s="605"/>
      <c r="J161" s="605"/>
    </row>
    <row r="162" customFormat="false" ht="12.75" hidden="false" customHeight="false" outlineLevel="0" collapsed="false">
      <c r="A162" s="608"/>
      <c r="H162" s="605"/>
      <c r="J162" s="605"/>
    </row>
    <row r="163" customFormat="false" ht="12.75" hidden="false" customHeight="false" outlineLevel="0" collapsed="false">
      <c r="A163" s="608"/>
      <c r="H163" s="605"/>
      <c r="J163" s="605"/>
    </row>
    <row r="164" customFormat="false" ht="12.75" hidden="false" customHeight="false" outlineLevel="0" collapsed="false">
      <c r="A164" s="608"/>
      <c r="H164" s="605"/>
      <c r="J164" s="605"/>
    </row>
    <row r="165" customFormat="false" ht="12.75" hidden="false" customHeight="false" outlineLevel="0" collapsed="false">
      <c r="A165" s="608"/>
      <c r="H165" s="605"/>
      <c r="J165" s="605"/>
    </row>
    <row r="166" customFormat="false" ht="12.75" hidden="false" customHeight="false" outlineLevel="0" collapsed="false">
      <c r="A166" s="608"/>
      <c r="H166" s="605"/>
      <c r="J166" s="605"/>
    </row>
    <row r="167" customFormat="false" ht="12.75" hidden="false" customHeight="false" outlineLevel="0" collapsed="false">
      <c r="A167" s="608"/>
      <c r="H167" s="605"/>
      <c r="J167" s="605"/>
    </row>
    <row r="168" customFormat="false" ht="12.75" hidden="false" customHeight="false" outlineLevel="0" collapsed="false">
      <c r="A168" s="608"/>
      <c r="H168" s="605"/>
      <c r="J168" s="605"/>
    </row>
    <row r="169" customFormat="false" ht="12.75" hidden="false" customHeight="false" outlineLevel="0" collapsed="false">
      <c r="A169" s="608"/>
      <c r="H169" s="605"/>
      <c r="J169" s="605"/>
    </row>
    <row r="170" customFormat="false" ht="12.75" hidden="false" customHeight="false" outlineLevel="0" collapsed="false">
      <c r="A170" s="608"/>
      <c r="H170" s="605"/>
      <c r="J170" s="605"/>
    </row>
    <row r="171" customFormat="false" ht="12.75" hidden="false" customHeight="false" outlineLevel="0" collapsed="false">
      <c r="A171" s="608"/>
      <c r="H171" s="605"/>
      <c r="J171" s="605"/>
    </row>
    <row r="172" customFormat="false" ht="12.75" hidden="false" customHeight="false" outlineLevel="0" collapsed="false">
      <c r="A172" s="608"/>
      <c r="H172" s="605"/>
      <c r="J172" s="605"/>
    </row>
    <row r="173" customFormat="false" ht="12.75" hidden="false" customHeight="false" outlineLevel="0" collapsed="false">
      <c r="A173" s="608"/>
      <c r="H173" s="605"/>
      <c r="J173" s="605"/>
    </row>
    <row r="174" customFormat="false" ht="12.75" hidden="false" customHeight="false" outlineLevel="0" collapsed="false">
      <c r="A174" s="608"/>
      <c r="H174" s="605"/>
      <c r="J174" s="605"/>
    </row>
    <row r="175" customFormat="false" ht="12.75" hidden="false" customHeight="false" outlineLevel="0" collapsed="false">
      <c r="A175" s="608"/>
      <c r="H175" s="605"/>
      <c r="J175" s="605"/>
    </row>
    <row r="176" customFormat="false" ht="12.75" hidden="false" customHeight="false" outlineLevel="0" collapsed="false">
      <c r="A176" s="608"/>
      <c r="H176" s="605"/>
      <c r="J176" s="605"/>
    </row>
    <row r="177" customFormat="false" ht="12.75" hidden="false" customHeight="false" outlineLevel="0" collapsed="false">
      <c r="A177" s="608"/>
      <c r="H177" s="605"/>
      <c r="J177" s="605"/>
    </row>
    <row r="178" customFormat="false" ht="12.75" hidden="false" customHeight="false" outlineLevel="0" collapsed="false">
      <c r="A178" s="608"/>
      <c r="H178" s="605"/>
      <c r="J178" s="605"/>
    </row>
    <row r="179" customFormat="false" ht="12.75" hidden="false" customHeight="false" outlineLevel="0" collapsed="false">
      <c r="A179" s="608"/>
      <c r="H179" s="605"/>
      <c r="J179" s="605"/>
    </row>
    <row r="180" customFormat="false" ht="12.75" hidden="false" customHeight="false" outlineLevel="0" collapsed="false">
      <c r="A180" s="608"/>
      <c r="H180" s="605"/>
      <c r="J180" s="605"/>
    </row>
    <row r="181" customFormat="false" ht="12.75" hidden="false" customHeight="false" outlineLevel="0" collapsed="false">
      <c r="A181" s="608"/>
      <c r="H181" s="605"/>
      <c r="J181" s="605"/>
    </row>
    <row r="182" customFormat="false" ht="12.75" hidden="false" customHeight="false" outlineLevel="0" collapsed="false">
      <c r="A182" s="608"/>
      <c r="H182" s="605"/>
      <c r="J182" s="605"/>
    </row>
    <row r="183" customFormat="false" ht="12.75" hidden="false" customHeight="false" outlineLevel="0" collapsed="false">
      <c r="A183" s="608"/>
      <c r="H183" s="605"/>
      <c r="J183" s="605"/>
    </row>
    <row r="184" customFormat="false" ht="12.75" hidden="false" customHeight="false" outlineLevel="0" collapsed="false">
      <c r="A184" s="608"/>
      <c r="H184" s="605"/>
      <c r="J184" s="605"/>
    </row>
    <row r="185" customFormat="false" ht="12.75" hidden="false" customHeight="false" outlineLevel="0" collapsed="false">
      <c r="A185" s="608"/>
      <c r="H185" s="605"/>
      <c r="J185" s="605"/>
    </row>
    <row r="186" customFormat="false" ht="12.75" hidden="false" customHeight="false" outlineLevel="0" collapsed="false">
      <c r="A186" s="608"/>
      <c r="H186" s="605"/>
      <c r="J186" s="605"/>
    </row>
    <row r="187" customFormat="false" ht="12.75" hidden="false" customHeight="false" outlineLevel="0" collapsed="false">
      <c r="A187" s="608"/>
      <c r="H187" s="605"/>
      <c r="J187" s="605"/>
    </row>
    <row r="188" customFormat="false" ht="12.75" hidden="false" customHeight="false" outlineLevel="0" collapsed="false">
      <c r="A188" s="608"/>
      <c r="H188" s="605"/>
      <c r="J188" s="605"/>
    </row>
    <row r="189" customFormat="false" ht="12.75" hidden="false" customHeight="false" outlineLevel="0" collapsed="false">
      <c r="A189" s="608"/>
      <c r="H189" s="605"/>
      <c r="J189" s="605"/>
    </row>
    <row r="190" customFormat="false" ht="12.75" hidden="false" customHeight="false" outlineLevel="0" collapsed="false">
      <c r="A190" s="608"/>
      <c r="H190" s="605"/>
      <c r="J190" s="605"/>
    </row>
    <row r="191" customFormat="false" ht="12.75" hidden="false" customHeight="false" outlineLevel="0" collapsed="false">
      <c r="A191" s="608"/>
      <c r="H191" s="605"/>
      <c r="J191" s="605"/>
    </row>
    <row r="192" customFormat="false" ht="12.75" hidden="false" customHeight="false" outlineLevel="0" collapsed="false">
      <c r="A192" s="608"/>
      <c r="H192" s="605"/>
      <c r="J192" s="605"/>
    </row>
    <row r="193" customFormat="false" ht="12.75" hidden="false" customHeight="false" outlineLevel="0" collapsed="false">
      <c r="A193" s="608"/>
      <c r="H193" s="605"/>
      <c r="J193" s="605"/>
    </row>
    <row r="194" customFormat="false" ht="12.75" hidden="false" customHeight="false" outlineLevel="0" collapsed="false">
      <c r="A194" s="608"/>
      <c r="H194" s="605"/>
      <c r="J194" s="605"/>
    </row>
    <row r="195" customFormat="false" ht="12.75" hidden="false" customHeight="false" outlineLevel="0" collapsed="false">
      <c r="A195" s="608"/>
      <c r="H195" s="605"/>
      <c r="J195" s="605"/>
    </row>
    <row r="196" customFormat="false" ht="12.75" hidden="false" customHeight="false" outlineLevel="0" collapsed="false">
      <c r="A196" s="608"/>
      <c r="H196" s="605"/>
      <c r="J196" s="605"/>
    </row>
    <row r="197" customFormat="false" ht="12.75" hidden="false" customHeight="false" outlineLevel="0" collapsed="false">
      <c r="A197" s="608"/>
      <c r="H197" s="605"/>
      <c r="J197" s="605"/>
    </row>
    <row r="198" customFormat="false" ht="12.75" hidden="false" customHeight="false" outlineLevel="0" collapsed="false">
      <c r="A198" s="608"/>
      <c r="H198" s="605"/>
      <c r="J198" s="605"/>
    </row>
    <row r="199" customFormat="false" ht="12.75" hidden="false" customHeight="false" outlineLevel="0" collapsed="false">
      <c r="A199" s="608"/>
      <c r="H199" s="605"/>
      <c r="J199" s="605"/>
    </row>
    <row r="200" customFormat="false" ht="12.75" hidden="false" customHeight="false" outlineLevel="0" collapsed="false">
      <c r="A200" s="608"/>
      <c r="H200" s="605"/>
      <c r="J200" s="605"/>
    </row>
    <row r="201" customFormat="false" ht="12.75" hidden="false" customHeight="false" outlineLevel="0" collapsed="false">
      <c r="A201" s="608"/>
      <c r="H201" s="605"/>
      <c r="J201" s="605"/>
    </row>
    <row r="202" customFormat="false" ht="12.75" hidden="true" customHeight="false" outlineLevel="0" collapsed="false">
      <c r="A202" s="608"/>
      <c r="H202" s="605"/>
      <c r="J202" s="605"/>
    </row>
    <row r="203" customFormat="false" ht="12.75" hidden="true" customHeight="false" outlineLevel="0" collapsed="false">
      <c r="A203" s="608"/>
      <c r="H203" s="605"/>
      <c r="J203" s="605"/>
    </row>
    <row r="204" customFormat="false" ht="12.75" hidden="true" customHeight="false" outlineLevel="0" collapsed="false">
      <c r="A204" s="608"/>
      <c r="H204" s="605"/>
      <c r="J204" s="605"/>
    </row>
    <row r="205" customFormat="false" ht="12.75" hidden="true" customHeight="false" outlineLevel="0" collapsed="false">
      <c r="A205" s="608"/>
      <c r="H205" s="605"/>
      <c r="J205" s="605"/>
    </row>
    <row r="206" customFormat="false" ht="12.75" hidden="true" customHeight="false" outlineLevel="0" collapsed="false">
      <c r="A206" s="608"/>
      <c r="H206" s="605"/>
      <c r="J206" s="605"/>
    </row>
    <row r="207" customFormat="false" ht="12.75" hidden="true" customHeight="false" outlineLevel="0" collapsed="false">
      <c r="A207" s="608"/>
      <c r="H207" s="605"/>
      <c r="J207" s="605"/>
    </row>
    <row r="208" customFormat="false" ht="12.75" hidden="true" customHeight="false" outlineLevel="0" collapsed="false">
      <c r="A208" s="608"/>
      <c r="H208" s="605"/>
      <c r="J208" s="605"/>
    </row>
    <row r="209" customFormat="false" ht="12.75" hidden="true" customHeight="false" outlineLevel="0" collapsed="false">
      <c r="A209" s="608"/>
      <c r="H209" s="605"/>
      <c r="J209" s="605"/>
    </row>
    <row r="210" customFormat="false" ht="12.75" hidden="true" customHeight="false" outlineLevel="0" collapsed="false">
      <c r="A210" s="608"/>
      <c r="H210" s="605"/>
      <c r="J210" s="605"/>
    </row>
    <row r="211" customFormat="false" ht="12.75" hidden="true" customHeight="false" outlineLevel="0" collapsed="false">
      <c r="A211" s="608"/>
      <c r="H211" s="605"/>
      <c r="J211" s="605"/>
    </row>
    <row r="212" customFormat="false" ht="12.75" hidden="true" customHeight="false" outlineLevel="0" collapsed="false">
      <c r="A212" s="608"/>
      <c r="H212" s="605"/>
      <c r="J212" s="605"/>
    </row>
    <row r="213" customFormat="false" ht="12.75" hidden="true" customHeight="false" outlineLevel="0" collapsed="false">
      <c r="A213" s="608"/>
      <c r="H213" s="605"/>
      <c r="J213" s="605"/>
    </row>
    <row r="214" customFormat="false" ht="12.75" hidden="true" customHeight="false" outlineLevel="0" collapsed="false">
      <c r="A214" s="608"/>
      <c r="H214" s="605"/>
      <c r="J214" s="605"/>
    </row>
    <row r="215" customFormat="false" ht="12.75" hidden="true" customHeight="false" outlineLevel="0" collapsed="false">
      <c r="A215" s="608"/>
      <c r="H215" s="605"/>
      <c r="J215" s="605"/>
    </row>
    <row r="216" customFormat="false" ht="12.75" hidden="true" customHeight="false" outlineLevel="0" collapsed="false">
      <c r="A216" s="608"/>
      <c r="H216" s="605"/>
      <c r="J216" s="605"/>
    </row>
    <row r="217" customFormat="false" ht="12.75" hidden="true" customHeight="false" outlineLevel="0" collapsed="false">
      <c r="A217" s="608"/>
      <c r="H217" s="605"/>
      <c r="J217" s="605"/>
    </row>
    <row r="218" customFormat="false" ht="12.75" hidden="true" customHeight="false" outlineLevel="0" collapsed="false">
      <c r="A218" s="608"/>
      <c r="H218" s="605"/>
      <c r="J218" s="605"/>
    </row>
    <row r="219" customFormat="false" ht="12.75" hidden="true" customHeight="false" outlineLevel="0" collapsed="false">
      <c r="A219" s="608"/>
      <c r="H219" s="605"/>
      <c r="J219" s="605"/>
    </row>
    <row r="220" customFormat="false" ht="12.75" hidden="true" customHeight="false" outlineLevel="0" collapsed="false">
      <c r="A220" s="608"/>
      <c r="H220" s="605"/>
      <c r="J220" s="605"/>
    </row>
    <row r="221" customFormat="false" ht="12.75" hidden="true" customHeight="false" outlineLevel="0" collapsed="false">
      <c r="A221" s="608"/>
      <c r="H221" s="605"/>
      <c r="J221" s="605"/>
    </row>
    <row r="222" customFormat="false" ht="12.75" hidden="true" customHeight="false" outlineLevel="0" collapsed="false">
      <c r="A222" s="608"/>
      <c r="H222" s="605"/>
      <c r="J222" s="605"/>
    </row>
    <row r="223" customFormat="false" ht="12.75" hidden="true" customHeight="false" outlineLevel="0" collapsed="false">
      <c r="A223" s="608"/>
      <c r="H223" s="605"/>
      <c r="J223" s="605"/>
    </row>
    <row r="224" customFormat="false" ht="12.75" hidden="true" customHeight="false" outlineLevel="0" collapsed="false">
      <c r="A224" s="608"/>
      <c r="H224" s="605"/>
      <c r="J224" s="605"/>
    </row>
    <row r="225" customFormat="false" ht="12.75" hidden="true" customHeight="false" outlineLevel="0" collapsed="false">
      <c r="A225" s="608"/>
      <c r="H225" s="605"/>
      <c r="J225" s="605"/>
    </row>
    <row r="226" customFormat="false" ht="12.75" hidden="true" customHeight="false" outlineLevel="0" collapsed="false">
      <c r="A226" s="608"/>
      <c r="H226" s="605"/>
      <c r="J226" s="605"/>
    </row>
    <row r="227" customFormat="false" ht="12.75" hidden="true" customHeight="false" outlineLevel="0" collapsed="false">
      <c r="A227" s="608"/>
      <c r="H227" s="605"/>
      <c r="J227" s="605"/>
    </row>
    <row r="228" customFormat="false" ht="12.75" hidden="true" customHeight="false" outlineLevel="0" collapsed="false">
      <c r="A228" s="608"/>
      <c r="H228" s="605"/>
      <c r="J228" s="605"/>
    </row>
    <row r="229" customFormat="false" ht="12.75" hidden="true" customHeight="false" outlineLevel="0" collapsed="false">
      <c r="A229" s="608"/>
      <c r="H229" s="605"/>
      <c r="J229" s="605"/>
    </row>
    <row r="230" customFormat="false" ht="12.75" hidden="true" customHeight="false" outlineLevel="0" collapsed="false">
      <c r="A230" s="608"/>
      <c r="H230" s="605"/>
      <c r="J230" s="605"/>
    </row>
    <row r="231" customFormat="false" ht="12.75" hidden="true" customHeight="false" outlineLevel="0" collapsed="false">
      <c r="A231" s="608"/>
      <c r="H231" s="605"/>
      <c r="J231" s="605"/>
    </row>
    <row r="232" customFormat="false" ht="12.75" hidden="true" customHeight="false" outlineLevel="0" collapsed="false">
      <c r="A232" s="608"/>
      <c r="H232" s="605"/>
      <c r="J232" s="605"/>
    </row>
    <row r="233" customFormat="false" ht="12.75" hidden="true" customHeight="false" outlineLevel="0" collapsed="false">
      <c r="A233" s="608"/>
      <c r="H233" s="605"/>
      <c r="J233" s="605"/>
    </row>
    <row r="234" customFormat="false" ht="12.75" hidden="true" customHeight="false" outlineLevel="0" collapsed="false">
      <c r="A234" s="608"/>
      <c r="H234" s="605"/>
      <c r="J234" s="605"/>
    </row>
    <row r="235" customFormat="false" ht="12.75" hidden="true" customHeight="false" outlineLevel="0" collapsed="false">
      <c r="A235" s="608"/>
      <c r="H235" s="605"/>
      <c r="J235" s="605"/>
    </row>
    <row r="236" customFormat="false" ht="12.75" hidden="true" customHeight="false" outlineLevel="0" collapsed="false">
      <c r="A236" s="608"/>
      <c r="H236" s="605"/>
      <c r="J236" s="605"/>
    </row>
    <row r="237" customFormat="false" ht="12.75" hidden="true" customHeight="false" outlineLevel="0" collapsed="false">
      <c r="A237" s="608"/>
      <c r="H237" s="605"/>
      <c r="J237" s="605"/>
    </row>
    <row r="238" customFormat="false" ht="12.75" hidden="true" customHeight="false" outlineLevel="0" collapsed="false">
      <c r="A238" s="608"/>
      <c r="H238" s="605"/>
      <c r="J238" s="605"/>
    </row>
    <row r="239" customFormat="false" ht="12.75" hidden="true" customHeight="false" outlineLevel="0" collapsed="false">
      <c r="A239" s="608"/>
      <c r="H239" s="605"/>
      <c r="J239" s="605"/>
    </row>
    <row r="240" customFormat="false" ht="12.75" hidden="true" customHeight="false" outlineLevel="0" collapsed="false">
      <c r="A240" s="608"/>
      <c r="H240" s="605"/>
      <c r="J240" s="605"/>
    </row>
    <row r="241" customFormat="false" ht="12.75" hidden="true" customHeight="false" outlineLevel="0" collapsed="false">
      <c r="A241" s="608"/>
      <c r="H241" s="605"/>
      <c r="J241" s="605"/>
    </row>
    <row r="242" customFormat="false" ht="12.75" hidden="true" customHeight="false" outlineLevel="0" collapsed="false">
      <c r="A242" s="608"/>
      <c r="H242" s="605"/>
      <c r="J242" s="605"/>
    </row>
    <row r="243" customFormat="false" ht="12.75" hidden="true" customHeight="false" outlineLevel="0" collapsed="false">
      <c r="A243" s="608"/>
      <c r="H243" s="605"/>
      <c r="J243" s="605"/>
    </row>
    <row r="244" customFormat="false" ht="12.75" hidden="true" customHeight="false" outlineLevel="0" collapsed="false">
      <c r="A244" s="608"/>
      <c r="H244" s="605"/>
      <c r="J244" s="605"/>
    </row>
    <row r="245" customFormat="false" ht="12.75" hidden="true" customHeight="false" outlineLevel="0" collapsed="false">
      <c r="A245" s="608"/>
      <c r="H245" s="605"/>
      <c r="J245" s="605"/>
    </row>
    <row r="246" customFormat="false" ht="12.75" hidden="true" customHeight="false" outlineLevel="0" collapsed="false">
      <c r="A246" s="608"/>
      <c r="H246" s="605"/>
      <c r="J246" s="605"/>
    </row>
    <row r="247" customFormat="false" ht="12.75" hidden="true" customHeight="false" outlineLevel="0" collapsed="false">
      <c r="A247" s="608"/>
      <c r="H247" s="605"/>
      <c r="J247" s="605"/>
    </row>
    <row r="248" customFormat="false" ht="12.75" hidden="true" customHeight="false" outlineLevel="0" collapsed="false">
      <c r="A248" s="608"/>
      <c r="H248" s="605"/>
      <c r="J248" s="605"/>
    </row>
    <row r="249" customFormat="false" ht="12.75" hidden="true" customHeight="false" outlineLevel="0" collapsed="false">
      <c r="A249" s="608"/>
      <c r="H249" s="605"/>
      <c r="J249" s="605"/>
    </row>
    <row r="250" customFormat="false" ht="12.75" hidden="true" customHeight="false" outlineLevel="0" collapsed="false">
      <c r="A250" s="608"/>
      <c r="H250" s="605"/>
      <c r="J250" s="605"/>
    </row>
    <row r="251" customFormat="false" ht="12.75" hidden="true" customHeight="false" outlineLevel="0" collapsed="false">
      <c r="A251" s="608"/>
      <c r="H251" s="605"/>
      <c r="J251" s="605"/>
    </row>
    <row r="252" customFormat="false" ht="12.75" hidden="true" customHeight="false" outlineLevel="0" collapsed="false">
      <c r="A252" s="608"/>
      <c r="H252" s="605"/>
      <c r="J252" s="605"/>
    </row>
    <row r="253" customFormat="false" ht="12.75" hidden="true" customHeight="false" outlineLevel="0" collapsed="false">
      <c r="A253" s="608"/>
      <c r="H253" s="605"/>
      <c r="J253" s="605"/>
    </row>
    <row r="254" customFormat="false" ht="12.75" hidden="true" customHeight="false" outlineLevel="0" collapsed="false">
      <c r="A254" s="608"/>
      <c r="H254" s="605"/>
      <c r="J254" s="605"/>
    </row>
    <row r="255" customFormat="false" ht="12.75" hidden="true" customHeight="false" outlineLevel="0" collapsed="false">
      <c r="A255" s="608"/>
      <c r="H255" s="605"/>
      <c r="J255" s="605"/>
    </row>
    <row r="256" customFormat="false" ht="12.75" hidden="true" customHeight="false" outlineLevel="0" collapsed="false">
      <c r="A256" s="608"/>
      <c r="H256" s="605"/>
      <c r="J256" s="605"/>
    </row>
    <row r="257" customFormat="false" ht="12.75" hidden="true" customHeight="false" outlineLevel="0" collapsed="false">
      <c r="A257" s="608"/>
      <c r="H257" s="605"/>
      <c r="J257" s="605"/>
    </row>
    <row r="258" customFormat="false" ht="12.75" hidden="true" customHeight="false" outlineLevel="0" collapsed="false">
      <c r="A258" s="608"/>
      <c r="H258" s="605"/>
      <c r="J258" s="605"/>
    </row>
    <row r="259" customFormat="false" ht="12.75" hidden="true" customHeight="false" outlineLevel="0" collapsed="false">
      <c r="A259" s="608"/>
      <c r="H259" s="605"/>
      <c r="J259" s="605"/>
    </row>
    <row r="260" customFormat="false" ht="12.75" hidden="true" customHeight="false" outlineLevel="0" collapsed="false">
      <c r="A260" s="608"/>
      <c r="H260" s="605"/>
      <c r="J260" s="605"/>
    </row>
    <row r="261" customFormat="false" ht="12.75" hidden="true" customHeight="false" outlineLevel="0" collapsed="false">
      <c r="A261" s="608"/>
      <c r="H261" s="605"/>
      <c r="J261" s="605"/>
    </row>
    <row r="262" customFormat="false" ht="12.75" hidden="true" customHeight="false" outlineLevel="0" collapsed="false">
      <c r="A262" s="608"/>
      <c r="H262" s="605"/>
      <c r="J262" s="605"/>
    </row>
    <row r="263" customFormat="false" ht="12.75" hidden="true" customHeight="false" outlineLevel="0" collapsed="false">
      <c r="A263" s="608"/>
      <c r="H263" s="605"/>
      <c r="J263" s="605"/>
    </row>
    <row r="264" customFormat="false" ht="12.75" hidden="true" customHeight="false" outlineLevel="0" collapsed="false">
      <c r="A264" s="608"/>
      <c r="H264" s="605"/>
      <c r="J264" s="605"/>
    </row>
    <row r="265" customFormat="false" ht="12.75" hidden="true" customHeight="false" outlineLevel="0" collapsed="false">
      <c r="A265" s="608"/>
      <c r="H265" s="605"/>
      <c r="J265" s="605"/>
    </row>
    <row r="266" customFormat="false" ht="12.75" hidden="true" customHeight="false" outlineLevel="0" collapsed="false">
      <c r="A266" s="608"/>
      <c r="H266" s="605"/>
      <c r="J266" s="605"/>
    </row>
    <row r="267" customFormat="false" ht="12.75" hidden="true" customHeight="false" outlineLevel="0" collapsed="false">
      <c r="A267" s="608"/>
      <c r="H267" s="605"/>
      <c r="J267" s="605"/>
    </row>
    <row r="268" customFormat="false" ht="12.75" hidden="true" customHeight="false" outlineLevel="0" collapsed="false">
      <c r="A268" s="608"/>
      <c r="H268" s="605"/>
      <c r="J268" s="605"/>
    </row>
    <row r="269" customFormat="false" ht="12.75" hidden="true" customHeight="false" outlineLevel="0" collapsed="false">
      <c r="A269" s="608"/>
      <c r="H269" s="605"/>
      <c r="J269" s="605"/>
    </row>
    <row r="270" customFormat="false" ht="12.75" hidden="true" customHeight="false" outlineLevel="0" collapsed="false">
      <c r="A270" s="608"/>
      <c r="H270" s="605"/>
      <c r="J270" s="605"/>
    </row>
    <row r="271" customFormat="false" ht="12.75" hidden="true" customHeight="false" outlineLevel="0" collapsed="false">
      <c r="A271" s="608"/>
      <c r="H271" s="605"/>
      <c r="J271" s="605"/>
    </row>
    <row r="272" customFormat="false" ht="12.75" hidden="true" customHeight="false" outlineLevel="0" collapsed="false">
      <c r="A272" s="608"/>
      <c r="H272" s="605"/>
      <c r="J272" s="605"/>
    </row>
    <row r="273" customFormat="false" ht="12.75" hidden="true" customHeight="false" outlineLevel="0" collapsed="false">
      <c r="A273" s="608"/>
      <c r="H273" s="605"/>
      <c r="J273" s="605"/>
    </row>
    <row r="274" customFormat="false" ht="12.75" hidden="true" customHeight="false" outlineLevel="0" collapsed="false">
      <c r="A274" s="608"/>
      <c r="H274" s="605"/>
      <c r="J274" s="605"/>
    </row>
    <row r="275" customFormat="false" ht="12.75" hidden="true" customHeight="false" outlineLevel="0" collapsed="false">
      <c r="A275" s="608"/>
      <c r="H275" s="605"/>
      <c r="J275" s="605"/>
    </row>
    <row r="276" customFormat="false" ht="12.75" hidden="true" customHeight="false" outlineLevel="0" collapsed="false">
      <c r="A276" s="608"/>
      <c r="H276" s="605"/>
      <c r="J276" s="605"/>
    </row>
    <row r="277" customFormat="false" ht="12.75" hidden="true" customHeight="false" outlineLevel="0" collapsed="false">
      <c r="A277" s="608"/>
      <c r="H277" s="605"/>
      <c r="J277" s="605"/>
    </row>
    <row r="278" customFormat="false" ht="12.75" hidden="true" customHeight="false" outlineLevel="0" collapsed="false">
      <c r="A278" s="608"/>
      <c r="H278" s="605"/>
      <c r="J278" s="605"/>
    </row>
    <row r="279" customFormat="false" ht="12.75" hidden="true" customHeight="false" outlineLevel="0" collapsed="false">
      <c r="A279" s="608"/>
      <c r="H279" s="605"/>
      <c r="J279" s="605"/>
    </row>
    <row r="280" customFormat="false" ht="12.75" hidden="true" customHeight="false" outlineLevel="0" collapsed="false">
      <c r="A280" s="608"/>
      <c r="H280" s="605"/>
      <c r="J280" s="605"/>
    </row>
    <row r="281" customFormat="false" ht="12.75" hidden="true" customHeight="false" outlineLevel="0" collapsed="false">
      <c r="A281" s="608"/>
      <c r="H281" s="605"/>
      <c r="J281" s="605"/>
    </row>
    <row r="282" customFormat="false" ht="12.75" hidden="true" customHeight="false" outlineLevel="0" collapsed="false">
      <c r="A282" s="608"/>
      <c r="H282" s="605"/>
      <c r="J282" s="605"/>
    </row>
    <row r="283" customFormat="false" ht="12.75" hidden="true" customHeight="false" outlineLevel="0" collapsed="false">
      <c r="A283" s="608"/>
      <c r="H283" s="605"/>
      <c r="J283" s="605"/>
    </row>
    <row r="284" customFormat="false" ht="12.75" hidden="true" customHeight="false" outlineLevel="0" collapsed="false">
      <c r="A284" s="608"/>
      <c r="H284" s="605"/>
      <c r="J284" s="605"/>
    </row>
    <row r="285" customFormat="false" ht="12.75" hidden="true" customHeight="false" outlineLevel="0" collapsed="false">
      <c r="A285" s="608"/>
      <c r="H285" s="605"/>
      <c r="J285" s="605"/>
    </row>
    <row r="286" customFormat="false" ht="12.75" hidden="true" customHeight="false" outlineLevel="0" collapsed="false">
      <c r="A286" s="608"/>
      <c r="H286" s="605"/>
      <c r="J286" s="605"/>
    </row>
    <row r="287" customFormat="false" ht="12.75" hidden="true" customHeight="false" outlineLevel="0" collapsed="false">
      <c r="A287" s="608"/>
      <c r="H287" s="605"/>
      <c r="J287" s="605"/>
    </row>
    <row r="288" customFormat="false" ht="12.75" hidden="true" customHeight="false" outlineLevel="0" collapsed="false">
      <c r="A288" s="608"/>
      <c r="H288" s="605"/>
      <c r="J288" s="605"/>
    </row>
    <row r="289" customFormat="false" ht="12.75" hidden="true" customHeight="false" outlineLevel="0" collapsed="false">
      <c r="A289" s="608"/>
      <c r="H289" s="605"/>
      <c r="J289" s="605"/>
    </row>
    <row r="290" customFormat="false" ht="12.75" hidden="true" customHeight="false" outlineLevel="0" collapsed="false">
      <c r="A290" s="608"/>
      <c r="H290" s="605"/>
      <c r="J290" s="605"/>
    </row>
    <row r="291" customFormat="false" ht="12.75" hidden="true" customHeight="false" outlineLevel="0" collapsed="false">
      <c r="A291" s="608"/>
      <c r="H291" s="605"/>
      <c r="J291" s="605"/>
    </row>
    <row r="292" customFormat="false" ht="12.75" hidden="true" customHeight="false" outlineLevel="0" collapsed="false">
      <c r="A292" s="608"/>
      <c r="H292" s="605"/>
      <c r="J292" s="605"/>
    </row>
    <row r="293" customFormat="false" ht="12.75" hidden="true" customHeight="false" outlineLevel="0" collapsed="false">
      <c r="A293" s="608"/>
      <c r="H293" s="605"/>
      <c r="J293" s="605"/>
    </row>
    <row r="294" customFormat="false" ht="12.75" hidden="true" customHeight="false" outlineLevel="0" collapsed="false">
      <c r="A294" s="608"/>
      <c r="H294" s="605"/>
      <c r="J294" s="605"/>
    </row>
    <row r="295" customFormat="false" ht="12.75" hidden="true" customHeight="false" outlineLevel="0" collapsed="false">
      <c r="A295" s="608"/>
      <c r="H295" s="605"/>
      <c r="J295" s="605"/>
    </row>
    <row r="296" customFormat="false" ht="12.75" hidden="true" customHeight="false" outlineLevel="0" collapsed="false">
      <c r="A296" s="608"/>
      <c r="H296" s="605"/>
      <c r="J296" s="605"/>
    </row>
    <row r="297" customFormat="false" ht="12.75" hidden="true" customHeight="false" outlineLevel="0" collapsed="false">
      <c r="A297" s="608"/>
      <c r="H297" s="605"/>
      <c r="J297" s="605"/>
    </row>
    <row r="298" customFormat="false" ht="12.75" hidden="true" customHeight="false" outlineLevel="0" collapsed="false">
      <c r="A298" s="608"/>
      <c r="H298" s="605"/>
      <c r="J298" s="605"/>
    </row>
    <row r="299" customFormat="false" ht="12.75" hidden="true" customHeight="false" outlineLevel="0" collapsed="false">
      <c r="A299" s="608"/>
      <c r="H299" s="605"/>
      <c r="J299" s="605"/>
    </row>
    <row r="300" customFormat="false" ht="12.75" hidden="true" customHeight="false" outlineLevel="0" collapsed="false">
      <c r="A300" s="608"/>
      <c r="H300" s="605"/>
      <c r="J300" s="605"/>
    </row>
    <row r="301" customFormat="false" ht="12.75" hidden="true" customHeight="false" outlineLevel="0" collapsed="false">
      <c r="A301" s="608"/>
      <c r="H301" s="605"/>
      <c r="J301" s="605"/>
    </row>
    <row r="302" customFormat="false" ht="12.75" hidden="true" customHeight="false" outlineLevel="0" collapsed="false">
      <c r="A302" s="608"/>
      <c r="H302" s="605"/>
      <c r="J302" s="605"/>
    </row>
    <row r="303" customFormat="false" ht="12.75" hidden="true" customHeight="false" outlineLevel="0" collapsed="false">
      <c r="A303" s="608"/>
      <c r="H303" s="605"/>
      <c r="J303" s="605"/>
    </row>
    <row r="304" customFormat="false" ht="12.75" hidden="true" customHeight="false" outlineLevel="0" collapsed="false">
      <c r="A304" s="608"/>
      <c r="H304" s="605"/>
      <c r="J304" s="605"/>
    </row>
    <row r="305" customFormat="false" ht="12.75" hidden="true" customHeight="false" outlineLevel="0" collapsed="false">
      <c r="A305" s="608"/>
      <c r="H305" s="605"/>
      <c r="J305" s="605"/>
    </row>
    <row r="306" customFormat="false" ht="12.75" hidden="true" customHeight="false" outlineLevel="0" collapsed="false">
      <c r="A306" s="608"/>
      <c r="H306" s="605"/>
      <c r="J306" s="605"/>
    </row>
    <row r="307" customFormat="false" ht="12.75" hidden="true" customHeight="false" outlineLevel="0" collapsed="false">
      <c r="A307" s="608"/>
      <c r="H307" s="605"/>
      <c r="J307" s="605"/>
    </row>
    <row r="308" customFormat="false" ht="12.75" hidden="true" customHeight="false" outlineLevel="0" collapsed="false">
      <c r="A308" s="608"/>
      <c r="H308" s="605"/>
      <c r="J308" s="605"/>
    </row>
    <row r="309" customFormat="false" ht="12.75" hidden="true" customHeight="false" outlineLevel="0" collapsed="false">
      <c r="A309" s="608"/>
      <c r="H309" s="605"/>
      <c r="J309" s="605"/>
    </row>
    <row r="310" customFormat="false" ht="12.75" hidden="true" customHeight="false" outlineLevel="0" collapsed="false">
      <c r="A310" s="608"/>
      <c r="H310" s="605"/>
      <c r="J310" s="605"/>
    </row>
    <row r="311" customFormat="false" ht="12.75" hidden="true" customHeight="false" outlineLevel="0" collapsed="false">
      <c r="A311" s="608"/>
      <c r="H311" s="605"/>
      <c r="J311" s="605"/>
    </row>
    <row r="312" customFormat="false" ht="12.75" hidden="true" customHeight="false" outlineLevel="0" collapsed="false">
      <c r="A312" s="608"/>
      <c r="H312" s="605"/>
      <c r="J312" s="605"/>
    </row>
    <row r="313" customFormat="false" ht="12.75" hidden="true" customHeight="false" outlineLevel="0" collapsed="false">
      <c r="A313" s="608"/>
      <c r="H313" s="605"/>
      <c r="J313" s="605"/>
    </row>
    <row r="314" customFormat="false" ht="12.75" hidden="true" customHeight="false" outlineLevel="0" collapsed="false">
      <c r="A314" s="608"/>
      <c r="H314" s="605"/>
      <c r="J314" s="605"/>
    </row>
    <row r="315" customFormat="false" ht="12.75" hidden="true" customHeight="false" outlineLevel="0" collapsed="false">
      <c r="A315" s="608"/>
      <c r="H315" s="605"/>
      <c r="J315" s="605"/>
    </row>
    <row r="316" customFormat="false" ht="12.75" hidden="true" customHeight="false" outlineLevel="0" collapsed="false">
      <c r="A316" s="608"/>
      <c r="H316" s="605"/>
      <c r="J316" s="605"/>
    </row>
    <row r="317" customFormat="false" ht="12.75" hidden="true" customHeight="false" outlineLevel="0" collapsed="false">
      <c r="A317" s="608"/>
      <c r="H317" s="605"/>
      <c r="J317" s="605"/>
    </row>
    <row r="318" customFormat="false" ht="12.75" hidden="true" customHeight="false" outlineLevel="0" collapsed="false">
      <c r="A318" s="608"/>
      <c r="H318" s="605"/>
      <c r="J318" s="605"/>
    </row>
    <row r="319" customFormat="false" ht="12.75" hidden="true" customHeight="false" outlineLevel="0" collapsed="false">
      <c r="A319" s="608"/>
      <c r="H319" s="605"/>
      <c r="J319" s="605"/>
    </row>
    <row r="320" customFormat="false" ht="12.75" hidden="true" customHeight="false" outlineLevel="0" collapsed="false">
      <c r="A320" s="608"/>
      <c r="H320" s="605"/>
      <c r="J320" s="605"/>
    </row>
    <row r="321" customFormat="false" ht="12.75" hidden="true" customHeight="false" outlineLevel="0" collapsed="false">
      <c r="A321" s="608"/>
      <c r="H321" s="605"/>
      <c r="J321" s="605"/>
    </row>
    <row r="322" customFormat="false" ht="12.75" hidden="true" customHeight="false" outlineLevel="0" collapsed="false">
      <c r="A322" s="608"/>
      <c r="H322" s="605"/>
      <c r="J322" s="605"/>
    </row>
    <row r="323" customFormat="false" ht="12.75" hidden="true" customHeight="false" outlineLevel="0" collapsed="false">
      <c r="A323" s="608"/>
      <c r="H323" s="605"/>
      <c r="J323" s="605"/>
    </row>
    <row r="324" customFormat="false" ht="12.75" hidden="true" customHeight="false" outlineLevel="0" collapsed="false">
      <c r="A324" s="608"/>
      <c r="H324" s="605"/>
      <c r="J324" s="605"/>
    </row>
    <row r="325" customFormat="false" ht="12.75" hidden="true" customHeight="false" outlineLevel="0" collapsed="false">
      <c r="A325" s="608"/>
      <c r="H325" s="605"/>
      <c r="J325" s="605"/>
    </row>
    <row r="326" customFormat="false" ht="12.75" hidden="true" customHeight="false" outlineLevel="0" collapsed="false">
      <c r="A326" s="608"/>
      <c r="H326" s="605"/>
      <c r="J326" s="605"/>
    </row>
    <row r="327" customFormat="false" ht="12.75" hidden="true" customHeight="false" outlineLevel="0" collapsed="false">
      <c r="A327" s="608"/>
      <c r="H327" s="605"/>
      <c r="J327" s="605"/>
    </row>
    <row r="328" customFormat="false" ht="12.75" hidden="true" customHeight="false" outlineLevel="0" collapsed="false">
      <c r="A328" s="608"/>
      <c r="H328" s="605"/>
      <c r="J328" s="605"/>
    </row>
    <row r="329" customFormat="false" ht="12.75" hidden="true" customHeight="false" outlineLevel="0" collapsed="false">
      <c r="A329" s="608"/>
      <c r="H329" s="605"/>
      <c r="J329" s="605"/>
    </row>
    <row r="330" customFormat="false" ht="12.75" hidden="true" customHeight="false" outlineLevel="0" collapsed="false">
      <c r="A330" s="608"/>
      <c r="H330" s="605"/>
      <c r="J330" s="605"/>
    </row>
    <row r="331" customFormat="false" ht="12.75" hidden="true" customHeight="false" outlineLevel="0" collapsed="false">
      <c r="A331" s="608"/>
      <c r="H331" s="605"/>
      <c r="J331" s="605"/>
    </row>
    <row r="332" customFormat="false" ht="12.75" hidden="true" customHeight="false" outlineLevel="0" collapsed="false">
      <c r="A332" s="608"/>
      <c r="H332" s="605"/>
      <c r="J332" s="605"/>
    </row>
    <row r="333" customFormat="false" ht="12.75" hidden="true" customHeight="false" outlineLevel="0" collapsed="false">
      <c r="A333" s="608"/>
      <c r="H333" s="605"/>
      <c r="J333" s="605"/>
    </row>
    <row r="334" customFormat="false" ht="12.75" hidden="true" customHeight="false" outlineLevel="0" collapsed="false">
      <c r="A334" s="608"/>
      <c r="H334" s="605"/>
      <c r="J334" s="605"/>
    </row>
    <row r="335" customFormat="false" ht="12.75" hidden="true" customHeight="false" outlineLevel="0" collapsed="false">
      <c r="A335" s="608"/>
      <c r="H335" s="605"/>
      <c r="J335" s="605"/>
    </row>
    <row r="336" customFormat="false" ht="12.75" hidden="true" customHeight="false" outlineLevel="0" collapsed="false">
      <c r="A336" s="608"/>
      <c r="H336" s="605"/>
      <c r="J336" s="605"/>
    </row>
    <row r="337" customFormat="false" ht="12.75" hidden="true" customHeight="false" outlineLevel="0" collapsed="false">
      <c r="A337" s="608"/>
      <c r="H337" s="605"/>
      <c r="J337" s="605"/>
    </row>
    <row r="338" customFormat="false" ht="12.75" hidden="true" customHeight="false" outlineLevel="0" collapsed="false">
      <c r="A338" s="608"/>
      <c r="H338" s="605"/>
      <c r="J338" s="605"/>
    </row>
    <row r="339" customFormat="false" ht="12.75" hidden="true" customHeight="false" outlineLevel="0" collapsed="false">
      <c r="A339" s="608"/>
      <c r="H339" s="605"/>
      <c r="J339" s="605"/>
    </row>
    <row r="340" customFormat="false" ht="12.75" hidden="true" customHeight="false" outlineLevel="0" collapsed="false">
      <c r="A340" s="608"/>
      <c r="H340" s="605"/>
      <c r="J340" s="605"/>
    </row>
    <row r="341" customFormat="false" ht="12.75" hidden="true" customHeight="false" outlineLevel="0" collapsed="false">
      <c r="A341" s="608"/>
      <c r="H341" s="605"/>
      <c r="J341" s="605"/>
    </row>
    <row r="342" customFormat="false" ht="12.75" hidden="true" customHeight="false" outlineLevel="0" collapsed="false">
      <c r="A342" s="608"/>
      <c r="H342" s="605"/>
      <c r="J342" s="605"/>
    </row>
    <row r="343" customFormat="false" ht="12.75" hidden="true" customHeight="false" outlineLevel="0" collapsed="false">
      <c r="A343" s="608"/>
      <c r="H343" s="605"/>
      <c r="J343" s="605"/>
    </row>
    <row r="344" customFormat="false" ht="12.75" hidden="true" customHeight="false" outlineLevel="0" collapsed="false">
      <c r="A344" s="608"/>
      <c r="H344" s="605"/>
      <c r="J344" s="605"/>
    </row>
    <row r="345" customFormat="false" ht="12.75" hidden="true" customHeight="false" outlineLevel="0" collapsed="false">
      <c r="A345" s="608"/>
      <c r="H345" s="605"/>
      <c r="J345" s="605"/>
    </row>
    <row r="346" customFormat="false" ht="12.75" hidden="true" customHeight="false" outlineLevel="0" collapsed="false">
      <c r="A346" s="608"/>
      <c r="H346" s="605"/>
      <c r="J346" s="605"/>
    </row>
    <row r="347" customFormat="false" ht="12.75" hidden="true" customHeight="false" outlineLevel="0" collapsed="false">
      <c r="A347" s="608"/>
      <c r="H347" s="605"/>
      <c r="J347" s="605"/>
    </row>
    <row r="348" customFormat="false" ht="12.75" hidden="true" customHeight="false" outlineLevel="0" collapsed="false">
      <c r="A348" s="608"/>
      <c r="H348" s="605"/>
      <c r="J348" s="605"/>
    </row>
    <row r="349" customFormat="false" ht="12.75" hidden="true" customHeight="false" outlineLevel="0" collapsed="false">
      <c r="A349" s="608"/>
      <c r="H349" s="605"/>
      <c r="J349" s="605"/>
    </row>
    <row r="350" customFormat="false" ht="12.75" hidden="true" customHeight="false" outlineLevel="0" collapsed="false">
      <c r="A350" s="608"/>
      <c r="H350" s="605"/>
      <c r="J350" s="605"/>
    </row>
    <row r="351" customFormat="false" ht="12.75" hidden="true" customHeight="false" outlineLevel="0" collapsed="false">
      <c r="A351" s="608"/>
      <c r="H351" s="605"/>
      <c r="J351" s="605"/>
    </row>
    <row r="352" customFormat="false" ht="12.75" hidden="true" customHeight="false" outlineLevel="0" collapsed="false">
      <c r="A352" s="608"/>
      <c r="H352" s="605"/>
      <c r="J352" s="605"/>
    </row>
    <row r="353" customFormat="false" ht="12.75" hidden="true" customHeight="false" outlineLevel="0" collapsed="false">
      <c r="A353" s="608"/>
      <c r="H353" s="605"/>
      <c r="J353" s="605"/>
    </row>
    <row r="354" customFormat="false" ht="12.75" hidden="true" customHeight="false" outlineLevel="0" collapsed="false">
      <c r="A354" s="608"/>
      <c r="H354" s="605"/>
      <c r="J354" s="605"/>
    </row>
    <row r="355" customFormat="false" ht="12.75" hidden="true" customHeight="false" outlineLevel="0" collapsed="false">
      <c r="A355" s="608"/>
      <c r="H355" s="605"/>
      <c r="J355" s="605"/>
    </row>
    <row r="356" customFormat="false" ht="12.75" hidden="true" customHeight="false" outlineLevel="0" collapsed="false">
      <c r="A356" s="608"/>
      <c r="H356" s="605"/>
      <c r="J356" s="605"/>
    </row>
    <row r="357" customFormat="false" ht="12.75" hidden="true" customHeight="false" outlineLevel="0" collapsed="false">
      <c r="A357" s="608"/>
      <c r="H357" s="605"/>
      <c r="J357" s="605"/>
    </row>
    <row r="358" customFormat="false" ht="12.75" hidden="true" customHeight="false" outlineLevel="0" collapsed="false">
      <c r="A358" s="608"/>
      <c r="H358" s="605"/>
      <c r="J358" s="605"/>
    </row>
    <row r="359" customFormat="false" ht="12.75" hidden="true" customHeight="false" outlineLevel="0" collapsed="false">
      <c r="A359" s="608"/>
      <c r="H359" s="605"/>
      <c r="J359" s="605"/>
    </row>
    <row r="360" customFormat="false" ht="12.75" hidden="true" customHeight="false" outlineLevel="0" collapsed="false">
      <c r="A360" s="608"/>
      <c r="H360" s="605"/>
      <c r="J360" s="605"/>
    </row>
    <row r="361" customFormat="false" ht="12.75" hidden="true" customHeight="false" outlineLevel="0" collapsed="false">
      <c r="A361" s="608"/>
      <c r="H361" s="605"/>
      <c r="J361" s="605"/>
    </row>
    <row r="362" customFormat="false" ht="12.75" hidden="true" customHeight="false" outlineLevel="0" collapsed="false">
      <c r="A362" s="608"/>
      <c r="H362" s="605"/>
      <c r="J362" s="605"/>
    </row>
    <row r="363" customFormat="false" ht="12.75" hidden="true" customHeight="false" outlineLevel="0" collapsed="false">
      <c r="A363" s="608"/>
      <c r="H363" s="605"/>
      <c r="J363" s="605"/>
    </row>
    <row r="364" customFormat="false" ht="12.75" hidden="true" customHeight="false" outlineLevel="0" collapsed="false">
      <c r="A364" s="608"/>
      <c r="H364" s="605"/>
      <c r="J364" s="605"/>
    </row>
    <row r="365" customFormat="false" ht="12.75" hidden="true" customHeight="false" outlineLevel="0" collapsed="false">
      <c r="A365" s="608"/>
      <c r="H365" s="605"/>
      <c r="J365" s="605"/>
    </row>
    <row r="366" customFormat="false" ht="12.75" hidden="true" customHeight="false" outlineLevel="0" collapsed="false">
      <c r="A366" s="608"/>
      <c r="H366" s="605"/>
      <c r="J366" s="605"/>
    </row>
    <row r="367" customFormat="false" ht="12.75" hidden="true" customHeight="false" outlineLevel="0" collapsed="false">
      <c r="A367" s="608"/>
      <c r="H367" s="605"/>
      <c r="J367" s="605"/>
    </row>
    <row r="368" customFormat="false" ht="12.75" hidden="true" customHeight="false" outlineLevel="0" collapsed="false">
      <c r="A368" s="608"/>
      <c r="H368" s="605"/>
      <c r="J368" s="605"/>
    </row>
    <row r="369" customFormat="false" ht="12.75" hidden="true" customHeight="false" outlineLevel="0" collapsed="false">
      <c r="A369" s="608"/>
      <c r="H369" s="605"/>
      <c r="J369" s="605"/>
    </row>
    <row r="370" customFormat="false" ht="12.75" hidden="true" customHeight="false" outlineLevel="0" collapsed="false">
      <c r="A370" s="608"/>
      <c r="H370" s="605"/>
      <c r="J370" s="605"/>
    </row>
    <row r="371" customFormat="false" ht="12.75" hidden="true" customHeight="false" outlineLevel="0" collapsed="false">
      <c r="A371" s="608"/>
      <c r="H371" s="605"/>
      <c r="J371" s="605"/>
    </row>
    <row r="372" customFormat="false" ht="12.75" hidden="true" customHeight="false" outlineLevel="0" collapsed="false">
      <c r="A372" s="608"/>
      <c r="H372" s="605"/>
      <c r="J372" s="605"/>
    </row>
    <row r="373" customFormat="false" ht="12.75" hidden="true" customHeight="false" outlineLevel="0" collapsed="false">
      <c r="A373" s="608"/>
      <c r="H373" s="605"/>
      <c r="J373" s="605"/>
    </row>
    <row r="374" customFormat="false" ht="12.75" hidden="true" customHeight="false" outlineLevel="0" collapsed="false">
      <c r="A374" s="608"/>
      <c r="H374" s="605"/>
      <c r="J374" s="605"/>
    </row>
    <row r="375" customFormat="false" ht="12.75" hidden="true" customHeight="false" outlineLevel="0" collapsed="false">
      <c r="A375" s="608"/>
      <c r="H375" s="605"/>
      <c r="J375" s="605"/>
    </row>
    <row r="376" customFormat="false" ht="12.75" hidden="true" customHeight="false" outlineLevel="0" collapsed="false">
      <c r="A376" s="608"/>
      <c r="H376" s="605"/>
      <c r="J376" s="605"/>
    </row>
    <row r="377" customFormat="false" ht="12.75" hidden="true" customHeight="false" outlineLevel="0" collapsed="false">
      <c r="A377" s="608"/>
      <c r="H377" s="605"/>
      <c r="J377" s="605"/>
    </row>
    <row r="378" customFormat="false" ht="12.75" hidden="true" customHeight="false" outlineLevel="0" collapsed="false">
      <c r="A378" s="608"/>
      <c r="H378" s="605"/>
      <c r="J378" s="605"/>
    </row>
    <row r="379" customFormat="false" ht="12.75" hidden="true" customHeight="false" outlineLevel="0" collapsed="false">
      <c r="A379" s="608"/>
      <c r="H379" s="605"/>
      <c r="J379" s="605"/>
    </row>
    <row r="380" customFormat="false" ht="12.75" hidden="true" customHeight="false" outlineLevel="0" collapsed="false">
      <c r="A380" s="608"/>
      <c r="H380" s="605"/>
      <c r="J380" s="605"/>
    </row>
    <row r="381" customFormat="false" ht="12.75" hidden="true" customHeight="false" outlineLevel="0" collapsed="false">
      <c r="A381" s="608"/>
      <c r="H381" s="605"/>
      <c r="J381" s="605"/>
    </row>
    <row r="382" customFormat="false" ht="12.75" hidden="true" customHeight="false" outlineLevel="0" collapsed="false">
      <c r="A382" s="608"/>
      <c r="H382" s="605"/>
      <c r="J382" s="605"/>
    </row>
    <row r="383" customFormat="false" ht="12.75" hidden="true" customHeight="false" outlineLevel="0" collapsed="false">
      <c r="A383" s="608"/>
      <c r="H383" s="605"/>
      <c r="J383" s="605"/>
    </row>
    <row r="384" customFormat="false" ht="12.75" hidden="true" customHeight="false" outlineLevel="0" collapsed="false">
      <c r="A384" s="608"/>
      <c r="H384" s="605"/>
      <c r="J384" s="605"/>
    </row>
    <row r="385" customFormat="false" ht="12.75" hidden="true" customHeight="false" outlineLevel="0" collapsed="false">
      <c r="A385" s="608"/>
      <c r="H385" s="605"/>
      <c r="J385" s="605"/>
    </row>
    <row r="386" customFormat="false" ht="12.75" hidden="true" customHeight="false" outlineLevel="0" collapsed="false">
      <c r="A386" s="608"/>
      <c r="H386" s="605"/>
      <c r="J386" s="605"/>
    </row>
    <row r="387" customFormat="false" ht="12.75" hidden="true" customHeight="false" outlineLevel="0" collapsed="false">
      <c r="A387" s="608"/>
      <c r="H387" s="605"/>
      <c r="J387" s="605"/>
    </row>
    <row r="388" customFormat="false" ht="12.75" hidden="true" customHeight="false" outlineLevel="0" collapsed="false">
      <c r="A388" s="608"/>
      <c r="H388" s="605"/>
      <c r="J388" s="605"/>
    </row>
    <row r="389" customFormat="false" ht="12.75" hidden="true" customHeight="false" outlineLevel="0" collapsed="false">
      <c r="A389" s="608"/>
      <c r="H389" s="605"/>
      <c r="J389" s="605"/>
    </row>
    <row r="390" customFormat="false" ht="12.75" hidden="true" customHeight="false" outlineLevel="0" collapsed="false">
      <c r="A390" s="608"/>
      <c r="H390" s="605"/>
      <c r="J390" s="605"/>
    </row>
    <row r="391" customFormat="false" ht="12.75" hidden="true" customHeight="false" outlineLevel="0" collapsed="false">
      <c r="A391" s="608"/>
      <c r="H391" s="605"/>
      <c r="J391" s="605"/>
    </row>
    <row r="392" customFormat="false" ht="12.75" hidden="true" customHeight="false" outlineLevel="0" collapsed="false">
      <c r="A392" s="608"/>
      <c r="H392" s="605"/>
      <c r="J392" s="605"/>
    </row>
    <row r="393" customFormat="false" ht="12.75" hidden="true" customHeight="false" outlineLevel="0" collapsed="false">
      <c r="A393" s="608"/>
      <c r="H393" s="605"/>
      <c r="J393" s="605"/>
    </row>
    <row r="394" customFormat="false" ht="12.75" hidden="true" customHeight="false" outlineLevel="0" collapsed="false">
      <c r="A394" s="608"/>
      <c r="H394" s="605"/>
      <c r="J394" s="605"/>
    </row>
    <row r="395" customFormat="false" ht="12.75" hidden="true" customHeight="false" outlineLevel="0" collapsed="false">
      <c r="A395" s="608"/>
      <c r="H395" s="605"/>
      <c r="J395" s="605"/>
    </row>
    <row r="396" customFormat="false" ht="12.75" hidden="true" customHeight="false" outlineLevel="0" collapsed="false">
      <c r="A396" s="608"/>
      <c r="H396" s="605"/>
      <c r="J396" s="605"/>
    </row>
    <row r="397" customFormat="false" ht="12.75" hidden="true" customHeight="false" outlineLevel="0" collapsed="false">
      <c r="A397" s="608"/>
      <c r="H397" s="605"/>
      <c r="J397" s="605"/>
    </row>
    <row r="398" customFormat="false" ht="12.75" hidden="true" customHeight="false" outlineLevel="0" collapsed="false">
      <c r="A398" s="608"/>
      <c r="H398" s="605"/>
      <c r="J398" s="605"/>
    </row>
    <row r="399" customFormat="false" ht="12.75" hidden="true" customHeight="false" outlineLevel="0" collapsed="false">
      <c r="A399" s="608"/>
      <c r="H399" s="605"/>
      <c r="J399" s="605"/>
    </row>
    <row r="400" customFormat="false" ht="12.75" hidden="true" customHeight="false" outlineLevel="0" collapsed="false">
      <c r="A400" s="608"/>
      <c r="H400" s="605"/>
      <c r="J400" s="605"/>
    </row>
    <row r="401" customFormat="false" ht="12.75" hidden="true" customHeight="false" outlineLevel="0" collapsed="false">
      <c r="A401" s="608"/>
      <c r="H401" s="605"/>
      <c r="J401" s="605"/>
    </row>
    <row r="402" customFormat="false" ht="12.75" hidden="true" customHeight="false" outlineLevel="0" collapsed="false">
      <c r="A402" s="608"/>
      <c r="H402" s="605"/>
      <c r="J402" s="605"/>
    </row>
    <row r="403" customFormat="false" ht="12.75" hidden="true" customHeight="false" outlineLevel="0" collapsed="false">
      <c r="A403" s="608"/>
      <c r="H403" s="605"/>
      <c r="J403" s="605"/>
    </row>
    <row r="404" customFormat="false" ht="12.75" hidden="true" customHeight="false" outlineLevel="0" collapsed="false">
      <c r="A404" s="608"/>
      <c r="H404" s="605"/>
      <c r="J404" s="605"/>
    </row>
    <row r="405" customFormat="false" ht="12.75" hidden="true" customHeight="false" outlineLevel="0" collapsed="false">
      <c r="A405" s="608"/>
      <c r="H405" s="605"/>
      <c r="J405" s="605"/>
    </row>
    <row r="406" customFormat="false" ht="12.75" hidden="true" customHeight="false" outlineLevel="0" collapsed="false">
      <c r="A406" s="608"/>
      <c r="H406" s="605"/>
      <c r="J406" s="605"/>
    </row>
    <row r="407" customFormat="false" ht="12.75" hidden="true" customHeight="false" outlineLevel="0" collapsed="false">
      <c r="A407" s="608"/>
      <c r="H407" s="605"/>
      <c r="J407" s="605"/>
    </row>
    <row r="408" customFormat="false" ht="12.75" hidden="true" customHeight="false" outlineLevel="0" collapsed="false">
      <c r="A408" s="608"/>
      <c r="H408" s="605"/>
      <c r="J408" s="605"/>
    </row>
    <row r="409" customFormat="false" ht="12.75" hidden="true" customHeight="false" outlineLevel="0" collapsed="false">
      <c r="A409" s="608"/>
      <c r="H409" s="605"/>
      <c r="J409" s="605"/>
    </row>
    <row r="410" customFormat="false" ht="12.75" hidden="true" customHeight="false" outlineLevel="0" collapsed="false">
      <c r="A410" s="608"/>
      <c r="H410" s="605"/>
      <c r="J410" s="605"/>
    </row>
    <row r="411" customFormat="false" ht="12.75" hidden="true" customHeight="false" outlineLevel="0" collapsed="false">
      <c r="A411" s="608"/>
      <c r="H411" s="605"/>
      <c r="J411" s="605"/>
    </row>
    <row r="412" customFormat="false" ht="12.75" hidden="true" customHeight="false" outlineLevel="0" collapsed="false">
      <c r="A412" s="608"/>
      <c r="H412" s="605"/>
      <c r="J412" s="605"/>
    </row>
    <row r="413" customFormat="false" ht="12.75" hidden="true" customHeight="false" outlineLevel="0" collapsed="false">
      <c r="A413" s="608"/>
      <c r="H413" s="605"/>
      <c r="J413" s="605"/>
    </row>
    <row r="414" customFormat="false" ht="12.75" hidden="true" customHeight="false" outlineLevel="0" collapsed="false">
      <c r="A414" s="608"/>
      <c r="H414" s="605"/>
      <c r="J414" s="605"/>
    </row>
    <row r="415" customFormat="false" ht="12.75" hidden="true" customHeight="false" outlineLevel="0" collapsed="false">
      <c r="A415" s="608"/>
      <c r="H415" s="605"/>
      <c r="J415" s="605"/>
    </row>
    <row r="416" customFormat="false" ht="12.75" hidden="true" customHeight="false" outlineLevel="0" collapsed="false">
      <c r="A416" s="608"/>
      <c r="H416" s="605"/>
      <c r="J416" s="605"/>
    </row>
    <row r="417" customFormat="false" ht="12.75" hidden="true" customHeight="false" outlineLevel="0" collapsed="false">
      <c r="A417" s="608"/>
      <c r="H417" s="605"/>
      <c r="J417" s="605"/>
    </row>
    <row r="418" customFormat="false" ht="12.75" hidden="true" customHeight="false" outlineLevel="0" collapsed="false">
      <c r="A418" s="608"/>
      <c r="H418" s="605"/>
      <c r="J418" s="605"/>
    </row>
    <row r="419" customFormat="false" ht="12.75" hidden="true" customHeight="false" outlineLevel="0" collapsed="false">
      <c r="A419" s="608"/>
      <c r="H419" s="605"/>
      <c r="J419" s="605"/>
    </row>
    <row r="420" customFormat="false" ht="12.75" hidden="true" customHeight="false" outlineLevel="0" collapsed="false">
      <c r="A420" s="608"/>
      <c r="H420" s="605"/>
      <c r="J420" s="605"/>
    </row>
    <row r="421" customFormat="false" ht="12.75" hidden="true" customHeight="false" outlineLevel="0" collapsed="false">
      <c r="A421" s="608"/>
      <c r="H421" s="605"/>
      <c r="J421" s="605"/>
    </row>
    <row r="422" customFormat="false" ht="12.75" hidden="true" customHeight="false" outlineLevel="0" collapsed="false">
      <c r="A422" s="608"/>
      <c r="H422" s="605"/>
      <c r="J422" s="605"/>
    </row>
    <row r="423" customFormat="false" ht="12.75" hidden="true" customHeight="false" outlineLevel="0" collapsed="false">
      <c r="A423" s="608"/>
      <c r="H423" s="605"/>
      <c r="J423" s="605"/>
    </row>
    <row r="424" customFormat="false" ht="12.75" hidden="true" customHeight="false" outlineLevel="0" collapsed="false">
      <c r="A424" s="608"/>
      <c r="H424" s="605"/>
      <c r="J424" s="605"/>
    </row>
    <row r="425" customFormat="false" ht="12.75" hidden="true" customHeight="false" outlineLevel="0" collapsed="false">
      <c r="A425" s="608"/>
      <c r="H425" s="605"/>
      <c r="J425" s="605"/>
    </row>
    <row r="426" customFormat="false" ht="12.75" hidden="true" customHeight="false" outlineLevel="0" collapsed="false">
      <c r="A426" s="608"/>
      <c r="H426" s="605"/>
      <c r="J426" s="605"/>
    </row>
    <row r="427" customFormat="false" ht="12.75" hidden="true" customHeight="false" outlineLevel="0" collapsed="false">
      <c r="A427" s="608"/>
      <c r="H427" s="605"/>
      <c r="J427" s="605"/>
    </row>
    <row r="428" customFormat="false" ht="12.75" hidden="true" customHeight="false" outlineLevel="0" collapsed="false">
      <c r="A428" s="608"/>
      <c r="H428" s="605"/>
      <c r="J428" s="605"/>
    </row>
    <row r="429" customFormat="false" ht="12.75" hidden="true" customHeight="false" outlineLevel="0" collapsed="false">
      <c r="A429" s="608"/>
      <c r="H429" s="605"/>
      <c r="J429" s="605"/>
    </row>
    <row r="430" customFormat="false" ht="12.75" hidden="true" customHeight="false" outlineLevel="0" collapsed="false">
      <c r="A430" s="608"/>
      <c r="H430" s="605"/>
      <c r="J430" s="605"/>
    </row>
    <row r="431" customFormat="false" ht="12.75" hidden="true" customHeight="false" outlineLevel="0" collapsed="false">
      <c r="A431" s="608"/>
      <c r="H431" s="605"/>
      <c r="J431" s="605"/>
    </row>
    <row r="432" customFormat="false" ht="12.75" hidden="true" customHeight="false" outlineLevel="0" collapsed="false">
      <c r="A432" s="608"/>
      <c r="H432" s="605"/>
      <c r="J432" s="605"/>
    </row>
    <row r="433" customFormat="false" ht="12.75" hidden="true" customHeight="false" outlineLevel="0" collapsed="false">
      <c r="A433" s="608"/>
      <c r="H433" s="605"/>
      <c r="J433" s="605"/>
    </row>
    <row r="434" customFormat="false" ht="12.75" hidden="true" customHeight="false" outlineLevel="0" collapsed="false">
      <c r="A434" s="608"/>
      <c r="H434" s="605"/>
      <c r="J434" s="605"/>
    </row>
    <row r="435" customFormat="false" ht="12.75" hidden="true" customHeight="false" outlineLevel="0" collapsed="false">
      <c r="A435" s="608"/>
      <c r="H435" s="605"/>
      <c r="J435" s="605"/>
    </row>
    <row r="436" customFormat="false" ht="12.75" hidden="true" customHeight="false" outlineLevel="0" collapsed="false">
      <c r="A436" s="608"/>
      <c r="H436" s="605"/>
      <c r="J436" s="605"/>
    </row>
    <row r="437" customFormat="false" ht="12.75" hidden="true" customHeight="false" outlineLevel="0" collapsed="false">
      <c r="A437" s="608"/>
      <c r="H437" s="605"/>
      <c r="J437" s="605"/>
    </row>
    <row r="438" customFormat="false" ht="12.75" hidden="true" customHeight="false" outlineLevel="0" collapsed="false">
      <c r="A438" s="608"/>
      <c r="H438" s="605"/>
      <c r="J438" s="605"/>
    </row>
    <row r="439" customFormat="false" ht="12.75" hidden="true" customHeight="false" outlineLevel="0" collapsed="false">
      <c r="A439" s="608"/>
      <c r="H439" s="605"/>
      <c r="J439" s="605"/>
    </row>
    <row r="440" customFormat="false" ht="12.75" hidden="true" customHeight="false" outlineLevel="0" collapsed="false">
      <c r="A440" s="608"/>
      <c r="H440" s="605"/>
      <c r="J440" s="605"/>
    </row>
    <row r="441" customFormat="false" ht="12.75" hidden="true" customHeight="false" outlineLevel="0" collapsed="false">
      <c r="A441" s="608"/>
      <c r="H441" s="605"/>
      <c r="J441" s="605"/>
    </row>
    <row r="442" customFormat="false" ht="12.75" hidden="true" customHeight="false" outlineLevel="0" collapsed="false">
      <c r="A442" s="608"/>
      <c r="H442" s="605"/>
      <c r="J442" s="605"/>
    </row>
    <row r="443" customFormat="false" ht="12.75" hidden="true" customHeight="false" outlineLevel="0" collapsed="false">
      <c r="A443" s="608"/>
      <c r="H443" s="605"/>
      <c r="J443" s="605"/>
    </row>
    <row r="444" customFormat="false" ht="12.75" hidden="true" customHeight="false" outlineLevel="0" collapsed="false">
      <c r="A444" s="608"/>
      <c r="H444" s="605"/>
      <c r="J444" s="605"/>
    </row>
    <row r="445" customFormat="false" ht="12.75" hidden="true" customHeight="false" outlineLevel="0" collapsed="false">
      <c r="A445" s="608"/>
      <c r="H445" s="605"/>
      <c r="J445" s="605"/>
    </row>
    <row r="446" customFormat="false" ht="12.75" hidden="true" customHeight="false" outlineLevel="0" collapsed="false">
      <c r="A446" s="608"/>
      <c r="H446" s="605"/>
      <c r="J446" s="605"/>
    </row>
    <row r="447" customFormat="false" ht="12.75" hidden="true" customHeight="false" outlineLevel="0" collapsed="false">
      <c r="A447" s="608"/>
      <c r="H447" s="605"/>
      <c r="J447" s="605"/>
    </row>
    <row r="448" customFormat="false" ht="12.75" hidden="true" customHeight="false" outlineLevel="0" collapsed="false">
      <c r="A448" s="608"/>
      <c r="H448" s="605"/>
      <c r="J448" s="605"/>
    </row>
    <row r="449" customFormat="false" ht="12.75" hidden="true" customHeight="false" outlineLevel="0" collapsed="false">
      <c r="A449" s="608"/>
      <c r="H449" s="605"/>
      <c r="J449" s="605"/>
    </row>
    <row r="450" customFormat="false" ht="12.75" hidden="true" customHeight="false" outlineLevel="0" collapsed="false">
      <c r="A450" s="608"/>
      <c r="H450" s="605"/>
      <c r="J450" s="605"/>
    </row>
    <row r="451" customFormat="false" ht="12.75" hidden="true" customHeight="false" outlineLevel="0" collapsed="false">
      <c r="A451" s="608"/>
      <c r="H451" s="605"/>
      <c r="J451" s="605"/>
    </row>
    <row r="452" customFormat="false" ht="12.75" hidden="true" customHeight="false" outlineLevel="0" collapsed="false">
      <c r="A452" s="608"/>
      <c r="H452" s="605"/>
      <c r="J452" s="605"/>
    </row>
    <row r="453" customFormat="false" ht="12.75" hidden="true" customHeight="false" outlineLevel="0" collapsed="false">
      <c r="A453" s="608"/>
      <c r="H453" s="605"/>
      <c r="J453" s="605"/>
    </row>
    <row r="454" customFormat="false" ht="12.75" hidden="true" customHeight="false" outlineLevel="0" collapsed="false">
      <c r="A454" s="608"/>
      <c r="H454" s="605"/>
      <c r="J454" s="605"/>
    </row>
    <row r="455" customFormat="false" ht="12.75" hidden="true" customHeight="false" outlineLevel="0" collapsed="false">
      <c r="A455" s="608"/>
      <c r="H455" s="605"/>
      <c r="J455" s="605"/>
    </row>
    <row r="456" customFormat="false" ht="12.75" hidden="true" customHeight="false" outlineLevel="0" collapsed="false">
      <c r="A456" s="608"/>
      <c r="H456" s="605"/>
      <c r="J456" s="605"/>
    </row>
    <row r="457" customFormat="false" ht="12.75" hidden="true" customHeight="false" outlineLevel="0" collapsed="false">
      <c r="A457" s="608"/>
      <c r="H457" s="605"/>
      <c r="J457" s="605"/>
    </row>
    <row r="458" customFormat="false" ht="12.75" hidden="true" customHeight="false" outlineLevel="0" collapsed="false">
      <c r="A458" s="608"/>
      <c r="H458" s="605"/>
      <c r="J458" s="605"/>
    </row>
    <row r="459" customFormat="false" ht="12.75" hidden="true" customHeight="false" outlineLevel="0" collapsed="false">
      <c r="A459" s="608"/>
      <c r="H459" s="605"/>
      <c r="J459" s="605"/>
    </row>
    <row r="460" customFormat="false" ht="12.75" hidden="true" customHeight="false" outlineLevel="0" collapsed="false">
      <c r="A460" s="608"/>
      <c r="H460" s="605"/>
      <c r="J460" s="605"/>
    </row>
    <row r="461" customFormat="false" ht="12.75" hidden="true" customHeight="false" outlineLevel="0" collapsed="false">
      <c r="A461" s="608"/>
      <c r="H461" s="605"/>
      <c r="J461" s="605"/>
    </row>
    <row r="462" customFormat="false" ht="12.75" hidden="true" customHeight="false" outlineLevel="0" collapsed="false">
      <c r="A462" s="608"/>
      <c r="H462" s="605"/>
      <c r="J462" s="605"/>
    </row>
    <row r="463" customFormat="false" ht="12.75" hidden="true" customHeight="false" outlineLevel="0" collapsed="false">
      <c r="A463" s="608"/>
      <c r="H463" s="605"/>
      <c r="J463" s="605"/>
    </row>
    <row r="464" customFormat="false" ht="12.75" hidden="true" customHeight="false" outlineLevel="0" collapsed="false">
      <c r="A464" s="608"/>
      <c r="H464" s="605"/>
      <c r="J464" s="605"/>
    </row>
    <row r="465" customFormat="false" ht="12.75" hidden="true" customHeight="false" outlineLevel="0" collapsed="false">
      <c r="A465" s="608"/>
      <c r="H465" s="605"/>
      <c r="J465" s="605"/>
    </row>
    <row r="466" customFormat="false" ht="12.75" hidden="true" customHeight="false" outlineLevel="0" collapsed="false">
      <c r="A466" s="608"/>
      <c r="H466" s="605"/>
      <c r="J466" s="605"/>
    </row>
    <row r="467" customFormat="false" ht="12.75" hidden="true" customHeight="false" outlineLevel="0" collapsed="false">
      <c r="A467" s="608"/>
      <c r="H467" s="605"/>
      <c r="J467" s="605"/>
    </row>
    <row r="468" customFormat="false" ht="12.75" hidden="true" customHeight="false" outlineLevel="0" collapsed="false">
      <c r="A468" s="608"/>
      <c r="H468" s="605"/>
      <c r="J468" s="605"/>
    </row>
    <row r="469" customFormat="false" ht="12.75" hidden="true" customHeight="false" outlineLevel="0" collapsed="false">
      <c r="A469" s="608"/>
      <c r="H469" s="605"/>
      <c r="J469" s="605"/>
    </row>
    <row r="470" customFormat="false" ht="12.75" hidden="true" customHeight="false" outlineLevel="0" collapsed="false">
      <c r="A470" s="608"/>
      <c r="H470" s="605"/>
      <c r="J470" s="605"/>
    </row>
    <row r="471" customFormat="false" ht="12.75" hidden="true" customHeight="false" outlineLevel="0" collapsed="false">
      <c r="A471" s="608"/>
      <c r="H471" s="605"/>
      <c r="J471" s="605"/>
    </row>
    <row r="472" customFormat="false" ht="12.75" hidden="true" customHeight="false" outlineLevel="0" collapsed="false">
      <c r="A472" s="608"/>
      <c r="H472" s="605"/>
      <c r="J472" s="605"/>
    </row>
    <row r="473" customFormat="false" ht="12.75" hidden="true" customHeight="false" outlineLevel="0" collapsed="false">
      <c r="A473" s="608"/>
      <c r="H473" s="605"/>
      <c r="J473" s="605"/>
    </row>
    <row r="474" customFormat="false" ht="12.75" hidden="true" customHeight="false" outlineLevel="0" collapsed="false">
      <c r="A474" s="608"/>
      <c r="H474" s="605"/>
      <c r="J474" s="605"/>
    </row>
    <row r="475" customFormat="false" ht="12.75" hidden="true" customHeight="false" outlineLevel="0" collapsed="false">
      <c r="A475" s="608"/>
      <c r="H475" s="605"/>
      <c r="J475" s="605"/>
    </row>
    <row r="476" customFormat="false" ht="12.75" hidden="true" customHeight="false" outlineLevel="0" collapsed="false">
      <c r="A476" s="608"/>
      <c r="H476" s="605"/>
      <c r="J476" s="605"/>
    </row>
    <row r="477" customFormat="false" ht="12.75" hidden="true" customHeight="false" outlineLevel="0" collapsed="false">
      <c r="A477" s="608"/>
      <c r="H477" s="605"/>
      <c r="J477" s="605"/>
    </row>
    <row r="478" customFormat="false" ht="12.75" hidden="true" customHeight="false" outlineLevel="0" collapsed="false">
      <c r="A478" s="608"/>
      <c r="H478" s="605"/>
      <c r="J478" s="605"/>
    </row>
    <row r="479" customFormat="false" ht="12.75" hidden="true" customHeight="false" outlineLevel="0" collapsed="false">
      <c r="A479" s="608"/>
      <c r="H479" s="605"/>
      <c r="J479" s="605"/>
    </row>
    <row r="480" customFormat="false" ht="12.75" hidden="true" customHeight="false" outlineLevel="0" collapsed="false">
      <c r="A480" s="608"/>
      <c r="H480" s="605"/>
      <c r="J480" s="605"/>
    </row>
    <row r="481" customFormat="false" ht="12.75" hidden="true" customHeight="false" outlineLevel="0" collapsed="false">
      <c r="A481" s="608"/>
      <c r="H481" s="605"/>
      <c r="J481" s="605"/>
    </row>
    <row r="482" customFormat="false" ht="12.75" hidden="true" customHeight="false" outlineLevel="0" collapsed="false">
      <c r="A482" s="608"/>
      <c r="H482" s="605"/>
      <c r="J482" s="605"/>
    </row>
    <row r="483" customFormat="false" ht="12.75" hidden="true" customHeight="false" outlineLevel="0" collapsed="false">
      <c r="A483" s="608"/>
      <c r="H483" s="605"/>
      <c r="J483" s="605"/>
    </row>
    <row r="484" customFormat="false" ht="12.75" hidden="true" customHeight="false" outlineLevel="0" collapsed="false">
      <c r="A484" s="608"/>
      <c r="H484" s="605"/>
      <c r="J484" s="605"/>
    </row>
    <row r="485" customFormat="false" ht="12.75" hidden="true" customHeight="false" outlineLevel="0" collapsed="false">
      <c r="A485" s="608"/>
      <c r="H485" s="605"/>
      <c r="J485" s="605"/>
    </row>
    <row r="486" customFormat="false" ht="12.75" hidden="true" customHeight="false" outlineLevel="0" collapsed="false">
      <c r="A486" s="608"/>
      <c r="H486" s="605"/>
      <c r="J486" s="605"/>
    </row>
    <row r="487" customFormat="false" ht="12.75" hidden="true" customHeight="false" outlineLevel="0" collapsed="false">
      <c r="A487" s="608"/>
      <c r="H487" s="605"/>
      <c r="J487" s="605"/>
    </row>
    <row r="488" customFormat="false" ht="12.75" hidden="true" customHeight="false" outlineLevel="0" collapsed="false">
      <c r="A488" s="608"/>
      <c r="H488" s="605"/>
      <c r="J488" s="605"/>
    </row>
    <row r="489" customFormat="false" ht="12.75" hidden="true" customHeight="false" outlineLevel="0" collapsed="false">
      <c r="A489" s="608"/>
      <c r="H489" s="605"/>
      <c r="J489" s="605"/>
    </row>
    <row r="490" customFormat="false" ht="12.75" hidden="true" customHeight="false" outlineLevel="0" collapsed="false">
      <c r="A490" s="608"/>
      <c r="H490" s="605"/>
      <c r="J490" s="605"/>
    </row>
    <row r="491" customFormat="false" ht="12.75" hidden="true" customHeight="false" outlineLevel="0" collapsed="false">
      <c r="A491" s="608"/>
      <c r="H491" s="605"/>
      <c r="J491" s="605"/>
    </row>
    <row r="492" customFormat="false" ht="12.75" hidden="true" customHeight="false" outlineLevel="0" collapsed="false">
      <c r="A492" s="608"/>
      <c r="H492" s="605"/>
      <c r="J492" s="605"/>
    </row>
    <row r="493" customFormat="false" ht="12.75" hidden="true" customHeight="false" outlineLevel="0" collapsed="false">
      <c r="A493" s="608"/>
      <c r="H493" s="605"/>
      <c r="J493" s="605"/>
    </row>
    <row r="494" customFormat="false" ht="12.75" hidden="true" customHeight="false" outlineLevel="0" collapsed="false">
      <c r="A494" s="608"/>
      <c r="H494" s="605"/>
      <c r="J494" s="605"/>
    </row>
    <row r="495" customFormat="false" ht="12.75" hidden="true" customHeight="false" outlineLevel="0" collapsed="false">
      <c r="A495" s="608"/>
      <c r="H495" s="605"/>
      <c r="J495" s="605"/>
    </row>
    <row r="496" customFormat="false" ht="12.75" hidden="true" customHeight="false" outlineLevel="0" collapsed="false">
      <c r="A496" s="608"/>
      <c r="H496" s="605"/>
      <c r="J496" s="605"/>
    </row>
    <row r="497" customFormat="false" ht="12.75" hidden="true" customHeight="false" outlineLevel="0" collapsed="false">
      <c r="A497" s="608"/>
      <c r="H497" s="605"/>
      <c r="J497" s="605"/>
    </row>
    <row r="498" customFormat="false" ht="12.75" hidden="true" customHeight="false" outlineLevel="0" collapsed="false">
      <c r="A498" s="608"/>
      <c r="H498" s="605"/>
      <c r="J498" s="605"/>
    </row>
    <row r="499" customFormat="false" ht="12.75" hidden="true" customHeight="false" outlineLevel="0" collapsed="false">
      <c r="A499" s="608"/>
      <c r="H499" s="605"/>
      <c r="J499" s="605"/>
    </row>
    <row r="500" customFormat="false" ht="12.75" hidden="true" customHeight="false" outlineLevel="0" collapsed="false">
      <c r="A500" s="608"/>
      <c r="H500" s="605"/>
      <c r="J500" s="605"/>
    </row>
    <row r="501" customFormat="false" ht="12.75" hidden="true" customHeight="false" outlineLevel="0" collapsed="false">
      <c r="A501" s="608"/>
      <c r="H501" s="605"/>
      <c r="J501" s="605"/>
    </row>
    <row r="502" customFormat="false" ht="12.75" hidden="true" customHeight="false" outlineLevel="0" collapsed="false">
      <c r="A502" s="608"/>
      <c r="H502" s="605"/>
      <c r="J502" s="605"/>
    </row>
    <row r="503" customFormat="false" ht="12.75" hidden="true" customHeight="false" outlineLevel="0" collapsed="false">
      <c r="A503" s="608"/>
      <c r="H503" s="605"/>
      <c r="J503" s="605"/>
    </row>
    <row r="504" customFormat="false" ht="12.75" hidden="true" customHeight="false" outlineLevel="0" collapsed="false">
      <c r="A504" s="608"/>
      <c r="H504" s="605"/>
      <c r="J504" s="605"/>
    </row>
    <row r="505" customFormat="false" ht="12.75" hidden="true" customHeight="false" outlineLevel="0" collapsed="false">
      <c r="A505" s="608"/>
      <c r="H505" s="605"/>
      <c r="J505" s="605"/>
    </row>
    <row r="506" customFormat="false" ht="12.75" hidden="true" customHeight="false" outlineLevel="0" collapsed="false">
      <c r="A506" s="608"/>
      <c r="H506" s="605"/>
      <c r="J506" s="605"/>
    </row>
    <row r="507" customFormat="false" ht="12.75" hidden="true" customHeight="false" outlineLevel="0" collapsed="false">
      <c r="A507" s="608"/>
      <c r="H507" s="605"/>
      <c r="J507" s="605"/>
    </row>
    <row r="508" customFormat="false" ht="12.75" hidden="true" customHeight="false" outlineLevel="0" collapsed="false">
      <c r="A508" s="608"/>
      <c r="H508" s="605"/>
      <c r="J508" s="605"/>
    </row>
    <row r="509" customFormat="false" ht="12.75" hidden="true" customHeight="false" outlineLevel="0" collapsed="false">
      <c r="A509" s="608"/>
      <c r="H509" s="605"/>
      <c r="J509" s="605"/>
    </row>
    <row r="510" customFormat="false" ht="12.75" hidden="true" customHeight="false" outlineLevel="0" collapsed="false">
      <c r="A510" s="608"/>
      <c r="H510" s="605"/>
      <c r="J510" s="605"/>
    </row>
    <row r="511" customFormat="false" ht="12.75" hidden="true" customHeight="false" outlineLevel="0" collapsed="false">
      <c r="A511" s="608"/>
      <c r="H511" s="605"/>
      <c r="J511" s="605"/>
    </row>
    <row r="512" customFormat="false" ht="12.75" hidden="true" customHeight="false" outlineLevel="0" collapsed="false">
      <c r="A512" s="608"/>
      <c r="H512" s="605"/>
      <c r="J512" s="605"/>
    </row>
    <row r="513" customFormat="false" ht="12.75" hidden="true" customHeight="false" outlineLevel="0" collapsed="false">
      <c r="A513" s="608"/>
      <c r="H513" s="605"/>
      <c r="J513" s="605"/>
    </row>
    <row r="514" customFormat="false" ht="12.75" hidden="true" customHeight="false" outlineLevel="0" collapsed="false">
      <c r="A514" s="608"/>
      <c r="H514" s="605"/>
      <c r="J514" s="605"/>
    </row>
    <row r="515" customFormat="false" ht="12.75" hidden="true" customHeight="false" outlineLevel="0" collapsed="false">
      <c r="A515" s="608"/>
      <c r="H515" s="605"/>
      <c r="J515" s="605"/>
    </row>
    <row r="516" customFormat="false" ht="12.75" hidden="true" customHeight="false" outlineLevel="0" collapsed="false">
      <c r="A516" s="608"/>
      <c r="H516" s="605"/>
      <c r="J516" s="605"/>
    </row>
    <row r="517" customFormat="false" ht="12.75" hidden="true" customHeight="false" outlineLevel="0" collapsed="false">
      <c r="A517" s="608"/>
      <c r="H517" s="605"/>
      <c r="J517" s="605"/>
    </row>
    <row r="518" customFormat="false" ht="12.75" hidden="true" customHeight="false" outlineLevel="0" collapsed="false">
      <c r="A518" s="608"/>
      <c r="H518" s="605"/>
      <c r="J518" s="605"/>
    </row>
    <row r="519" customFormat="false" ht="12.75" hidden="true" customHeight="false" outlineLevel="0" collapsed="false">
      <c r="A519" s="608"/>
      <c r="H519" s="605"/>
      <c r="J519" s="605"/>
    </row>
    <row r="520" customFormat="false" ht="12.75" hidden="true" customHeight="false" outlineLevel="0" collapsed="false">
      <c r="A520" s="608"/>
      <c r="H520" s="605"/>
      <c r="J520" s="605"/>
    </row>
    <row r="521" customFormat="false" ht="12.75" hidden="true" customHeight="false" outlineLevel="0" collapsed="false">
      <c r="A521" s="608"/>
      <c r="H521" s="605"/>
      <c r="J521" s="605"/>
    </row>
    <row r="522" customFormat="false" ht="12.75" hidden="true" customHeight="false" outlineLevel="0" collapsed="false">
      <c r="A522" s="608"/>
      <c r="H522" s="605"/>
      <c r="J522" s="605"/>
    </row>
    <row r="523" customFormat="false" ht="12.75" hidden="true" customHeight="false" outlineLevel="0" collapsed="false">
      <c r="A523" s="608"/>
      <c r="H523" s="605"/>
      <c r="J523" s="605"/>
    </row>
    <row r="524" customFormat="false" ht="12.75" hidden="true" customHeight="false" outlineLevel="0" collapsed="false">
      <c r="A524" s="608"/>
      <c r="H524" s="605"/>
      <c r="J524" s="605"/>
    </row>
    <row r="525" customFormat="false" ht="12.75" hidden="true" customHeight="false" outlineLevel="0" collapsed="false">
      <c r="A525" s="608"/>
      <c r="H525" s="605"/>
      <c r="J525" s="605"/>
    </row>
    <row r="526" customFormat="false" ht="12.75" hidden="true" customHeight="false" outlineLevel="0" collapsed="false">
      <c r="A526" s="608"/>
      <c r="H526" s="605"/>
      <c r="J526" s="605"/>
    </row>
    <row r="527" customFormat="false" ht="12.75" hidden="true" customHeight="false" outlineLevel="0" collapsed="false">
      <c r="A527" s="608"/>
      <c r="H527" s="605"/>
      <c r="J527" s="605"/>
    </row>
    <row r="528" customFormat="false" ht="12.75" hidden="true" customHeight="false" outlineLevel="0" collapsed="false">
      <c r="A528" s="608"/>
      <c r="H528" s="605"/>
      <c r="J528" s="605"/>
    </row>
    <row r="529" customFormat="false" ht="12.75" hidden="true" customHeight="false" outlineLevel="0" collapsed="false">
      <c r="A529" s="608"/>
      <c r="H529" s="605"/>
      <c r="J529" s="605"/>
    </row>
    <row r="530" customFormat="false" ht="12.75" hidden="true" customHeight="false" outlineLevel="0" collapsed="false">
      <c r="A530" s="608"/>
      <c r="H530" s="605"/>
      <c r="J530" s="605"/>
    </row>
    <row r="531" customFormat="false" ht="12.75" hidden="true" customHeight="false" outlineLevel="0" collapsed="false">
      <c r="A531" s="608"/>
      <c r="H531" s="605"/>
      <c r="J531" s="605"/>
    </row>
    <row r="532" customFormat="false" ht="12.75" hidden="true" customHeight="false" outlineLevel="0" collapsed="false">
      <c r="A532" s="608"/>
      <c r="H532" s="605"/>
      <c r="J532" s="605"/>
    </row>
    <row r="533" customFormat="false" ht="12.75" hidden="true" customHeight="false" outlineLevel="0" collapsed="false">
      <c r="A533" s="608"/>
      <c r="H533" s="605"/>
      <c r="J533" s="605"/>
    </row>
    <row r="534" customFormat="false" ht="12.75" hidden="true" customHeight="false" outlineLevel="0" collapsed="false">
      <c r="A534" s="608"/>
      <c r="H534" s="605"/>
      <c r="J534" s="605"/>
    </row>
    <row r="535" customFormat="false" ht="12.75" hidden="true" customHeight="false" outlineLevel="0" collapsed="false">
      <c r="A535" s="608"/>
      <c r="H535" s="605"/>
      <c r="J535" s="605"/>
    </row>
    <row r="536" customFormat="false" ht="12.75" hidden="true" customHeight="false" outlineLevel="0" collapsed="false">
      <c r="A536" s="608"/>
      <c r="H536" s="605"/>
      <c r="J536" s="605"/>
    </row>
    <row r="537" customFormat="false" ht="12.75" hidden="true" customHeight="false" outlineLevel="0" collapsed="false">
      <c r="A537" s="608"/>
      <c r="H537" s="605"/>
      <c r="J537" s="605"/>
    </row>
    <row r="538" customFormat="false" ht="12.75" hidden="true" customHeight="false" outlineLevel="0" collapsed="false">
      <c r="A538" s="608"/>
      <c r="H538" s="605"/>
      <c r="J538" s="605"/>
    </row>
    <row r="539" customFormat="false" ht="12.75" hidden="true" customHeight="false" outlineLevel="0" collapsed="false">
      <c r="A539" s="608"/>
      <c r="H539" s="605"/>
      <c r="J539" s="605"/>
    </row>
    <row r="540" customFormat="false" ht="12.75" hidden="true" customHeight="false" outlineLevel="0" collapsed="false">
      <c r="A540" s="608"/>
      <c r="H540" s="605"/>
      <c r="J540" s="605"/>
    </row>
    <row r="541" customFormat="false" ht="12.75" hidden="true" customHeight="false" outlineLevel="0" collapsed="false">
      <c r="A541" s="608"/>
      <c r="H541" s="605"/>
      <c r="J541" s="605"/>
    </row>
    <row r="542" customFormat="false" ht="12.75" hidden="true" customHeight="false" outlineLevel="0" collapsed="false">
      <c r="A542" s="608"/>
      <c r="H542" s="605"/>
      <c r="J542" s="605"/>
    </row>
    <row r="543" customFormat="false" ht="12.75" hidden="true" customHeight="false" outlineLevel="0" collapsed="false">
      <c r="A543" s="608"/>
      <c r="H543" s="605"/>
      <c r="J543" s="605"/>
    </row>
    <row r="544" customFormat="false" ht="12.75" hidden="true" customHeight="false" outlineLevel="0" collapsed="false">
      <c r="A544" s="608"/>
      <c r="H544" s="605"/>
      <c r="J544" s="605"/>
    </row>
    <row r="545" customFormat="false" ht="12.75" hidden="true" customHeight="false" outlineLevel="0" collapsed="false">
      <c r="A545" s="608"/>
      <c r="H545" s="605"/>
      <c r="J545" s="605"/>
    </row>
    <row r="546" customFormat="false" ht="12.75" hidden="true" customHeight="false" outlineLevel="0" collapsed="false">
      <c r="A546" s="608"/>
      <c r="H546" s="605"/>
      <c r="J546" s="605"/>
    </row>
    <row r="547" customFormat="false" ht="12.75" hidden="true" customHeight="false" outlineLevel="0" collapsed="false">
      <c r="A547" s="608"/>
      <c r="H547" s="605"/>
      <c r="J547" s="605"/>
    </row>
    <row r="548" customFormat="false" ht="12.75" hidden="true" customHeight="false" outlineLevel="0" collapsed="false">
      <c r="A548" s="608"/>
      <c r="H548" s="605"/>
      <c r="J548" s="605"/>
    </row>
    <row r="549" customFormat="false" ht="12.75" hidden="true" customHeight="false" outlineLevel="0" collapsed="false">
      <c r="A549" s="608"/>
      <c r="H549" s="605"/>
      <c r="J549" s="605"/>
    </row>
    <row r="550" customFormat="false" ht="12.75" hidden="true" customHeight="false" outlineLevel="0" collapsed="false">
      <c r="A550" s="608"/>
      <c r="H550" s="605"/>
      <c r="J550" s="605"/>
    </row>
    <row r="551" customFormat="false" ht="12.75" hidden="true" customHeight="false" outlineLevel="0" collapsed="false">
      <c r="A551" s="608"/>
      <c r="H551" s="605"/>
      <c r="J551" s="605"/>
    </row>
    <row r="552" customFormat="false" ht="12.75" hidden="true" customHeight="false" outlineLevel="0" collapsed="false">
      <c r="A552" s="608"/>
      <c r="H552" s="605"/>
      <c r="J552" s="605"/>
    </row>
    <row r="553" customFormat="false" ht="12.75" hidden="true" customHeight="false" outlineLevel="0" collapsed="false">
      <c r="A553" s="608"/>
      <c r="H553" s="605"/>
      <c r="J553" s="605"/>
    </row>
    <row r="554" customFormat="false" ht="12.75" hidden="true" customHeight="false" outlineLevel="0" collapsed="false">
      <c r="A554" s="608"/>
      <c r="H554" s="605"/>
      <c r="J554" s="605"/>
    </row>
    <row r="555" customFormat="false" ht="12.75" hidden="true" customHeight="false" outlineLevel="0" collapsed="false">
      <c r="A555" s="608"/>
      <c r="H555" s="605"/>
      <c r="J555" s="605"/>
    </row>
    <row r="556" customFormat="false" ht="12.75" hidden="true" customHeight="false" outlineLevel="0" collapsed="false">
      <c r="A556" s="608"/>
      <c r="H556" s="605"/>
      <c r="J556" s="605"/>
    </row>
    <row r="557" customFormat="false" ht="12.75" hidden="true" customHeight="false" outlineLevel="0" collapsed="false">
      <c r="A557" s="608"/>
      <c r="H557" s="605"/>
      <c r="J557" s="605"/>
    </row>
    <row r="558" customFormat="false" ht="12.75" hidden="true" customHeight="false" outlineLevel="0" collapsed="false">
      <c r="A558" s="608"/>
      <c r="H558" s="605"/>
      <c r="J558" s="605"/>
    </row>
    <row r="559" customFormat="false" ht="12.75" hidden="true" customHeight="false" outlineLevel="0" collapsed="false">
      <c r="A559" s="608"/>
      <c r="H559" s="605"/>
      <c r="J559" s="605"/>
    </row>
    <row r="560" customFormat="false" ht="12.75" hidden="true" customHeight="false" outlineLevel="0" collapsed="false">
      <c r="A560" s="608"/>
      <c r="H560" s="605"/>
      <c r="J560" s="605"/>
    </row>
    <row r="561" customFormat="false" ht="12.75" hidden="true" customHeight="false" outlineLevel="0" collapsed="false">
      <c r="A561" s="608"/>
      <c r="H561" s="605"/>
      <c r="J561" s="605"/>
    </row>
    <row r="562" customFormat="false" ht="12.75" hidden="true" customHeight="false" outlineLevel="0" collapsed="false">
      <c r="A562" s="608"/>
      <c r="H562" s="605"/>
      <c r="J562" s="605"/>
    </row>
    <row r="563" customFormat="false" ht="12.75" hidden="true" customHeight="false" outlineLevel="0" collapsed="false">
      <c r="A563" s="608"/>
      <c r="H563" s="605"/>
      <c r="J563" s="605"/>
    </row>
    <row r="564" customFormat="false" ht="12.75" hidden="true" customHeight="false" outlineLevel="0" collapsed="false">
      <c r="A564" s="608"/>
      <c r="H564" s="605"/>
      <c r="J564" s="605"/>
    </row>
    <row r="565" customFormat="false" ht="12.75" hidden="true" customHeight="false" outlineLevel="0" collapsed="false">
      <c r="A565" s="608"/>
      <c r="H565" s="605"/>
      <c r="J565" s="605"/>
    </row>
    <row r="566" customFormat="false" ht="12.75" hidden="true" customHeight="false" outlineLevel="0" collapsed="false">
      <c r="A566" s="608"/>
      <c r="H566" s="605"/>
      <c r="J566" s="605"/>
    </row>
    <row r="567" customFormat="false" ht="12.75" hidden="true" customHeight="false" outlineLevel="0" collapsed="false">
      <c r="A567" s="608"/>
      <c r="H567" s="605"/>
      <c r="J567" s="605"/>
    </row>
    <row r="568" customFormat="false" ht="12.75" hidden="true" customHeight="false" outlineLevel="0" collapsed="false">
      <c r="A568" s="608"/>
      <c r="H568" s="605"/>
      <c r="J568" s="605"/>
    </row>
    <row r="569" customFormat="false" ht="12.75" hidden="true" customHeight="false" outlineLevel="0" collapsed="false">
      <c r="A569" s="608"/>
      <c r="H569" s="605"/>
      <c r="J569" s="605"/>
    </row>
    <row r="570" customFormat="false" ht="12.75" hidden="true" customHeight="false" outlineLevel="0" collapsed="false">
      <c r="A570" s="608"/>
      <c r="H570" s="605"/>
      <c r="J570" s="605"/>
    </row>
    <row r="571" customFormat="false" ht="12.75" hidden="true" customHeight="false" outlineLevel="0" collapsed="false">
      <c r="A571" s="608"/>
      <c r="H571" s="605"/>
      <c r="J571" s="605"/>
    </row>
    <row r="572" customFormat="false" ht="12.75" hidden="true" customHeight="false" outlineLevel="0" collapsed="false">
      <c r="A572" s="608"/>
      <c r="H572" s="605"/>
      <c r="J572" s="605"/>
    </row>
    <row r="573" customFormat="false" ht="12.75" hidden="true" customHeight="false" outlineLevel="0" collapsed="false">
      <c r="A573" s="608"/>
      <c r="H573" s="605"/>
      <c r="J573" s="605"/>
    </row>
    <row r="574" customFormat="false" ht="12.75" hidden="true" customHeight="false" outlineLevel="0" collapsed="false">
      <c r="A574" s="608"/>
      <c r="H574" s="605"/>
      <c r="J574" s="605"/>
    </row>
    <row r="575" customFormat="false" ht="12.75" hidden="true" customHeight="false" outlineLevel="0" collapsed="false">
      <c r="A575" s="608"/>
      <c r="H575" s="605"/>
      <c r="J575" s="605"/>
    </row>
    <row r="576" customFormat="false" ht="12.75" hidden="true" customHeight="false" outlineLevel="0" collapsed="false">
      <c r="A576" s="608"/>
      <c r="H576" s="605"/>
      <c r="J576" s="605"/>
    </row>
    <row r="577" customFormat="false" ht="12.75" hidden="true" customHeight="false" outlineLevel="0" collapsed="false">
      <c r="A577" s="608"/>
      <c r="H577" s="605"/>
      <c r="J577" s="605"/>
    </row>
    <row r="578" customFormat="false" ht="12.75" hidden="true" customHeight="false" outlineLevel="0" collapsed="false">
      <c r="A578" s="608"/>
      <c r="H578" s="605"/>
      <c r="J578" s="605"/>
    </row>
    <row r="579" customFormat="false" ht="12.75" hidden="true" customHeight="false" outlineLevel="0" collapsed="false">
      <c r="A579" s="608"/>
      <c r="H579" s="605"/>
      <c r="J579" s="605"/>
    </row>
    <row r="580" customFormat="false" ht="12.75" hidden="true" customHeight="false" outlineLevel="0" collapsed="false">
      <c r="A580" s="608"/>
      <c r="H580" s="605"/>
      <c r="J580" s="605"/>
    </row>
    <row r="581" customFormat="false" ht="12.75" hidden="true" customHeight="false" outlineLevel="0" collapsed="false">
      <c r="A581" s="608"/>
      <c r="H581" s="605"/>
      <c r="J581" s="605"/>
    </row>
    <row r="582" customFormat="false" ht="12.75" hidden="true" customHeight="false" outlineLevel="0" collapsed="false">
      <c r="A582" s="608"/>
      <c r="H582" s="605"/>
      <c r="J582" s="605"/>
    </row>
    <row r="583" customFormat="false" ht="12.75" hidden="true" customHeight="false" outlineLevel="0" collapsed="false">
      <c r="A583" s="608"/>
      <c r="H583" s="605"/>
      <c r="J583" s="605"/>
    </row>
    <row r="584" customFormat="false" ht="12.75" hidden="true" customHeight="false" outlineLevel="0" collapsed="false">
      <c r="A584" s="608"/>
      <c r="H584" s="605"/>
      <c r="J584" s="605"/>
    </row>
    <row r="585" customFormat="false" ht="12.75" hidden="true" customHeight="false" outlineLevel="0" collapsed="false">
      <c r="A585" s="608"/>
      <c r="H585" s="605"/>
      <c r="J585" s="605"/>
    </row>
    <row r="586" customFormat="false" ht="12.75" hidden="true" customHeight="false" outlineLevel="0" collapsed="false">
      <c r="A586" s="608"/>
      <c r="H586" s="605"/>
      <c r="J586" s="605"/>
    </row>
    <row r="587" customFormat="false" ht="12.75" hidden="true" customHeight="false" outlineLevel="0" collapsed="false">
      <c r="A587" s="608"/>
      <c r="H587" s="605"/>
      <c r="J587" s="605"/>
    </row>
    <row r="588" customFormat="false" ht="12.75" hidden="true" customHeight="false" outlineLevel="0" collapsed="false">
      <c r="A588" s="608"/>
      <c r="H588" s="605"/>
      <c r="J588" s="605"/>
    </row>
    <row r="589" customFormat="false" ht="12.75" hidden="true" customHeight="false" outlineLevel="0" collapsed="false">
      <c r="A589" s="608"/>
      <c r="H589" s="605"/>
      <c r="J589" s="605"/>
    </row>
    <row r="590" customFormat="false" ht="12.75" hidden="true" customHeight="false" outlineLevel="0" collapsed="false">
      <c r="A590" s="608"/>
      <c r="H590" s="605"/>
      <c r="J590" s="605"/>
    </row>
    <row r="591" customFormat="false" ht="12.75" hidden="true" customHeight="false" outlineLevel="0" collapsed="false">
      <c r="A591" s="608"/>
      <c r="H591" s="605"/>
      <c r="J591" s="605"/>
    </row>
    <row r="592" customFormat="false" ht="12.75" hidden="true" customHeight="false" outlineLevel="0" collapsed="false">
      <c r="A592" s="608"/>
      <c r="H592" s="605"/>
      <c r="J592" s="605"/>
    </row>
    <row r="593" customFormat="false" ht="12.75" hidden="true" customHeight="false" outlineLevel="0" collapsed="false">
      <c r="A593" s="608"/>
      <c r="H593" s="605"/>
      <c r="J593" s="605"/>
    </row>
    <row r="594" customFormat="false" ht="12.75" hidden="true" customHeight="false" outlineLevel="0" collapsed="false">
      <c r="A594" s="608"/>
      <c r="H594" s="605"/>
      <c r="J594" s="605"/>
    </row>
    <row r="595" customFormat="false" ht="12.75" hidden="true" customHeight="false" outlineLevel="0" collapsed="false">
      <c r="A595" s="608"/>
      <c r="H595" s="605"/>
      <c r="J595" s="605"/>
    </row>
    <row r="596" customFormat="false" ht="12.75" hidden="true" customHeight="false" outlineLevel="0" collapsed="false">
      <c r="A596" s="608"/>
      <c r="H596" s="605"/>
      <c r="J596" s="605"/>
    </row>
    <row r="597" customFormat="false" ht="12.75" hidden="true" customHeight="false" outlineLevel="0" collapsed="false">
      <c r="A597" s="608"/>
      <c r="H597" s="605"/>
      <c r="J597" s="605"/>
    </row>
    <row r="598" customFormat="false" ht="12.75" hidden="true" customHeight="false" outlineLevel="0" collapsed="false">
      <c r="A598" s="608"/>
      <c r="H598" s="605"/>
      <c r="J598" s="605"/>
    </row>
    <row r="599" customFormat="false" ht="12.75" hidden="true" customHeight="false" outlineLevel="0" collapsed="false">
      <c r="A599" s="608"/>
      <c r="H599" s="605"/>
      <c r="J599" s="605"/>
    </row>
    <row r="600" customFormat="false" ht="12.75" hidden="true" customHeight="false" outlineLevel="0" collapsed="false">
      <c r="A600" s="608"/>
      <c r="H600" s="605"/>
      <c r="J600" s="605"/>
    </row>
    <row r="601" customFormat="false" ht="12.75" hidden="true" customHeight="false" outlineLevel="0" collapsed="false">
      <c r="A601" s="608"/>
      <c r="H601" s="605"/>
      <c r="J601" s="605"/>
    </row>
    <row r="602" customFormat="false" ht="12.75" hidden="true" customHeight="false" outlineLevel="0" collapsed="false">
      <c r="A602" s="608"/>
      <c r="H602" s="605"/>
      <c r="J602" s="605"/>
    </row>
    <row r="603" customFormat="false" ht="12.75" hidden="true" customHeight="false" outlineLevel="0" collapsed="false">
      <c r="A603" s="608"/>
      <c r="H603" s="605"/>
      <c r="J603" s="605"/>
    </row>
    <row r="604" customFormat="false" ht="12.75" hidden="true" customHeight="false" outlineLevel="0" collapsed="false">
      <c r="A604" s="608"/>
      <c r="H604" s="605"/>
      <c r="J604" s="605"/>
    </row>
    <row r="605" customFormat="false" ht="12.75" hidden="true" customHeight="false" outlineLevel="0" collapsed="false">
      <c r="A605" s="608"/>
      <c r="H605" s="605"/>
      <c r="J605" s="605"/>
    </row>
    <row r="606" customFormat="false" ht="12.75" hidden="true" customHeight="false" outlineLevel="0" collapsed="false">
      <c r="A606" s="608"/>
      <c r="H606" s="605"/>
      <c r="J606" s="605"/>
    </row>
    <row r="607" customFormat="false" ht="12.75" hidden="true" customHeight="false" outlineLevel="0" collapsed="false">
      <c r="A607" s="608"/>
      <c r="H607" s="605"/>
      <c r="J607" s="605"/>
    </row>
    <row r="608" customFormat="false" ht="12.75" hidden="true" customHeight="false" outlineLevel="0" collapsed="false">
      <c r="A608" s="608"/>
      <c r="H608" s="605"/>
      <c r="J608" s="605"/>
    </row>
    <row r="609" customFormat="false" ht="12.75" hidden="true" customHeight="false" outlineLevel="0" collapsed="false">
      <c r="A609" s="608"/>
      <c r="H609" s="605"/>
      <c r="J609" s="605"/>
    </row>
    <row r="610" customFormat="false" ht="12.75" hidden="true" customHeight="false" outlineLevel="0" collapsed="false">
      <c r="A610" s="608"/>
      <c r="H610" s="605"/>
      <c r="J610" s="605"/>
    </row>
    <row r="611" customFormat="false" ht="12.75" hidden="true" customHeight="false" outlineLevel="0" collapsed="false">
      <c r="A611" s="608"/>
      <c r="H611" s="605"/>
      <c r="J611" s="605"/>
    </row>
    <row r="612" customFormat="false" ht="12.75" hidden="true" customHeight="false" outlineLevel="0" collapsed="false">
      <c r="A612" s="608"/>
      <c r="H612" s="605"/>
      <c r="J612" s="605"/>
    </row>
    <row r="613" customFormat="false" ht="12.75" hidden="true" customHeight="false" outlineLevel="0" collapsed="false">
      <c r="A613" s="608"/>
      <c r="H613" s="605"/>
      <c r="J613" s="605"/>
    </row>
    <row r="614" customFormat="false" ht="12.75" hidden="true" customHeight="false" outlineLevel="0" collapsed="false">
      <c r="A614" s="608"/>
      <c r="H614" s="605"/>
      <c r="J614" s="605"/>
    </row>
    <row r="615" customFormat="false" ht="12.75" hidden="true" customHeight="false" outlineLevel="0" collapsed="false">
      <c r="A615" s="608"/>
      <c r="H615" s="605"/>
      <c r="J615" s="605"/>
    </row>
    <row r="616" customFormat="false" ht="12.75" hidden="true" customHeight="false" outlineLevel="0" collapsed="false">
      <c r="A616" s="608"/>
      <c r="H616" s="605"/>
      <c r="J616" s="605"/>
    </row>
    <row r="617" customFormat="false" ht="12.75" hidden="true" customHeight="false" outlineLevel="0" collapsed="false">
      <c r="A617" s="608"/>
      <c r="H617" s="605"/>
      <c r="J617" s="605"/>
    </row>
    <row r="618" customFormat="false" ht="12.75" hidden="true" customHeight="false" outlineLevel="0" collapsed="false">
      <c r="A618" s="608"/>
      <c r="H618" s="605"/>
      <c r="J618" s="605"/>
    </row>
    <row r="619" customFormat="false" ht="12.75" hidden="true" customHeight="false" outlineLevel="0" collapsed="false">
      <c r="A619" s="608"/>
      <c r="H619" s="605"/>
      <c r="J619" s="605"/>
    </row>
    <row r="620" customFormat="false" ht="12.75" hidden="true" customHeight="false" outlineLevel="0" collapsed="false">
      <c r="A620" s="608"/>
      <c r="H620" s="605"/>
      <c r="J620" s="605"/>
    </row>
    <row r="621" customFormat="false" ht="12.75" hidden="true" customHeight="false" outlineLevel="0" collapsed="false">
      <c r="A621" s="608"/>
      <c r="H621" s="605"/>
      <c r="J621" s="605"/>
    </row>
    <row r="622" customFormat="false" ht="12.75" hidden="true" customHeight="false" outlineLevel="0" collapsed="false">
      <c r="A622" s="608"/>
      <c r="H622" s="605"/>
      <c r="J622" s="605"/>
    </row>
    <row r="623" customFormat="false" ht="12.75" hidden="true" customHeight="false" outlineLevel="0" collapsed="false">
      <c r="A623" s="608"/>
      <c r="H623" s="605"/>
      <c r="J623" s="605"/>
    </row>
    <row r="624" customFormat="false" ht="12.75" hidden="true" customHeight="false" outlineLevel="0" collapsed="false">
      <c r="A624" s="608"/>
      <c r="H624" s="605"/>
      <c r="J624" s="605"/>
    </row>
    <row r="625" customFormat="false" ht="12.75" hidden="true" customHeight="false" outlineLevel="0" collapsed="false">
      <c r="A625" s="608"/>
      <c r="H625" s="605"/>
      <c r="J625" s="605"/>
    </row>
    <row r="626" customFormat="false" ht="12.75" hidden="true" customHeight="false" outlineLevel="0" collapsed="false">
      <c r="A626" s="608"/>
      <c r="H626" s="605"/>
      <c r="J626" s="605"/>
    </row>
    <row r="627" customFormat="false" ht="12.75" hidden="true" customHeight="false" outlineLevel="0" collapsed="false">
      <c r="A627" s="608"/>
      <c r="H627" s="605"/>
      <c r="J627" s="605"/>
    </row>
    <row r="628" customFormat="false" ht="12.75" hidden="true" customHeight="false" outlineLevel="0" collapsed="false">
      <c r="A628" s="608"/>
      <c r="H628" s="605"/>
      <c r="J628" s="605"/>
    </row>
    <row r="629" customFormat="false" ht="12.75" hidden="true" customHeight="false" outlineLevel="0" collapsed="false">
      <c r="A629" s="608"/>
      <c r="H629" s="605"/>
      <c r="J629" s="605"/>
    </row>
    <row r="630" customFormat="false" ht="12.75" hidden="true" customHeight="false" outlineLevel="0" collapsed="false">
      <c r="A630" s="608"/>
      <c r="H630" s="605"/>
      <c r="J630" s="605"/>
    </row>
    <row r="631" customFormat="false" ht="12.75" hidden="true" customHeight="false" outlineLevel="0" collapsed="false">
      <c r="A631" s="608"/>
      <c r="H631" s="605"/>
      <c r="J631" s="605"/>
    </row>
    <row r="632" customFormat="false" ht="12.75" hidden="true" customHeight="false" outlineLevel="0" collapsed="false">
      <c r="A632" s="608"/>
      <c r="H632" s="605"/>
      <c r="J632" s="605"/>
    </row>
    <row r="633" customFormat="false" ht="12.75" hidden="true" customHeight="false" outlineLevel="0" collapsed="false">
      <c r="A633" s="608"/>
      <c r="H633" s="605"/>
      <c r="J633" s="605"/>
    </row>
    <row r="634" customFormat="false" ht="12.75" hidden="true" customHeight="false" outlineLevel="0" collapsed="false">
      <c r="A634" s="608"/>
      <c r="H634" s="605"/>
      <c r="J634" s="605"/>
    </row>
    <row r="635" customFormat="false" ht="12.75" hidden="true" customHeight="false" outlineLevel="0" collapsed="false">
      <c r="A635" s="608"/>
      <c r="H635" s="605"/>
      <c r="J635" s="605"/>
    </row>
    <row r="636" customFormat="false" ht="12.75" hidden="true" customHeight="false" outlineLevel="0" collapsed="false">
      <c r="A636" s="608"/>
      <c r="H636" s="605"/>
      <c r="J636" s="605"/>
    </row>
    <row r="637" customFormat="false" ht="12.75" hidden="true" customHeight="false" outlineLevel="0" collapsed="false">
      <c r="A637" s="608"/>
      <c r="H637" s="605"/>
      <c r="J637" s="605"/>
    </row>
    <row r="638" customFormat="false" ht="12.75" hidden="true" customHeight="false" outlineLevel="0" collapsed="false">
      <c r="A638" s="608"/>
      <c r="H638" s="605"/>
      <c r="J638" s="605"/>
    </row>
    <row r="639" customFormat="false" ht="12.75" hidden="true" customHeight="false" outlineLevel="0" collapsed="false">
      <c r="A639" s="608"/>
      <c r="H639" s="605"/>
      <c r="J639" s="605"/>
    </row>
    <row r="640" customFormat="false" ht="12.75" hidden="true" customHeight="false" outlineLevel="0" collapsed="false">
      <c r="A640" s="608"/>
      <c r="H640" s="605"/>
      <c r="J640" s="605"/>
    </row>
    <row r="641" customFormat="false" ht="12.75" hidden="true" customHeight="false" outlineLevel="0" collapsed="false">
      <c r="A641" s="608"/>
      <c r="H641" s="605"/>
      <c r="J641" s="605"/>
    </row>
    <row r="642" customFormat="false" ht="12.75" hidden="true" customHeight="false" outlineLevel="0" collapsed="false">
      <c r="A642" s="608"/>
      <c r="H642" s="605"/>
      <c r="J642" s="605"/>
    </row>
    <row r="643" customFormat="false" ht="12.75" hidden="true" customHeight="false" outlineLevel="0" collapsed="false">
      <c r="A643" s="608"/>
      <c r="H643" s="605"/>
      <c r="J643" s="605"/>
    </row>
    <row r="644" customFormat="false" ht="12.75" hidden="true" customHeight="false" outlineLevel="0" collapsed="false">
      <c r="A644" s="608"/>
      <c r="H644" s="605"/>
      <c r="J644" s="605"/>
    </row>
    <row r="645" customFormat="false" ht="12.75" hidden="true" customHeight="false" outlineLevel="0" collapsed="false">
      <c r="A645" s="608"/>
      <c r="H645" s="605"/>
      <c r="J645" s="605"/>
    </row>
    <row r="646" customFormat="false" ht="12.75" hidden="true" customHeight="false" outlineLevel="0" collapsed="false">
      <c r="A646" s="608"/>
      <c r="H646" s="605"/>
      <c r="J646" s="605"/>
    </row>
    <row r="647" customFormat="false" ht="12.75" hidden="true" customHeight="false" outlineLevel="0" collapsed="false">
      <c r="A647" s="608"/>
      <c r="H647" s="605"/>
      <c r="J647" s="605"/>
    </row>
    <row r="648" customFormat="false" ht="12.75" hidden="true" customHeight="false" outlineLevel="0" collapsed="false">
      <c r="A648" s="608"/>
      <c r="H648" s="605"/>
      <c r="J648" s="605"/>
    </row>
    <row r="649" customFormat="false" ht="12.75" hidden="true" customHeight="false" outlineLevel="0" collapsed="false">
      <c r="A649" s="608"/>
      <c r="H649" s="605"/>
      <c r="J649" s="605"/>
    </row>
    <row r="650" customFormat="false" ht="12.75" hidden="true" customHeight="false" outlineLevel="0" collapsed="false">
      <c r="A650" s="608"/>
      <c r="H650" s="605"/>
      <c r="J650" s="605"/>
    </row>
    <row r="651" customFormat="false" ht="12.75" hidden="true" customHeight="false" outlineLevel="0" collapsed="false">
      <c r="A651" s="608"/>
      <c r="H651" s="605"/>
      <c r="J651" s="605"/>
    </row>
    <row r="652" customFormat="false" ht="12.75" hidden="true" customHeight="false" outlineLevel="0" collapsed="false">
      <c r="A652" s="608"/>
      <c r="H652" s="605"/>
      <c r="J652" s="605"/>
    </row>
    <row r="653" customFormat="false" ht="12.75" hidden="true" customHeight="false" outlineLevel="0" collapsed="false">
      <c r="A653" s="608"/>
      <c r="H653" s="605"/>
      <c r="J653" s="605"/>
    </row>
    <row r="654" customFormat="false" ht="12.75" hidden="true" customHeight="false" outlineLevel="0" collapsed="false">
      <c r="A654" s="608"/>
      <c r="H654" s="605"/>
      <c r="J654" s="605"/>
    </row>
    <row r="655" customFormat="false" ht="12.75" hidden="true" customHeight="false" outlineLevel="0" collapsed="false">
      <c r="A655" s="608"/>
      <c r="H655" s="605"/>
      <c r="J655" s="605"/>
    </row>
    <row r="656" customFormat="false" ht="12.75" hidden="true" customHeight="false" outlineLevel="0" collapsed="false">
      <c r="A656" s="608"/>
      <c r="H656" s="605"/>
      <c r="J656" s="605"/>
    </row>
    <row r="657" customFormat="false" ht="12.75" hidden="true" customHeight="false" outlineLevel="0" collapsed="false">
      <c r="A657" s="608"/>
      <c r="H657" s="605"/>
      <c r="J657" s="605"/>
    </row>
    <row r="658" customFormat="false" ht="12.75" hidden="true" customHeight="false" outlineLevel="0" collapsed="false">
      <c r="A658" s="608"/>
      <c r="H658" s="605"/>
      <c r="J658" s="605"/>
    </row>
    <row r="659" customFormat="false" ht="12.75" hidden="true" customHeight="false" outlineLevel="0" collapsed="false">
      <c r="A659" s="608"/>
      <c r="H659" s="605"/>
      <c r="J659" s="605"/>
    </row>
    <row r="660" customFormat="false" ht="12.75" hidden="true" customHeight="false" outlineLevel="0" collapsed="false">
      <c r="A660" s="608"/>
      <c r="H660" s="605"/>
      <c r="J660" s="605"/>
    </row>
    <row r="661" customFormat="false" ht="12.75" hidden="true" customHeight="false" outlineLevel="0" collapsed="false">
      <c r="A661" s="608"/>
      <c r="H661" s="605"/>
      <c r="J661" s="605"/>
    </row>
    <row r="662" customFormat="false" ht="12.75" hidden="true" customHeight="false" outlineLevel="0" collapsed="false">
      <c r="A662" s="608"/>
      <c r="H662" s="605"/>
      <c r="J662" s="605"/>
    </row>
    <row r="663" customFormat="false" ht="12.75" hidden="true" customHeight="false" outlineLevel="0" collapsed="false">
      <c r="A663" s="608"/>
      <c r="H663" s="605"/>
      <c r="J663" s="605"/>
    </row>
    <row r="664" customFormat="false" ht="12.75" hidden="true" customHeight="false" outlineLevel="0" collapsed="false">
      <c r="A664" s="608"/>
      <c r="H664" s="605"/>
      <c r="J664" s="605"/>
    </row>
    <row r="665" customFormat="false" ht="12.75" hidden="true" customHeight="false" outlineLevel="0" collapsed="false">
      <c r="A665" s="608"/>
      <c r="H665" s="605"/>
      <c r="J665" s="605"/>
    </row>
    <row r="666" customFormat="false" ht="12.75" hidden="true" customHeight="false" outlineLevel="0" collapsed="false">
      <c r="A666" s="608"/>
      <c r="H666" s="605"/>
      <c r="J666" s="605"/>
    </row>
    <row r="667" customFormat="false" ht="12.75" hidden="true" customHeight="false" outlineLevel="0" collapsed="false">
      <c r="A667" s="608"/>
      <c r="H667" s="605"/>
      <c r="J667" s="605"/>
    </row>
    <row r="668" customFormat="false" ht="12.75" hidden="true" customHeight="false" outlineLevel="0" collapsed="false">
      <c r="A668" s="608"/>
      <c r="H668" s="605"/>
      <c r="J668" s="605"/>
    </row>
    <row r="669" customFormat="false" ht="12.75" hidden="true" customHeight="false" outlineLevel="0" collapsed="false">
      <c r="A669" s="608"/>
      <c r="H669" s="605"/>
      <c r="J669" s="605"/>
    </row>
    <row r="670" customFormat="false" ht="12.75" hidden="true" customHeight="false" outlineLevel="0" collapsed="false">
      <c r="A670" s="608"/>
      <c r="H670" s="605"/>
      <c r="J670" s="605"/>
    </row>
    <row r="671" customFormat="false" ht="12.75" hidden="true" customHeight="false" outlineLevel="0" collapsed="false">
      <c r="A671" s="608"/>
      <c r="H671" s="605"/>
      <c r="J671" s="605"/>
    </row>
    <row r="672" customFormat="false" ht="12.75" hidden="true" customHeight="false" outlineLevel="0" collapsed="false">
      <c r="A672" s="608"/>
      <c r="H672" s="605"/>
      <c r="J672" s="605"/>
    </row>
    <row r="673" customFormat="false" ht="12.75" hidden="true" customHeight="false" outlineLevel="0" collapsed="false">
      <c r="A673" s="608"/>
      <c r="H673" s="605"/>
      <c r="J673" s="605"/>
    </row>
    <row r="674" customFormat="false" ht="12.75" hidden="true" customHeight="false" outlineLevel="0" collapsed="false">
      <c r="A674" s="608"/>
      <c r="H674" s="605"/>
      <c r="J674" s="605"/>
    </row>
    <row r="675" customFormat="false" ht="12.75" hidden="true" customHeight="false" outlineLevel="0" collapsed="false">
      <c r="A675" s="608"/>
      <c r="H675" s="605"/>
      <c r="J675" s="605"/>
    </row>
    <row r="676" customFormat="false" ht="12.75" hidden="true" customHeight="false" outlineLevel="0" collapsed="false">
      <c r="A676" s="608"/>
      <c r="H676" s="605"/>
      <c r="J676" s="605"/>
    </row>
    <row r="677" customFormat="false" ht="12.75" hidden="true" customHeight="false" outlineLevel="0" collapsed="false">
      <c r="A677" s="608"/>
      <c r="H677" s="605"/>
      <c r="J677" s="605"/>
    </row>
    <row r="678" customFormat="false" ht="12.75" hidden="true" customHeight="false" outlineLevel="0" collapsed="false">
      <c r="A678" s="608"/>
      <c r="H678" s="605"/>
      <c r="J678" s="605"/>
    </row>
    <row r="679" customFormat="false" ht="12.75" hidden="true" customHeight="false" outlineLevel="0" collapsed="false">
      <c r="A679" s="608"/>
      <c r="H679" s="605"/>
      <c r="J679" s="605"/>
    </row>
    <row r="680" customFormat="false" ht="12.75" hidden="true" customHeight="false" outlineLevel="0" collapsed="false">
      <c r="A680" s="608"/>
      <c r="H680" s="605"/>
      <c r="J680" s="605"/>
    </row>
    <row r="681" customFormat="false" ht="12.75" hidden="true" customHeight="false" outlineLevel="0" collapsed="false">
      <c r="A681" s="608"/>
      <c r="H681" s="605"/>
      <c r="J681" s="605"/>
    </row>
    <row r="682" customFormat="false" ht="12.75" hidden="true" customHeight="false" outlineLevel="0" collapsed="false">
      <c r="A682" s="608"/>
      <c r="H682" s="605"/>
      <c r="J682" s="605"/>
    </row>
    <row r="683" customFormat="false" ht="12.75" hidden="true" customHeight="false" outlineLevel="0" collapsed="false">
      <c r="A683" s="608"/>
      <c r="H683" s="605"/>
      <c r="J683" s="605"/>
    </row>
    <row r="684" customFormat="false" ht="12.75" hidden="true" customHeight="false" outlineLevel="0" collapsed="false">
      <c r="A684" s="608"/>
      <c r="H684" s="605"/>
      <c r="J684" s="605"/>
    </row>
    <row r="685" customFormat="false" ht="12.75" hidden="true" customHeight="false" outlineLevel="0" collapsed="false">
      <c r="A685" s="608"/>
      <c r="H685" s="605"/>
      <c r="J685" s="605"/>
    </row>
    <row r="686" customFormat="false" ht="12.75" hidden="true" customHeight="false" outlineLevel="0" collapsed="false">
      <c r="A686" s="608"/>
      <c r="H686" s="605"/>
      <c r="J686" s="605"/>
    </row>
    <row r="687" customFormat="false" ht="12.75" hidden="true" customHeight="false" outlineLevel="0" collapsed="false">
      <c r="A687" s="608"/>
      <c r="H687" s="605"/>
      <c r="J687" s="605"/>
    </row>
    <row r="688" customFormat="false" ht="12.75" hidden="true" customHeight="false" outlineLevel="0" collapsed="false">
      <c r="A688" s="608"/>
      <c r="H688" s="605"/>
      <c r="J688" s="605"/>
    </row>
    <row r="689" customFormat="false" ht="12.75" hidden="true" customHeight="false" outlineLevel="0" collapsed="false">
      <c r="A689" s="608"/>
      <c r="H689" s="605"/>
      <c r="J689" s="605"/>
    </row>
    <row r="690" customFormat="false" ht="12.75" hidden="true" customHeight="false" outlineLevel="0" collapsed="false">
      <c r="A690" s="608"/>
      <c r="H690" s="605"/>
      <c r="J690" s="605"/>
    </row>
    <row r="691" customFormat="false" ht="12.75" hidden="true" customHeight="false" outlineLevel="0" collapsed="false">
      <c r="A691" s="608"/>
      <c r="H691" s="605"/>
      <c r="J691" s="605"/>
    </row>
    <row r="692" customFormat="false" ht="12.75" hidden="true" customHeight="false" outlineLevel="0" collapsed="false">
      <c r="A692" s="608"/>
      <c r="H692" s="605"/>
      <c r="J692" s="605"/>
    </row>
    <row r="693" customFormat="false" ht="12.75" hidden="true" customHeight="false" outlineLevel="0" collapsed="false">
      <c r="A693" s="608"/>
      <c r="H693" s="605"/>
      <c r="J693" s="605"/>
    </row>
    <row r="694" customFormat="false" ht="12.75" hidden="true" customHeight="false" outlineLevel="0" collapsed="false">
      <c r="A694" s="608"/>
      <c r="H694" s="605"/>
      <c r="J694" s="605"/>
    </row>
    <row r="695" customFormat="false" ht="12.75" hidden="true" customHeight="false" outlineLevel="0" collapsed="false">
      <c r="A695" s="608"/>
      <c r="H695" s="605"/>
      <c r="J695" s="605"/>
    </row>
    <row r="696" customFormat="false" ht="12.75" hidden="true" customHeight="false" outlineLevel="0" collapsed="false">
      <c r="A696" s="608"/>
      <c r="H696" s="605"/>
      <c r="J696" s="605"/>
    </row>
    <row r="697" customFormat="false" ht="12.75" hidden="true" customHeight="false" outlineLevel="0" collapsed="false">
      <c r="A697" s="608"/>
      <c r="H697" s="605"/>
      <c r="J697" s="605"/>
    </row>
    <row r="698" customFormat="false" ht="12.75" hidden="true" customHeight="false" outlineLevel="0" collapsed="false">
      <c r="A698" s="608"/>
      <c r="H698" s="605"/>
      <c r="J698" s="605"/>
    </row>
    <row r="699" customFormat="false" ht="12.75" hidden="true" customHeight="false" outlineLevel="0" collapsed="false">
      <c r="A699" s="608"/>
      <c r="H699" s="605"/>
      <c r="J699" s="605"/>
    </row>
    <row r="700" customFormat="false" ht="12.75" hidden="true" customHeight="false" outlineLevel="0" collapsed="false">
      <c r="A700" s="608"/>
      <c r="H700" s="605"/>
      <c r="J700" s="605"/>
    </row>
    <row r="701" customFormat="false" ht="12.75" hidden="true" customHeight="false" outlineLevel="0" collapsed="false">
      <c r="A701" s="608"/>
      <c r="H701" s="605"/>
      <c r="J701" s="605"/>
    </row>
    <row r="702" customFormat="false" ht="12.75" hidden="true" customHeight="false" outlineLevel="0" collapsed="false">
      <c r="A702" s="608"/>
      <c r="H702" s="605"/>
      <c r="J702" s="605"/>
    </row>
    <row r="703" customFormat="false" ht="12.75" hidden="true" customHeight="false" outlineLevel="0" collapsed="false">
      <c r="A703" s="608"/>
      <c r="H703" s="605"/>
      <c r="J703" s="605"/>
    </row>
    <row r="704" customFormat="false" ht="12.75" hidden="true" customHeight="false" outlineLevel="0" collapsed="false">
      <c r="A704" s="608"/>
      <c r="H704" s="605"/>
      <c r="J704" s="605"/>
    </row>
    <row r="705" customFormat="false" ht="12.75" hidden="true" customHeight="false" outlineLevel="0" collapsed="false">
      <c r="A705" s="608"/>
      <c r="H705" s="605"/>
      <c r="J705" s="605"/>
    </row>
    <row r="706" customFormat="false" ht="12.75" hidden="true" customHeight="false" outlineLevel="0" collapsed="false">
      <c r="A706" s="608"/>
      <c r="H706" s="605"/>
      <c r="J706" s="605"/>
    </row>
    <row r="707" customFormat="false" ht="12.75" hidden="true" customHeight="false" outlineLevel="0" collapsed="false">
      <c r="A707" s="608"/>
      <c r="H707" s="605"/>
      <c r="J707" s="605"/>
    </row>
    <row r="708" customFormat="false" ht="12.75" hidden="true" customHeight="false" outlineLevel="0" collapsed="false">
      <c r="A708" s="608"/>
      <c r="H708" s="605"/>
      <c r="J708" s="605"/>
    </row>
    <row r="709" customFormat="false" ht="12.75" hidden="true" customHeight="false" outlineLevel="0" collapsed="false">
      <c r="A709" s="608"/>
      <c r="H709" s="605"/>
      <c r="J709" s="605"/>
    </row>
    <row r="710" customFormat="false" ht="12.75" hidden="true" customHeight="false" outlineLevel="0" collapsed="false">
      <c r="A710" s="608"/>
      <c r="H710" s="605"/>
      <c r="J710" s="605"/>
    </row>
    <row r="711" customFormat="false" ht="12.75" hidden="true" customHeight="false" outlineLevel="0" collapsed="false">
      <c r="A711" s="608"/>
      <c r="H711" s="605"/>
      <c r="J711" s="605"/>
    </row>
    <row r="712" customFormat="false" ht="12.75" hidden="true" customHeight="false" outlineLevel="0" collapsed="false">
      <c r="A712" s="608"/>
      <c r="H712" s="605"/>
      <c r="J712" s="605"/>
    </row>
    <row r="713" customFormat="false" ht="12.75" hidden="true" customHeight="false" outlineLevel="0" collapsed="false">
      <c r="A713" s="608"/>
      <c r="H713" s="605"/>
      <c r="J713" s="605"/>
    </row>
    <row r="714" customFormat="false" ht="12.75" hidden="true" customHeight="false" outlineLevel="0" collapsed="false">
      <c r="A714" s="608"/>
      <c r="H714" s="605"/>
      <c r="J714" s="605"/>
    </row>
    <row r="715" customFormat="false" ht="12.75" hidden="true" customHeight="false" outlineLevel="0" collapsed="false">
      <c r="A715" s="608"/>
      <c r="H715" s="605"/>
      <c r="J715" s="605"/>
    </row>
    <row r="716" customFormat="false" ht="12.75" hidden="true" customHeight="false" outlineLevel="0" collapsed="false">
      <c r="A716" s="608"/>
      <c r="H716" s="605"/>
      <c r="J716" s="605"/>
    </row>
    <row r="717" customFormat="false" ht="12.75" hidden="true" customHeight="false" outlineLevel="0" collapsed="false">
      <c r="A717" s="608"/>
      <c r="H717" s="605"/>
      <c r="J717" s="605"/>
    </row>
    <row r="718" customFormat="false" ht="12.75" hidden="true" customHeight="false" outlineLevel="0" collapsed="false">
      <c r="A718" s="608"/>
      <c r="H718" s="605"/>
      <c r="J718" s="605"/>
    </row>
    <row r="719" customFormat="false" ht="12.75" hidden="true" customHeight="false" outlineLevel="0" collapsed="false">
      <c r="A719" s="608"/>
      <c r="H719" s="605"/>
      <c r="J719" s="605"/>
    </row>
    <row r="720" customFormat="false" ht="12.75" hidden="true" customHeight="false" outlineLevel="0" collapsed="false">
      <c r="A720" s="608"/>
      <c r="H720" s="605"/>
      <c r="J720" s="605"/>
    </row>
    <row r="721" customFormat="false" ht="12.75" hidden="true" customHeight="false" outlineLevel="0" collapsed="false">
      <c r="A721" s="608"/>
      <c r="H721" s="605"/>
      <c r="J721" s="605"/>
    </row>
    <row r="722" customFormat="false" ht="12.75" hidden="true" customHeight="false" outlineLevel="0" collapsed="false">
      <c r="A722" s="608"/>
      <c r="H722" s="605"/>
      <c r="J722" s="605"/>
    </row>
    <row r="723" customFormat="false" ht="12.75" hidden="true" customHeight="false" outlineLevel="0" collapsed="false">
      <c r="A723" s="608"/>
      <c r="H723" s="605"/>
      <c r="J723" s="605"/>
    </row>
    <row r="724" customFormat="false" ht="12.75" hidden="true" customHeight="false" outlineLevel="0" collapsed="false">
      <c r="A724" s="608"/>
      <c r="H724" s="605"/>
      <c r="J724" s="605"/>
    </row>
    <row r="725" customFormat="false" ht="12.75" hidden="true" customHeight="false" outlineLevel="0" collapsed="false">
      <c r="A725" s="608"/>
      <c r="H725" s="605"/>
      <c r="J725" s="605"/>
    </row>
    <row r="726" customFormat="false" ht="12.75" hidden="true" customHeight="false" outlineLevel="0" collapsed="false">
      <c r="A726" s="608"/>
      <c r="H726" s="605"/>
      <c r="J726" s="605"/>
    </row>
    <row r="727" customFormat="false" ht="12.75" hidden="true" customHeight="false" outlineLevel="0" collapsed="false">
      <c r="A727" s="608"/>
      <c r="H727" s="605"/>
      <c r="J727" s="605"/>
    </row>
    <row r="728" customFormat="false" ht="12.75" hidden="true" customHeight="false" outlineLevel="0" collapsed="false">
      <c r="A728" s="608"/>
      <c r="H728" s="605"/>
      <c r="J728" s="605"/>
    </row>
    <row r="729" customFormat="false" ht="12.75" hidden="true" customHeight="false" outlineLevel="0" collapsed="false">
      <c r="A729" s="608"/>
      <c r="H729" s="605"/>
      <c r="J729" s="605"/>
    </row>
    <row r="730" customFormat="false" ht="12.75" hidden="true" customHeight="false" outlineLevel="0" collapsed="false">
      <c r="A730" s="608"/>
      <c r="H730" s="605"/>
      <c r="J730" s="605"/>
    </row>
    <row r="731" customFormat="false" ht="12.75" hidden="true" customHeight="false" outlineLevel="0" collapsed="false">
      <c r="A731" s="608"/>
      <c r="H731" s="605"/>
      <c r="J731" s="605"/>
    </row>
    <row r="732" customFormat="false" ht="12.75" hidden="true" customHeight="false" outlineLevel="0" collapsed="false">
      <c r="A732" s="608"/>
      <c r="H732" s="605"/>
      <c r="J732" s="605"/>
    </row>
    <row r="733" customFormat="false" ht="12.75" hidden="true" customHeight="false" outlineLevel="0" collapsed="false">
      <c r="A733" s="608"/>
      <c r="H733" s="605"/>
      <c r="J733" s="605"/>
    </row>
    <row r="734" customFormat="false" ht="12.75" hidden="true" customHeight="false" outlineLevel="0" collapsed="false">
      <c r="A734" s="608"/>
      <c r="H734" s="605"/>
      <c r="J734" s="605"/>
    </row>
    <row r="735" customFormat="false" ht="12.75" hidden="true" customHeight="false" outlineLevel="0" collapsed="false">
      <c r="A735" s="608"/>
      <c r="H735" s="605"/>
      <c r="J735" s="605"/>
    </row>
    <row r="736" customFormat="false" ht="12.75" hidden="true" customHeight="false" outlineLevel="0" collapsed="false">
      <c r="A736" s="608"/>
      <c r="H736" s="605"/>
      <c r="J736" s="605"/>
    </row>
    <row r="737" customFormat="false" ht="12.75" hidden="true" customHeight="false" outlineLevel="0" collapsed="false">
      <c r="A737" s="608"/>
      <c r="H737" s="605"/>
      <c r="J737" s="605"/>
    </row>
    <row r="738" customFormat="false" ht="12.75" hidden="true" customHeight="false" outlineLevel="0" collapsed="false">
      <c r="A738" s="608"/>
      <c r="H738" s="605"/>
      <c r="J738" s="605"/>
    </row>
    <row r="739" customFormat="false" ht="12.75" hidden="true" customHeight="false" outlineLevel="0" collapsed="false">
      <c r="A739" s="608"/>
      <c r="H739" s="605"/>
      <c r="J739" s="605"/>
    </row>
    <row r="740" customFormat="false" ht="12.75" hidden="true" customHeight="false" outlineLevel="0" collapsed="false">
      <c r="A740" s="608"/>
      <c r="H740" s="605"/>
      <c r="J740" s="605"/>
    </row>
    <row r="741" customFormat="false" ht="12.75" hidden="true" customHeight="false" outlineLevel="0" collapsed="false">
      <c r="A741" s="608"/>
      <c r="H741" s="605"/>
      <c r="J741" s="605"/>
    </row>
    <row r="742" customFormat="false" ht="12.75" hidden="true" customHeight="false" outlineLevel="0" collapsed="false">
      <c r="A742" s="608"/>
      <c r="H742" s="605"/>
      <c r="J742" s="605"/>
    </row>
    <row r="743" customFormat="false" ht="12.75" hidden="true" customHeight="false" outlineLevel="0" collapsed="false">
      <c r="A743" s="608"/>
      <c r="H743" s="605"/>
      <c r="J743" s="605"/>
    </row>
    <row r="744" customFormat="false" ht="12.75" hidden="true" customHeight="false" outlineLevel="0" collapsed="false">
      <c r="A744" s="608"/>
      <c r="H744" s="605"/>
      <c r="J744" s="605"/>
    </row>
    <row r="745" customFormat="false" ht="12.75" hidden="true" customHeight="false" outlineLevel="0" collapsed="false">
      <c r="A745" s="608"/>
      <c r="H745" s="605"/>
      <c r="J745" s="605"/>
    </row>
    <row r="746" customFormat="false" ht="12.75" hidden="true" customHeight="false" outlineLevel="0" collapsed="false">
      <c r="A746" s="608"/>
      <c r="H746" s="605"/>
      <c r="J746" s="605"/>
    </row>
    <row r="747" customFormat="false" ht="12.75" hidden="true" customHeight="false" outlineLevel="0" collapsed="false">
      <c r="A747" s="608"/>
      <c r="H747" s="605"/>
      <c r="J747" s="605"/>
    </row>
    <row r="748" customFormat="false" ht="12.75" hidden="true" customHeight="false" outlineLevel="0" collapsed="false">
      <c r="A748" s="608"/>
      <c r="H748" s="605"/>
      <c r="J748" s="605"/>
    </row>
    <row r="749" customFormat="false" ht="12.75" hidden="true" customHeight="false" outlineLevel="0" collapsed="false">
      <c r="A749" s="608"/>
      <c r="H749" s="605"/>
      <c r="J749" s="605"/>
    </row>
    <row r="750" customFormat="false" ht="12.75" hidden="true" customHeight="false" outlineLevel="0" collapsed="false">
      <c r="A750" s="608"/>
      <c r="H750" s="605"/>
      <c r="J750" s="605"/>
    </row>
    <row r="751" customFormat="false" ht="12.75" hidden="true" customHeight="false" outlineLevel="0" collapsed="false">
      <c r="A751" s="608"/>
      <c r="H751" s="605"/>
      <c r="J751" s="605"/>
    </row>
    <row r="752" customFormat="false" ht="12.75" hidden="true" customHeight="false" outlineLevel="0" collapsed="false">
      <c r="A752" s="608"/>
      <c r="H752" s="605"/>
      <c r="J752" s="605"/>
    </row>
    <row r="753" customFormat="false" ht="12.75" hidden="true" customHeight="false" outlineLevel="0" collapsed="false">
      <c r="A753" s="608"/>
      <c r="H753" s="605"/>
      <c r="J753" s="605"/>
    </row>
    <row r="754" customFormat="false" ht="12.75" hidden="true" customHeight="false" outlineLevel="0" collapsed="false">
      <c r="A754" s="608"/>
      <c r="H754" s="605"/>
      <c r="J754" s="605"/>
    </row>
    <row r="755" customFormat="false" ht="12.75" hidden="true" customHeight="false" outlineLevel="0" collapsed="false">
      <c r="A755" s="608"/>
      <c r="H755" s="605"/>
      <c r="J755" s="605"/>
    </row>
    <row r="756" customFormat="false" ht="12.75" hidden="true" customHeight="false" outlineLevel="0" collapsed="false">
      <c r="A756" s="608"/>
      <c r="H756" s="605"/>
      <c r="J756" s="605"/>
    </row>
    <row r="757" customFormat="false" ht="12.75" hidden="true" customHeight="false" outlineLevel="0" collapsed="false">
      <c r="A757" s="608"/>
      <c r="H757" s="605"/>
      <c r="J757" s="605"/>
    </row>
    <row r="758" customFormat="false" ht="12.75" hidden="true" customHeight="false" outlineLevel="0" collapsed="false">
      <c r="A758" s="608"/>
      <c r="H758" s="605"/>
      <c r="J758" s="605"/>
    </row>
    <row r="759" customFormat="false" ht="12.75" hidden="true" customHeight="false" outlineLevel="0" collapsed="false">
      <c r="A759" s="608"/>
      <c r="H759" s="605"/>
      <c r="J759" s="605"/>
    </row>
    <row r="760" customFormat="false" ht="12.75" hidden="true" customHeight="false" outlineLevel="0" collapsed="false">
      <c r="A760" s="608"/>
      <c r="H760" s="605"/>
      <c r="J760" s="605"/>
    </row>
    <row r="761" customFormat="false" ht="12.75" hidden="true" customHeight="false" outlineLevel="0" collapsed="false">
      <c r="A761" s="608"/>
      <c r="H761" s="605"/>
      <c r="J761" s="605"/>
    </row>
    <row r="762" customFormat="false" ht="12.75" hidden="true" customHeight="false" outlineLevel="0" collapsed="false">
      <c r="A762" s="608"/>
      <c r="H762" s="605"/>
      <c r="J762" s="605"/>
    </row>
    <row r="763" customFormat="false" ht="12.75" hidden="true" customHeight="false" outlineLevel="0" collapsed="false">
      <c r="A763" s="608"/>
      <c r="H763" s="605"/>
      <c r="J763" s="605"/>
    </row>
    <row r="764" customFormat="false" ht="12.75" hidden="true" customHeight="false" outlineLevel="0" collapsed="false">
      <c r="A764" s="608"/>
      <c r="H764" s="605"/>
      <c r="J764" s="605"/>
    </row>
    <row r="765" customFormat="false" ht="12.75" hidden="true" customHeight="false" outlineLevel="0" collapsed="false">
      <c r="A765" s="608"/>
      <c r="H765" s="605"/>
      <c r="J765" s="605"/>
    </row>
    <row r="766" customFormat="false" ht="12.75" hidden="true" customHeight="false" outlineLevel="0" collapsed="false">
      <c r="A766" s="608"/>
      <c r="H766" s="605"/>
      <c r="J766" s="605"/>
    </row>
    <row r="767" customFormat="false" ht="12.75" hidden="true" customHeight="false" outlineLevel="0" collapsed="false">
      <c r="A767" s="608"/>
      <c r="H767" s="605"/>
      <c r="J767" s="605"/>
    </row>
    <row r="768" customFormat="false" ht="12.75" hidden="true" customHeight="false" outlineLevel="0" collapsed="false">
      <c r="A768" s="608"/>
      <c r="H768" s="605"/>
      <c r="J768" s="605"/>
    </row>
    <row r="769" customFormat="false" ht="12.75" hidden="true" customHeight="false" outlineLevel="0" collapsed="false">
      <c r="A769" s="608"/>
      <c r="H769" s="605"/>
      <c r="J769" s="605"/>
    </row>
    <row r="770" customFormat="false" ht="12.75" hidden="true" customHeight="false" outlineLevel="0" collapsed="false">
      <c r="A770" s="608"/>
      <c r="H770" s="605"/>
      <c r="J770" s="605"/>
    </row>
    <row r="771" customFormat="false" ht="12.75" hidden="true" customHeight="false" outlineLevel="0" collapsed="false">
      <c r="A771" s="608"/>
      <c r="H771" s="605"/>
      <c r="J771" s="605"/>
    </row>
    <row r="772" customFormat="false" ht="12.75" hidden="true" customHeight="false" outlineLevel="0" collapsed="false">
      <c r="A772" s="608"/>
      <c r="H772" s="605"/>
      <c r="J772" s="605"/>
    </row>
    <row r="773" customFormat="false" ht="12.75" hidden="true" customHeight="false" outlineLevel="0" collapsed="false">
      <c r="A773" s="608"/>
      <c r="H773" s="605"/>
      <c r="J773" s="605"/>
    </row>
    <row r="774" customFormat="false" ht="12.75" hidden="true" customHeight="false" outlineLevel="0" collapsed="false">
      <c r="A774" s="608"/>
      <c r="H774" s="605"/>
      <c r="J774" s="605"/>
    </row>
    <row r="775" customFormat="false" ht="12.75" hidden="true" customHeight="false" outlineLevel="0" collapsed="false">
      <c r="A775" s="608"/>
      <c r="H775" s="605"/>
      <c r="J775" s="605"/>
    </row>
    <row r="776" customFormat="false" ht="12.75" hidden="true" customHeight="false" outlineLevel="0" collapsed="false">
      <c r="A776" s="608"/>
      <c r="H776" s="605"/>
      <c r="J776" s="605"/>
    </row>
    <row r="777" customFormat="false" ht="12.75" hidden="true" customHeight="false" outlineLevel="0" collapsed="false">
      <c r="A777" s="608"/>
      <c r="H777" s="605"/>
      <c r="J777" s="605"/>
    </row>
    <row r="778" customFormat="false" ht="12.75" hidden="true" customHeight="false" outlineLevel="0" collapsed="false">
      <c r="A778" s="608"/>
      <c r="H778" s="605"/>
      <c r="J778" s="605"/>
    </row>
    <row r="779" customFormat="false" ht="12.75" hidden="true" customHeight="false" outlineLevel="0" collapsed="false">
      <c r="A779" s="608"/>
      <c r="H779" s="605"/>
      <c r="J779" s="605"/>
    </row>
    <row r="780" customFormat="false" ht="12.75" hidden="true" customHeight="false" outlineLevel="0" collapsed="false">
      <c r="A780" s="608"/>
      <c r="H780" s="605"/>
      <c r="J780" s="605"/>
    </row>
    <row r="781" customFormat="false" ht="12.75" hidden="true" customHeight="false" outlineLevel="0" collapsed="false">
      <c r="A781" s="608"/>
      <c r="H781" s="605"/>
      <c r="J781" s="605"/>
    </row>
    <row r="782" customFormat="false" ht="12.75" hidden="true" customHeight="false" outlineLevel="0" collapsed="false">
      <c r="A782" s="608"/>
      <c r="H782" s="605"/>
      <c r="J782" s="605"/>
    </row>
    <row r="783" customFormat="false" ht="12.75" hidden="true" customHeight="false" outlineLevel="0" collapsed="false">
      <c r="A783" s="608"/>
      <c r="H783" s="605"/>
      <c r="J783" s="605"/>
    </row>
    <row r="784" customFormat="false" ht="12.75" hidden="true" customHeight="false" outlineLevel="0" collapsed="false">
      <c r="A784" s="608"/>
      <c r="H784" s="605"/>
      <c r="J784" s="605"/>
    </row>
    <row r="785" customFormat="false" ht="12.75" hidden="true" customHeight="false" outlineLevel="0" collapsed="false">
      <c r="A785" s="608"/>
      <c r="H785" s="605"/>
      <c r="J785" s="605"/>
    </row>
    <row r="786" customFormat="false" ht="12.75" hidden="true" customHeight="false" outlineLevel="0" collapsed="false">
      <c r="A786" s="608"/>
      <c r="H786" s="605"/>
      <c r="J786" s="605"/>
    </row>
    <row r="787" customFormat="false" ht="12.75" hidden="true" customHeight="false" outlineLevel="0" collapsed="false">
      <c r="A787" s="608"/>
      <c r="H787" s="605"/>
      <c r="J787" s="605"/>
    </row>
    <row r="788" customFormat="false" ht="12.75" hidden="true" customHeight="false" outlineLevel="0" collapsed="false">
      <c r="A788" s="608"/>
      <c r="H788" s="605"/>
      <c r="J788" s="605"/>
    </row>
    <row r="789" customFormat="false" ht="12.75" hidden="true" customHeight="false" outlineLevel="0" collapsed="false">
      <c r="A789" s="608"/>
      <c r="H789" s="605"/>
      <c r="J789" s="605"/>
    </row>
    <row r="790" customFormat="false" ht="12.75" hidden="true" customHeight="false" outlineLevel="0" collapsed="false">
      <c r="A790" s="608"/>
      <c r="H790" s="605"/>
      <c r="J790" s="605"/>
    </row>
    <row r="791" customFormat="false" ht="12.75" hidden="true" customHeight="false" outlineLevel="0" collapsed="false">
      <c r="A791" s="608"/>
      <c r="H791" s="605"/>
      <c r="J791" s="605"/>
    </row>
    <row r="792" customFormat="false" ht="12.75" hidden="true" customHeight="false" outlineLevel="0" collapsed="false">
      <c r="A792" s="608"/>
      <c r="H792" s="605"/>
      <c r="J792" s="605"/>
    </row>
    <row r="793" customFormat="false" ht="12.75" hidden="true" customHeight="false" outlineLevel="0" collapsed="false">
      <c r="A793" s="608"/>
      <c r="H793" s="605"/>
      <c r="J793" s="605"/>
    </row>
    <row r="794" customFormat="false" ht="12.75" hidden="true" customHeight="false" outlineLevel="0" collapsed="false">
      <c r="A794" s="608"/>
      <c r="H794" s="605"/>
      <c r="J794" s="605"/>
    </row>
    <row r="795" customFormat="false" ht="12.75" hidden="true" customHeight="false" outlineLevel="0" collapsed="false">
      <c r="A795" s="608"/>
      <c r="H795" s="605"/>
      <c r="J795" s="605"/>
    </row>
    <row r="796" customFormat="false" ht="12.75" hidden="true" customHeight="false" outlineLevel="0" collapsed="false">
      <c r="A796" s="608"/>
      <c r="H796" s="605"/>
      <c r="J796" s="605"/>
    </row>
    <row r="797" customFormat="false" ht="12.75" hidden="true" customHeight="false" outlineLevel="0" collapsed="false">
      <c r="A797" s="608"/>
      <c r="H797" s="605"/>
      <c r="J797" s="605"/>
    </row>
    <row r="798" customFormat="false" ht="12.75" hidden="true" customHeight="false" outlineLevel="0" collapsed="false">
      <c r="A798" s="608"/>
      <c r="H798" s="605"/>
      <c r="J798" s="605"/>
    </row>
    <row r="799" customFormat="false" ht="12.75" hidden="true" customHeight="false" outlineLevel="0" collapsed="false">
      <c r="A799" s="608"/>
      <c r="H799" s="605"/>
      <c r="J799" s="605"/>
    </row>
    <row r="800" customFormat="false" ht="12.75" hidden="true" customHeight="false" outlineLevel="0" collapsed="false">
      <c r="A800" s="608"/>
      <c r="H800" s="605"/>
      <c r="J800" s="605"/>
    </row>
    <row r="801" customFormat="false" ht="12.75" hidden="true" customHeight="false" outlineLevel="0" collapsed="false">
      <c r="A801" s="608"/>
      <c r="H801" s="605"/>
      <c r="J801" s="605"/>
    </row>
    <row r="802" customFormat="false" ht="12.75" hidden="true" customHeight="false" outlineLevel="0" collapsed="false">
      <c r="A802" s="608"/>
      <c r="H802" s="605"/>
      <c r="J802" s="605"/>
    </row>
    <row r="803" customFormat="false" ht="12.75" hidden="true" customHeight="false" outlineLevel="0" collapsed="false">
      <c r="A803" s="608"/>
      <c r="H803" s="605"/>
      <c r="J803" s="605"/>
    </row>
    <row r="804" customFormat="false" ht="12.75" hidden="true" customHeight="false" outlineLevel="0" collapsed="false">
      <c r="A804" s="608"/>
      <c r="H804" s="605"/>
      <c r="J804" s="605"/>
    </row>
    <row r="805" customFormat="false" ht="12.75" hidden="true" customHeight="false" outlineLevel="0" collapsed="false">
      <c r="A805" s="608"/>
      <c r="H805" s="605"/>
      <c r="J805" s="605"/>
    </row>
    <row r="806" customFormat="false" ht="12.75" hidden="true" customHeight="false" outlineLevel="0" collapsed="false">
      <c r="A806" s="608"/>
      <c r="H806" s="605"/>
      <c r="J806" s="605"/>
    </row>
    <row r="807" customFormat="false" ht="12.75" hidden="true" customHeight="false" outlineLevel="0" collapsed="false">
      <c r="A807" s="608"/>
      <c r="H807" s="605"/>
      <c r="J807" s="605"/>
    </row>
    <row r="808" customFormat="false" ht="12.75" hidden="true" customHeight="false" outlineLevel="0" collapsed="false">
      <c r="A808" s="608"/>
      <c r="H808" s="605"/>
      <c r="J808" s="605"/>
    </row>
    <row r="809" customFormat="false" ht="12.75" hidden="true" customHeight="false" outlineLevel="0" collapsed="false">
      <c r="A809" s="608"/>
      <c r="H809" s="605"/>
      <c r="J809" s="605"/>
    </row>
    <row r="810" customFormat="false" ht="12.75" hidden="true" customHeight="false" outlineLevel="0" collapsed="false">
      <c r="A810" s="608"/>
      <c r="H810" s="605"/>
      <c r="J810" s="605"/>
    </row>
    <row r="811" customFormat="false" ht="12.75" hidden="true" customHeight="false" outlineLevel="0" collapsed="false">
      <c r="A811" s="608"/>
      <c r="H811" s="605"/>
      <c r="J811" s="605"/>
    </row>
    <row r="812" customFormat="false" ht="12.75" hidden="true" customHeight="false" outlineLevel="0" collapsed="false">
      <c r="A812" s="608"/>
      <c r="H812" s="605"/>
      <c r="J812" s="605"/>
    </row>
    <row r="813" customFormat="false" ht="12.75" hidden="true" customHeight="false" outlineLevel="0" collapsed="false">
      <c r="A813" s="608"/>
      <c r="H813" s="605"/>
      <c r="J813" s="605"/>
    </row>
    <row r="814" customFormat="false" ht="12.75" hidden="true" customHeight="false" outlineLevel="0" collapsed="false">
      <c r="A814" s="608"/>
      <c r="H814" s="605"/>
      <c r="J814" s="605"/>
    </row>
    <row r="815" customFormat="false" ht="12.75" hidden="true" customHeight="false" outlineLevel="0" collapsed="false">
      <c r="A815" s="608"/>
      <c r="H815" s="605"/>
      <c r="J815" s="605"/>
    </row>
    <row r="816" customFormat="false" ht="12.75" hidden="true" customHeight="false" outlineLevel="0" collapsed="false">
      <c r="A816" s="608"/>
      <c r="H816" s="605"/>
      <c r="J816" s="605"/>
    </row>
    <row r="817" customFormat="false" ht="12.75" hidden="true" customHeight="false" outlineLevel="0" collapsed="false">
      <c r="A817" s="608"/>
      <c r="H817" s="605"/>
      <c r="J817" s="605"/>
    </row>
    <row r="818" customFormat="false" ht="12.75" hidden="true" customHeight="false" outlineLevel="0" collapsed="false">
      <c r="A818" s="608"/>
      <c r="H818" s="605"/>
      <c r="J818" s="605"/>
    </row>
    <row r="819" customFormat="false" ht="12.75" hidden="true" customHeight="false" outlineLevel="0" collapsed="false">
      <c r="A819" s="608"/>
      <c r="H819" s="605"/>
      <c r="J819" s="605"/>
    </row>
    <row r="820" customFormat="false" ht="12.75" hidden="true" customHeight="false" outlineLevel="0" collapsed="false">
      <c r="A820" s="608"/>
      <c r="H820" s="605"/>
      <c r="J820" s="605"/>
    </row>
    <row r="821" customFormat="false" ht="12.75" hidden="true" customHeight="false" outlineLevel="0" collapsed="false">
      <c r="A821" s="608"/>
      <c r="H821" s="605"/>
      <c r="J821" s="605"/>
    </row>
    <row r="822" customFormat="false" ht="12.75" hidden="true" customHeight="false" outlineLevel="0" collapsed="false">
      <c r="A822" s="608"/>
      <c r="H822" s="605"/>
      <c r="J822" s="605"/>
    </row>
    <row r="823" customFormat="false" ht="12.75" hidden="true" customHeight="false" outlineLevel="0" collapsed="false">
      <c r="A823" s="608"/>
      <c r="H823" s="605"/>
      <c r="J823" s="605"/>
    </row>
    <row r="824" customFormat="false" ht="12.75" hidden="true" customHeight="false" outlineLevel="0" collapsed="false">
      <c r="A824" s="608"/>
      <c r="H824" s="605"/>
      <c r="J824" s="605"/>
    </row>
    <row r="825" customFormat="false" ht="12.75" hidden="true" customHeight="false" outlineLevel="0" collapsed="false">
      <c r="A825" s="608"/>
      <c r="H825" s="605"/>
      <c r="J825" s="605"/>
    </row>
    <row r="826" customFormat="false" ht="12.75" hidden="true" customHeight="false" outlineLevel="0" collapsed="false">
      <c r="A826" s="608"/>
      <c r="H826" s="605"/>
      <c r="J826" s="605"/>
    </row>
    <row r="827" customFormat="false" ht="12.75" hidden="true" customHeight="false" outlineLevel="0" collapsed="false">
      <c r="A827" s="608"/>
      <c r="H827" s="605"/>
      <c r="J827" s="605"/>
    </row>
    <row r="828" customFormat="false" ht="12.75" hidden="true" customHeight="false" outlineLevel="0" collapsed="false">
      <c r="A828" s="608"/>
      <c r="H828" s="605"/>
      <c r="J828" s="605"/>
    </row>
    <row r="829" customFormat="false" ht="12.75" hidden="true" customHeight="false" outlineLevel="0" collapsed="false">
      <c r="A829" s="608"/>
      <c r="H829" s="605"/>
      <c r="J829" s="605"/>
    </row>
    <row r="830" customFormat="false" ht="12.75" hidden="true" customHeight="false" outlineLevel="0" collapsed="false">
      <c r="A830" s="608"/>
      <c r="H830" s="605"/>
      <c r="J830" s="605"/>
    </row>
    <row r="831" customFormat="false" ht="12.75" hidden="true" customHeight="false" outlineLevel="0" collapsed="false">
      <c r="A831" s="608"/>
      <c r="H831" s="605"/>
      <c r="J831" s="605"/>
    </row>
    <row r="832" customFormat="false" ht="12.75" hidden="true" customHeight="false" outlineLevel="0" collapsed="false">
      <c r="A832" s="608"/>
      <c r="H832" s="605"/>
      <c r="J832" s="605"/>
    </row>
    <row r="833" customFormat="false" ht="12.75" hidden="true" customHeight="false" outlineLevel="0" collapsed="false">
      <c r="A833" s="608"/>
      <c r="H833" s="605"/>
      <c r="J833" s="605"/>
    </row>
    <row r="834" customFormat="false" ht="12.75" hidden="true" customHeight="false" outlineLevel="0" collapsed="false">
      <c r="A834" s="608"/>
      <c r="H834" s="605"/>
      <c r="J834" s="605"/>
    </row>
    <row r="835" customFormat="false" ht="12.75" hidden="true" customHeight="false" outlineLevel="0" collapsed="false">
      <c r="A835" s="608"/>
      <c r="H835" s="605"/>
      <c r="J835" s="605"/>
    </row>
    <row r="836" customFormat="false" ht="12.75" hidden="true" customHeight="false" outlineLevel="0" collapsed="false">
      <c r="A836" s="608"/>
      <c r="H836" s="605"/>
      <c r="J836" s="605"/>
    </row>
    <row r="837" customFormat="false" ht="12.75" hidden="true" customHeight="false" outlineLevel="0" collapsed="false">
      <c r="A837" s="608"/>
      <c r="H837" s="605"/>
      <c r="J837" s="605"/>
    </row>
    <row r="838" customFormat="false" ht="12.75" hidden="true" customHeight="false" outlineLevel="0" collapsed="false">
      <c r="A838" s="608"/>
      <c r="H838" s="605"/>
      <c r="J838" s="605"/>
    </row>
    <row r="839" customFormat="false" ht="12.75" hidden="true" customHeight="false" outlineLevel="0" collapsed="false">
      <c r="A839" s="608"/>
      <c r="H839" s="605"/>
      <c r="J839" s="605"/>
    </row>
    <row r="840" customFormat="false" ht="12.75" hidden="true" customHeight="false" outlineLevel="0" collapsed="false">
      <c r="A840" s="608"/>
      <c r="H840" s="605"/>
      <c r="J840" s="605"/>
    </row>
    <row r="841" customFormat="false" ht="12.75" hidden="true" customHeight="false" outlineLevel="0" collapsed="false">
      <c r="A841" s="608"/>
      <c r="H841" s="605"/>
      <c r="J841" s="605"/>
    </row>
    <row r="842" customFormat="false" ht="12.75" hidden="true" customHeight="false" outlineLevel="0" collapsed="false">
      <c r="A842" s="608"/>
      <c r="H842" s="605"/>
      <c r="J842" s="605"/>
    </row>
    <row r="843" customFormat="false" ht="12.75" hidden="true" customHeight="false" outlineLevel="0" collapsed="false">
      <c r="A843" s="608"/>
      <c r="H843" s="605"/>
      <c r="J843" s="605"/>
    </row>
    <row r="844" customFormat="false" ht="12.75" hidden="true" customHeight="false" outlineLevel="0" collapsed="false">
      <c r="A844" s="608"/>
      <c r="H844" s="605"/>
      <c r="J844" s="605"/>
    </row>
    <row r="845" customFormat="false" ht="12.75" hidden="true" customHeight="false" outlineLevel="0" collapsed="false">
      <c r="A845" s="608"/>
      <c r="H845" s="605"/>
      <c r="J845" s="605"/>
    </row>
    <row r="846" customFormat="false" ht="12.75" hidden="true" customHeight="false" outlineLevel="0" collapsed="false">
      <c r="A846" s="608"/>
      <c r="H846" s="605"/>
      <c r="J846" s="605"/>
    </row>
    <row r="847" customFormat="false" ht="12.75" hidden="true" customHeight="false" outlineLevel="0" collapsed="false">
      <c r="A847" s="608"/>
      <c r="H847" s="605"/>
      <c r="J847" s="605"/>
    </row>
    <row r="848" customFormat="false" ht="12.75" hidden="true" customHeight="false" outlineLevel="0" collapsed="false">
      <c r="A848" s="608"/>
      <c r="H848" s="605"/>
      <c r="J848" s="605"/>
    </row>
    <row r="849" customFormat="false" ht="12.75" hidden="true" customHeight="false" outlineLevel="0" collapsed="false">
      <c r="A849" s="608"/>
      <c r="H849" s="605"/>
      <c r="J849" s="605"/>
    </row>
    <row r="850" customFormat="false" ht="12.75" hidden="true" customHeight="false" outlineLevel="0" collapsed="false">
      <c r="A850" s="608"/>
      <c r="H850" s="605"/>
      <c r="J850" s="605"/>
    </row>
    <row r="851" customFormat="false" ht="12.75" hidden="true" customHeight="false" outlineLevel="0" collapsed="false">
      <c r="A851" s="608"/>
      <c r="H851" s="605"/>
      <c r="J851" s="605"/>
    </row>
    <row r="852" customFormat="false" ht="12.75" hidden="true" customHeight="false" outlineLevel="0" collapsed="false">
      <c r="A852" s="608"/>
      <c r="H852" s="605"/>
      <c r="J852" s="605"/>
    </row>
    <row r="853" customFormat="false" ht="12.75" hidden="true" customHeight="false" outlineLevel="0" collapsed="false">
      <c r="A853" s="608"/>
      <c r="H853" s="605"/>
      <c r="J853" s="605"/>
    </row>
    <row r="854" customFormat="false" ht="12.75" hidden="true" customHeight="false" outlineLevel="0" collapsed="false">
      <c r="A854" s="608"/>
      <c r="H854" s="605"/>
      <c r="J854" s="605"/>
    </row>
    <row r="855" customFormat="false" ht="12.75" hidden="true" customHeight="false" outlineLevel="0" collapsed="false">
      <c r="A855" s="608"/>
      <c r="H855" s="605"/>
      <c r="J855" s="605"/>
    </row>
    <row r="856" customFormat="false" ht="12.75" hidden="true" customHeight="false" outlineLevel="0" collapsed="false">
      <c r="A856" s="608"/>
      <c r="H856" s="605"/>
      <c r="J856" s="605"/>
    </row>
    <row r="857" customFormat="false" ht="12.75" hidden="true" customHeight="false" outlineLevel="0" collapsed="false">
      <c r="A857" s="608"/>
      <c r="H857" s="605"/>
      <c r="J857" s="605"/>
    </row>
    <row r="858" customFormat="false" ht="12.75" hidden="true" customHeight="false" outlineLevel="0" collapsed="false">
      <c r="A858" s="608"/>
      <c r="H858" s="605"/>
      <c r="J858" s="605"/>
    </row>
    <row r="859" customFormat="false" ht="12.75" hidden="true" customHeight="false" outlineLevel="0" collapsed="false">
      <c r="A859" s="608"/>
      <c r="H859" s="605"/>
      <c r="J859" s="605"/>
    </row>
    <row r="860" customFormat="false" ht="12.75" hidden="true" customHeight="false" outlineLevel="0" collapsed="false">
      <c r="A860" s="608"/>
      <c r="H860" s="605"/>
      <c r="J860" s="605"/>
    </row>
    <row r="861" customFormat="false" ht="12.75" hidden="true" customHeight="false" outlineLevel="0" collapsed="false">
      <c r="A861" s="608"/>
      <c r="H861" s="605"/>
      <c r="J861" s="605"/>
    </row>
    <row r="862" customFormat="false" ht="12.75" hidden="true" customHeight="false" outlineLevel="0" collapsed="false">
      <c r="A862" s="608"/>
      <c r="H862" s="605"/>
      <c r="J862" s="605"/>
    </row>
    <row r="863" customFormat="false" ht="12.75" hidden="true" customHeight="false" outlineLevel="0" collapsed="false">
      <c r="A863" s="608"/>
      <c r="H863" s="605"/>
      <c r="J863" s="605"/>
    </row>
    <row r="864" customFormat="false" ht="12.75" hidden="true" customHeight="false" outlineLevel="0" collapsed="false">
      <c r="A864" s="608"/>
      <c r="H864" s="605"/>
      <c r="J864" s="605"/>
    </row>
    <row r="865" customFormat="false" ht="12.75" hidden="true" customHeight="false" outlineLevel="0" collapsed="false">
      <c r="A865" s="608"/>
      <c r="H865" s="605"/>
      <c r="J865" s="605"/>
    </row>
    <row r="866" customFormat="false" ht="12.75" hidden="true" customHeight="false" outlineLevel="0" collapsed="false">
      <c r="A866" s="608"/>
      <c r="H866" s="605"/>
      <c r="J866" s="605"/>
    </row>
    <row r="867" customFormat="false" ht="12.75" hidden="true" customHeight="false" outlineLevel="0" collapsed="false">
      <c r="A867" s="608"/>
      <c r="H867" s="605"/>
      <c r="J867" s="605"/>
    </row>
    <row r="868" customFormat="false" ht="12.75" hidden="true" customHeight="false" outlineLevel="0" collapsed="false">
      <c r="A868" s="608"/>
      <c r="H868" s="605"/>
      <c r="J868" s="605"/>
    </row>
    <row r="869" customFormat="false" ht="12.75" hidden="true" customHeight="false" outlineLevel="0" collapsed="false">
      <c r="A869" s="608"/>
      <c r="H869" s="605"/>
      <c r="J869" s="605"/>
    </row>
    <row r="870" customFormat="false" ht="12.75" hidden="true" customHeight="false" outlineLevel="0" collapsed="false">
      <c r="A870" s="608"/>
      <c r="H870" s="605"/>
      <c r="J870" s="605"/>
    </row>
    <row r="871" customFormat="false" ht="12.75" hidden="true" customHeight="false" outlineLevel="0" collapsed="false">
      <c r="A871" s="608"/>
      <c r="H871" s="605"/>
      <c r="J871" s="605"/>
    </row>
    <row r="872" customFormat="false" ht="12.75" hidden="true" customHeight="false" outlineLevel="0" collapsed="false">
      <c r="A872" s="608"/>
      <c r="H872" s="605"/>
      <c r="J872" s="605"/>
    </row>
    <row r="873" customFormat="false" ht="12.75" hidden="true" customHeight="false" outlineLevel="0" collapsed="false">
      <c r="A873" s="608"/>
      <c r="H873" s="605"/>
      <c r="J873" s="605"/>
    </row>
    <row r="874" customFormat="false" ht="12.75" hidden="true" customHeight="false" outlineLevel="0" collapsed="false">
      <c r="A874" s="608"/>
      <c r="H874" s="605"/>
      <c r="J874" s="605"/>
    </row>
    <row r="875" customFormat="false" ht="12.75" hidden="true" customHeight="false" outlineLevel="0" collapsed="false">
      <c r="A875" s="608"/>
      <c r="H875" s="605"/>
      <c r="J875" s="605"/>
    </row>
    <row r="876" customFormat="false" ht="12.75" hidden="true" customHeight="false" outlineLevel="0" collapsed="false">
      <c r="A876" s="608"/>
      <c r="H876" s="605"/>
      <c r="J876" s="605"/>
    </row>
    <row r="877" customFormat="false" ht="12.75" hidden="true" customHeight="false" outlineLevel="0" collapsed="false">
      <c r="A877" s="608"/>
      <c r="H877" s="605"/>
      <c r="J877" s="605"/>
    </row>
    <row r="878" customFormat="false" ht="12.75" hidden="true" customHeight="false" outlineLevel="0" collapsed="false">
      <c r="A878" s="608"/>
      <c r="H878" s="605"/>
      <c r="J878" s="605"/>
    </row>
    <row r="879" customFormat="false" ht="12.75" hidden="true" customHeight="false" outlineLevel="0" collapsed="false">
      <c r="A879" s="608"/>
      <c r="H879" s="605"/>
      <c r="J879" s="605"/>
    </row>
    <row r="880" customFormat="false" ht="12.75" hidden="true" customHeight="false" outlineLevel="0" collapsed="false">
      <c r="A880" s="608"/>
      <c r="H880" s="605"/>
      <c r="J880" s="605"/>
    </row>
    <row r="881" customFormat="false" ht="12.75" hidden="true" customHeight="false" outlineLevel="0" collapsed="false">
      <c r="A881" s="608"/>
      <c r="H881" s="605"/>
      <c r="J881" s="605"/>
    </row>
    <row r="882" customFormat="false" ht="12.75" hidden="true" customHeight="false" outlineLevel="0" collapsed="false">
      <c r="A882" s="608"/>
      <c r="H882" s="605"/>
      <c r="J882" s="605"/>
    </row>
    <row r="883" customFormat="false" ht="12.75" hidden="true" customHeight="false" outlineLevel="0" collapsed="false">
      <c r="A883" s="608"/>
      <c r="H883" s="605"/>
      <c r="J883" s="605"/>
    </row>
    <row r="884" customFormat="false" ht="12.75" hidden="true" customHeight="false" outlineLevel="0" collapsed="false">
      <c r="A884" s="608"/>
      <c r="H884" s="605"/>
      <c r="J884" s="605"/>
    </row>
    <row r="885" customFormat="false" ht="12.75" hidden="true" customHeight="false" outlineLevel="0" collapsed="false">
      <c r="A885" s="608"/>
      <c r="H885" s="605"/>
      <c r="J885" s="605"/>
    </row>
    <row r="886" customFormat="false" ht="12.75" hidden="true" customHeight="false" outlineLevel="0" collapsed="false">
      <c r="A886" s="608"/>
      <c r="H886" s="605"/>
      <c r="J886" s="605"/>
    </row>
    <row r="887" customFormat="false" ht="12.75" hidden="true" customHeight="false" outlineLevel="0" collapsed="false">
      <c r="A887" s="608"/>
      <c r="H887" s="605"/>
      <c r="J887" s="605"/>
    </row>
    <row r="888" customFormat="false" ht="12.75" hidden="true" customHeight="false" outlineLevel="0" collapsed="false">
      <c r="A888" s="608"/>
      <c r="H888" s="605"/>
      <c r="J888" s="605"/>
    </row>
    <row r="889" customFormat="false" ht="12.75" hidden="true" customHeight="false" outlineLevel="0" collapsed="false">
      <c r="A889" s="608"/>
      <c r="H889" s="605"/>
      <c r="J889" s="605"/>
    </row>
    <row r="890" customFormat="false" ht="12.75" hidden="true" customHeight="false" outlineLevel="0" collapsed="false">
      <c r="A890" s="608"/>
      <c r="H890" s="605"/>
      <c r="J890" s="605"/>
    </row>
    <row r="891" customFormat="false" ht="12.75" hidden="true" customHeight="false" outlineLevel="0" collapsed="false">
      <c r="A891" s="608"/>
      <c r="H891" s="605"/>
      <c r="J891" s="605"/>
    </row>
    <row r="892" customFormat="false" ht="12.75" hidden="true" customHeight="false" outlineLevel="0" collapsed="false">
      <c r="A892" s="608"/>
      <c r="H892" s="605"/>
      <c r="J892" s="605"/>
    </row>
    <row r="893" customFormat="false" ht="12.75" hidden="true" customHeight="false" outlineLevel="0" collapsed="false">
      <c r="A893" s="608"/>
      <c r="H893" s="605"/>
      <c r="J893" s="605"/>
    </row>
    <row r="894" customFormat="false" ht="12.75" hidden="true" customHeight="false" outlineLevel="0" collapsed="false">
      <c r="A894" s="608"/>
      <c r="H894" s="605"/>
      <c r="J894" s="605"/>
    </row>
    <row r="895" customFormat="false" ht="12.75" hidden="true" customHeight="false" outlineLevel="0" collapsed="false">
      <c r="A895" s="608"/>
      <c r="H895" s="605"/>
      <c r="J895" s="605"/>
    </row>
    <row r="896" customFormat="false" ht="12.75" hidden="true" customHeight="false" outlineLevel="0" collapsed="false">
      <c r="A896" s="608"/>
      <c r="H896" s="605"/>
      <c r="J896" s="605"/>
    </row>
    <row r="897" customFormat="false" ht="12.75" hidden="true" customHeight="false" outlineLevel="0" collapsed="false">
      <c r="A897" s="608"/>
      <c r="H897" s="605"/>
      <c r="J897" s="605"/>
    </row>
    <row r="898" customFormat="false" ht="12.75" hidden="true" customHeight="false" outlineLevel="0" collapsed="false">
      <c r="A898" s="608"/>
      <c r="H898" s="605"/>
      <c r="J898" s="605"/>
    </row>
    <row r="899" customFormat="false" ht="12.75" hidden="true" customHeight="false" outlineLevel="0" collapsed="false">
      <c r="A899" s="608"/>
      <c r="H899" s="605"/>
      <c r="J899" s="605"/>
    </row>
    <row r="900" customFormat="false" ht="12.75" hidden="true" customHeight="false" outlineLevel="0" collapsed="false">
      <c r="A900" s="608"/>
      <c r="H900" s="605"/>
      <c r="J900" s="605"/>
    </row>
    <row r="901" customFormat="false" ht="12.75" hidden="true" customHeight="false" outlineLevel="0" collapsed="false">
      <c r="A901" s="608"/>
      <c r="H901" s="605"/>
      <c r="J901" s="605"/>
    </row>
    <row r="902" customFormat="false" ht="12.75" hidden="true" customHeight="false" outlineLevel="0" collapsed="false">
      <c r="A902" s="608"/>
      <c r="H902" s="605"/>
      <c r="J902" s="605"/>
    </row>
    <row r="903" customFormat="false" ht="12.75" hidden="true" customHeight="false" outlineLevel="0" collapsed="false">
      <c r="A903" s="608"/>
      <c r="H903" s="605"/>
      <c r="J903" s="605"/>
    </row>
    <row r="904" customFormat="false" ht="12.75" hidden="true" customHeight="false" outlineLevel="0" collapsed="false">
      <c r="A904" s="608"/>
      <c r="H904" s="605"/>
      <c r="J904" s="605"/>
    </row>
    <row r="905" customFormat="false" ht="12.75" hidden="true" customHeight="false" outlineLevel="0" collapsed="false">
      <c r="A905" s="608"/>
      <c r="H905" s="605"/>
      <c r="J905" s="605"/>
    </row>
    <row r="906" customFormat="false" ht="12.75" hidden="true" customHeight="false" outlineLevel="0" collapsed="false">
      <c r="A906" s="608"/>
      <c r="H906" s="605"/>
      <c r="J906" s="605"/>
    </row>
    <row r="907" customFormat="false" ht="12.75" hidden="true" customHeight="false" outlineLevel="0" collapsed="false">
      <c r="A907" s="608"/>
      <c r="H907" s="605"/>
      <c r="J907" s="605"/>
    </row>
    <row r="908" customFormat="false" ht="12.75" hidden="true" customHeight="false" outlineLevel="0" collapsed="false">
      <c r="A908" s="608"/>
      <c r="H908" s="605"/>
      <c r="J908" s="605"/>
    </row>
    <row r="909" customFormat="false" ht="12.75" hidden="true" customHeight="false" outlineLevel="0" collapsed="false">
      <c r="A909" s="608"/>
      <c r="H909" s="605"/>
      <c r="J909" s="605"/>
    </row>
    <row r="910" customFormat="false" ht="12.75" hidden="true" customHeight="false" outlineLevel="0" collapsed="false">
      <c r="A910" s="608"/>
      <c r="H910" s="605"/>
      <c r="J910" s="605"/>
    </row>
    <row r="911" customFormat="false" ht="12.75" hidden="true" customHeight="false" outlineLevel="0" collapsed="false">
      <c r="A911" s="608"/>
      <c r="H911" s="605"/>
      <c r="J911" s="605"/>
    </row>
    <row r="912" customFormat="false" ht="12.75" hidden="true" customHeight="false" outlineLevel="0" collapsed="false">
      <c r="A912" s="608"/>
      <c r="H912" s="605"/>
      <c r="J912" s="605"/>
    </row>
    <row r="913" customFormat="false" ht="12.75" hidden="true" customHeight="false" outlineLevel="0" collapsed="false">
      <c r="A913" s="608"/>
      <c r="H913" s="605"/>
      <c r="J913" s="605"/>
    </row>
    <row r="914" customFormat="false" ht="12.75" hidden="true" customHeight="false" outlineLevel="0" collapsed="false">
      <c r="A914" s="608"/>
      <c r="H914" s="605"/>
      <c r="J914" s="605"/>
    </row>
    <row r="915" customFormat="false" ht="12.75" hidden="true" customHeight="false" outlineLevel="0" collapsed="false">
      <c r="A915" s="608"/>
      <c r="H915" s="605"/>
      <c r="J915" s="605"/>
    </row>
    <row r="916" customFormat="false" ht="12.75" hidden="true" customHeight="false" outlineLevel="0" collapsed="false">
      <c r="A916" s="608"/>
      <c r="H916" s="605"/>
      <c r="J916" s="605"/>
    </row>
    <row r="917" customFormat="false" ht="12.75" hidden="true" customHeight="false" outlineLevel="0" collapsed="false">
      <c r="A917" s="608"/>
      <c r="H917" s="605"/>
      <c r="J917" s="605"/>
    </row>
    <row r="918" customFormat="false" ht="12.75" hidden="true" customHeight="false" outlineLevel="0" collapsed="false">
      <c r="A918" s="608"/>
      <c r="H918" s="605"/>
      <c r="J918" s="605"/>
    </row>
    <row r="919" customFormat="false" ht="12.75" hidden="true" customHeight="false" outlineLevel="0" collapsed="false">
      <c r="A919" s="608"/>
      <c r="H919" s="605"/>
      <c r="J919" s="605"/>
    </row>
    <row r="920" customFormat="false" ht="12.75" hidden="true" customHeight="false" outlineLevel="0" collapsed="false">
      <c r="A920" s="608"/>
      <c r="H920" s="605"/>
      <c r="J920" s="605"/>
    </row>
    <row r="921" customFormat="false" ht="12.75" hidden="true" customHeight="false" outlineLevel="0" collapsed="false">
      <c r="A921" s="608"/>
      <c r="H921" s="605"/>
      <c r="J921" s="605"/>
    </row>
    <row r="922" customFormat="false" ht="12.75" hidden="true" customHeight="false" outlineLevel="0" collapsed="false">
      <c r="A922" s="608"/>
      <c r="H922" s="605"/>
      <c r="J922" s="605"/>
    </row>
    <row r="923" customFormat="false" ht="12.75" hidden="true" customHeight="false" outlineLevel="0" collapsed="false">
      <c r="A923" s="608"/>
      <c r="H923" s="605"/>
      <c r="J923" s="605"/>
    </row>
    <row r="924" customFormat="false" ht="12.75" hidden="true" customHeight="false" outlineLevel="0" collapsed="false">
      <c r="A924" s="608"/>
      <c r="H924" s="605"/>
      <c r="J924" s="605"/>
    </row>
    <row r="925" customFormat="false" ht="12.75" hidden="true" customHeight="false" outlineLevel="0" collapsed="false">
      <c r="A925" s="608"/>
      <c r="H925" s="605"/>
      <c r="J925" s="605"/>
    </row>
    <row r="926" customFormat="false" ht="12.75" hidden="true" customHeight="false" outlineLevel="0" collapsed="false">
      <c r="A926" s="608"/>
      <c r="H926" s="605"/>
      <c r="J926" s="605"/>
    </row>
    <row r="927" customFormat="false" ht="12.75" hidden="true" customHeight="false" outlineLevel="0" collapsed="false">
      <c r="A927" s="608"/>
      <c r="H927" s="605"/>
      <c r="J927" s="605"/>
    </row>
    <row r="928" customFormat="false" ht="12.75" hidden="true" customHeight="false" outlineLevel="0" collapsed="false">
      <c r="A928" s="608"/>
      <c r="H928" s="605"/>
      <c r="J928" s="605"/>
    </row>
    <row r="929" customFormat="false" ht="12.75" hidden="true" customHeight="false" outlineLevel="0" collapsed="false">
      <c r="A929" s="608"/>
      <c r="H929" s="605"/>
      <c r="J929" s="605"/>
    </row>
    <row r="930" customFormat="false" ht="12.75" hidden="true" customHeight="false" outlineLevel="0" collapsed="false">
      <c r="A930" s="608"/>
      <c r="H930" s="605"/>
      <c r="J930" s="605"/>
    </row>
    <row r="931" customFormat="false" ht="12.75" hidden="true" customHeight="false" outlineLevel="0" collapsed="false">
      <c r="A931" s="608"/>
      <c r="H931" s="605"/>
      <c r="J931" s="605"/>
    </row>
    <row r="932" customFormat="false" ht="12.75" hidden="true" customHeight="false" outlineLevel="0" collapsed="false">
      <c r="A932" s="608"/>
      <c r="H932" s="605"/>
      <c r="J932" s="605"/>
    </row>
    <row r="933" customFormat="false" ht="12.75" hidden="true" customHeight="false" outlineLevel="0" collapsed="false">
      <c r="A933" s="608"/>
      <c r="H933" s="605"/>
      <c r="J933" s="605"/>
    </row>
    <row r="934" customFormat="false" ht="12.75" hidden="true" customHeight="false" outlineLevel="0" collapsed="false">
      <c r="A934" s="608"/>
      <c r="H934" s="605"/>
      <c r="J934" s="605"/>
    </row>
    <row r="935" customFormat="false" ht="12.75" hidden="true" customHeight="false" outlineLevel="0" collapsed="false">
      <c r="A935" s="608"/>
      <c r="H935" s="605"/>
      <c r="J935" s="605"/>
    </row>
    <row r="936" customFormat="false" ht="12.75" hidden="true" customHeight="false" outlineLevel="0" collapsed="false">
      <c r="A936" s="608"/>
      <c r="H936" s="605"/>
      <c r="J936" s="605"/>
    </row>
    <row r="937" customFormat="false" ht="12.75" hidden="true" customHeight="false" outlineLevel="0" collapsed="false">
      <c r="A937" s="608"/>
      <c r="H937" s="605"/>
      <c r="J937" s="605"/>
    </row>
    <row r="938" customFormat="false" ht="12.75" hidden="true" customHeight="false" outlineLevel="0" collapsed="false">
      <c r="A938" s="608"/>
      <c r="H938" s="605"/>
      <c r="J938" s="605"/>
    </row>
    <row r="939" customFormat="false" ht="12.75" hidden="true" customHeight="false" outlineLevel="0" collapsed="false">
      <c r="A939" s="608"/>
      <c r="H939" s="605"/>
      <c r="J939" s="605"/>
    </row>
    <row r="940" customFormat="false" ht="12.75" hidden="true" customHeight="false" outlineLevel="0" collapsed="false">
      <c r="A940" s="608"/>
      <c r="H940" s="605"/>
      <c r="J940" s="605"/>
    </row>
    <row r="941" customFormat="false" ht="12.75" hidden="true" customHeight="false" outlineLevel="0" collapsed="false">
      <c r="A941" s="608"/>
      <c r="H941" s="605"/>
      <c r="J941" s="605"/>
    </row>
    <row r="942" customFormat="false" ht="12.75" hidden="true" customHeight="false" outlineLevel="0" collapsed="false">
      <c r="A942" s="608"/>
      <c r="H942" s="605"/>
      <c r="J942" s="605"/>
    </row>
    <row r="943" customFormat="false" ht="12.75" hidden="true" customHeight="false" outlineLevel="0" collapsed="false">
      <c r="A943" s="608"/>
      <c r="H943" s="605"/>
      <c r="J943" s="605"/>
    </row>
    <row r="944" customFormat="false" ht="12.75" hidden="true" customHeight="false" outlineLevel="0" collapsed="false">
      <c r="A944" s="608"/>
      <c r="H944" s="605"/>
      <c r="J944" s="605"/>
    </row>
    <row r="945" customFormat="false" ht="12.75" hidden="true" customHeight="false" outlineLevel="0" collapsed="false">
      <c r="A945" s="608"/>
      <c r="H945" s="605"/>
      <c r="J945" s="605"/>
    </row>
    <row r="946" customFormat="false" ht="12.75" hidden="true" customHeight="false" outlineLevel="0" collapsed="false">
      <c r="A946" s="608"/>
      <c r="H946" s="605"/>
      <c r="J946" s="605"/>
    </row>
    <row r="947" customFormat="false" ht="12.75" hidden="true" customHeight="false" outlineLevel="0" collapsed="false">
      <c r="A947" s="608"/>
      <c r="H947" s="605"/>
      <c r="J947" s="605"/>
    </row>
    <row r="948" customFormat="false" ht="12.75" hidden="true" customHeight="false" outlineLevel="0" collapsed="false">
      <c r="A948" s="608"/>
      <c r="H948" s="605"/>
      <c r="J948" s="605"/>
    </row>
    <row r="949" customFormat="false" ht="12.75" hidden="true" customHeight="false" outlineLevel="0" collapsed="false">
      <c r="A949" s="608"/>
      <c r="H949" s="605"/>
      <c r="J949" s="605"/>
    </row>
    <row r="950" customFormat="false" ht="12.75" hidden="true" customHeight="false" outlineLevel="0" collapsed="false">
      <c r="A950" s="608"/>
      <c r="H950" s="605"/>
      <c r="J950" s="605"/>
    </row>
    <row r="951" customFormat="false" ht="12.75" hidden="true" customHeight="false" outlineLevel="0" collapsed="false">
      <c r="A951" s="608"/>
      <c r="H951" s="605"/>
      <c r="J951" s="605"/>
    </row>
    <row r="952" customFormat="false" ht="12.75" hidden="true" customHeight="false" outlineLevel="0" collapsed="false">
      <c r="A952" s="608"/>
      <c r="H952" s="605"/>
      <c r="J952" s="605"/>
    </row>
    <row r="953" customFormat="false" ht="12.75" hidden="true" customHeight="false" outlineLevel="0" collapsed="false">
      <c r="A953" s="608"/>
      <c r="H953" s="605"/>
      <c r="J953" s="605"/>
    </row>
    <row r="954" customFormat="false" ht="12.75" hidden="true" customHeight="false" outlineLevel="0" collapsed="false">
      <c r="A954" s="608"/>
      <c r="H954" s="605"/>
      <c r="J954" s="605"/>
    </row>
    <row r="955" customFormat="false" ht="12.75" hidden="true" customHeight="false" outlineLevel="0" collapsed="false">
      <c r="A955" s="608"/>
      <c r="H955" s="605"/>
      <c r="J955" s="605"/>
    </row>
    <row r="956" customFormat="false" ht="12.75" hidden="true" customHeight="false" outlineLevel="0" collapsed="false">
      <c r="A956" s="608"/>
      <c r="H956" s="605"/>
      <c r="J956" s="605"/>
    </row>
    <row r="957" customFormat="false" ht="12.75" hidden="true" customHeight="false" outlineLevel="0" collapsed="false">
      <c r="A957" s="608"/>
      <c r="H957" s="605"/>
      <c r="J957" s="605"/>
    </row>
    <row r="958" customFormat="false" ht="12.75" hidden="true" customHeight="false" outlineLevel="0" collapsed="false">
      <c r="A958" s="608"/>
      <c r="H958" s="605"/>
      <c r="J958" s="605"/>
    </row>
    <row r="959" customFormat="false" ht="12.75" hidden="true" customHeight="false" outlineLevel="0" collapsed="false">
      <c r="A959" s="608"/>
      <c r="H959" s="605"/>
      <c r="J959" s="605"/>
    </row>
    <row r="960" customFormat="false" ht="12.75" hidden="true" customHeight="false" outlineLevel="0" collapsed="false">
      <c r="A960" s="608"/>
      <c r="H960" s="605"/>
      <c r="J960" s="605"/>
    </row>
    <row r="961" customFormat="false" ht="12.75" hidden="true" customHeight="false" outlineLevel="0" collapsed="false">
      <c r="A961" s="608"/>
      <c r="H961" s="605"/>
      <c r="J961" s="605"/>
    </row>
    <row r="962" customFormat="false" ht="12.75" hidden="true" customHeight="false" outlineLevel="0" collapsed="false">
      <c r="A962" s="608"/>
      <c r="H962" s="605"/>
      <c r="J962" s="605"/>
    </row>
    <row r="963" customFormat="false" ht="12.75" hidden="true" customHeight="false" outlineLevel="0" collapsed="false">
      <c r="A963" s="608"/>
      <c r="H963" s="605"/>
      <c r="J963" s="605"/>
    </row>
    <row r="964" customFormat="false" ht="12.75" hidden="true" customHeight="false" outlineLevel="0" collapsed="false">
      <c r="A964" s="608"/>
      <c r="H964" s="605"/>
      <c r="J964" s="605"/>
    </row>
    <row r="965" customFormat="false" ht="12.75" hidden="true" customHeight="false" outlineLevel="0" collapsed="false">
      <c r="A965" s="608"/>
      <c r="H965" s="605"/>
      <c r="J965" s="605"/>
    </row>
    <row r="966" customFormat="false" ht="12.75" hidden="true" customHeight="false" outlineLevel="0" collapsed="false">
      <c r="A966" s="608"/>
      <c r="H966" s="605"/>
      <c r="J966" s="605"/>
    </row>
    <row r="967" customFormat="false" ht="12.75" hidden="true" customHeight="false" outlineLevel="0" collapsed="false">
      <c r="A967" s="608"/>
      <c r="H967" s="605"/>
      <c r="J967" s="605"/>
    </row>
    <row r="968" customFormat="false" ht="12.75" hidden="true" customHeight="false" outlineLevel="0" collapsed="false">
      <c r="A968" s="608"/>
      <c r="H968" s="605"/>
      <c r="J968" s="605"/>
    </row>
    <row r="969" customFormat="false" ht="12.75" hidden="true" customHeight="false" outlineLevel="0" collapsed="false">
      <c r="A969" s="608"/>
      <c r="H969" s="605"/>
      <c r="J969" s="605"/>
    </row>
    <row r="970" customFormat="false" ht="12.75" hidden="true" customHeight="false" outlineLevel="0" collapsed="false">
      <c r="A970" s="608"/>
      <c r="H970" s="605"/>
      <c r="J970" s="605"/>
    </row>
    <row r="971" customFormat="false" ht="12.75" hidden="true" customHeight="false" outlineLevel="0" collapsed="false">
      <c r="A971" s="608"/>
      <c r="H971" s="605"/>
      <c r="J971" s="605"/>
    </row>
    <row r="972" customFormat="false" ht="12.75" hidden="true" customHeight="false" outlineLevel="0" collapsed="false">
      <c r="A972" s="608"/>
      <c r="H972" s="605"/>
      <c r="J972" s="605"/>
    </row>
    <row r="973" customFormat="false" ht="12.75" hidden="true" customHeight="false" outlineLevel="0" collapsed="false">
      <c r="A973" s="608"/>
      <c r="H973" s="605"/>
      <c r="J973" s="605"/>
    </row>
    <row r="974" customFormat="false" ht="12.75" hidden="true" customHeight="false" outlineLevel="0" collapsed="false">
      <c r="A974" s="608"/>
      <c r="H974" s="605"/>
      <c r="J974" s="605"/>
    </row>
    <row r="975" customFormat="false" ht="12.75" hidden="true" customHeight="false" outlineLevel="0" collapsed="false">
      <c r="A975" s="608"/>
      <c r="H975" s="605"/>
      <c r="J975" s="605"/>
    </row>
    <row r="976" customFormat="false" ht="12.75" hidden="true" customHeight="false" outlineLevel="0" collapsed="false">
      <c r="A976" s="608"/>
      <c r="H976" s="605"/>
      <c r="J976" s="605"/>
    </row>
    <row r="977" customFormat="false" ht="12.75" hidden="true" customHeight="false" outlineLevel="0" collapsed="false">
      <c r="A977" s="608"/>
      <c r="H977" s="605"/>
      <c r="J977" s="605"/>
    </row>
    <row r="978" customFormat="false" ht="12.75" hidden="true" customHeight="false" outlineLevel="0" collapsed="false">
      <c r="A978" s="608"/>
      <c r="H978" s="605"/>
      <c r="J978" s="605"/>
    </row>
    <row r="979" customFormat="false" ht="12.75" hidden="true" customHeight="false" outlineLevel="0" collapsed="false">
      <c r="A979" s="608"/>
      <c r="H979" s="605"/>
      <c r="J979" s="605"/>
    </row>
    <row r="980" customFormat="false" ht="12.75" hidden="true" customHeight="false" outlineLevel="0" collapsed="false">
      <c r="A980" s="608"/>
      <c r="H980" s="605"/>
      <c r="J980" s="605"/>
    </row>
    <row r="981" customFormat="false" ht="12.75" hidden="true" customHeight="false" outlineLevel="0" collapsed="false">
      <c r="A981" s="608"/>
      <c r="H981" s="605"/>
      <c r="J981" s="605"/>
    </row>
    <row r="982" customFormat="false" ht="12.75" hidden="true" customHeight="false" outlineLevel="0" collapsed="false">
      <c r="A982" s="608"/>
      <c r="H982" s="605"/>
      <c r="J982" s="605"/>
    </row>
    <row r="983" customFormat="false" ht="12.75" hidden="true" customHeight="false" outlineLevel="0" collapsed="false">
      <c r="A983" s="608"/>
      <c r="H983" s="605"/>
      <c r="J983" s="605"/>
    </row>
    <row r="984" customFormat="false" ht="12.75" hidden="true" customHeight="false" outlineLevel="0" collapsed="false">
      <c r="A984" s="608"/>
      <c r="H984" s="605"/>
      <c r="J984" s="605"/>
    </row>
    <row r="985" customFormat="false" ht="12.75" hidden="true" customHeight="false" outlineLevel="0" collapsed="false">
      <c r="A985" s="608"/>
      <c r="H985" s="605"/>
      <c r="J985" s="605"/>
    </row>
    <row r="986" customFormat="false" ht="12.75" hidden="true" customHeight="false" outlineLevel="0" collapsed="false">
      <c r="A986" s="608"/>
      <c r="H986" s="605"/>
      <c r="J986" s="605"/>
    </row>
    <row r="987" customFormat="false" ht="12.75" hidden="true" customHeight="false" outlineLevel="0" collapsed="false">
      <c r="A987" s="608"/>
      <c r="H987" s="605"/>
      <c r="J987" s="605"/>
    </row>
    <row r="988" customFormat="false" ht="12.75" hidden="true" customHeight="false" outlineLevel="0" collapsed="false">
      <c r="A988" s="608"/>
      <c r="H988" s="605"/>
      <c r="J988" s="605"/>
    </row>
    <row r="989" customFormat="false" ht="12.75" hidden="true" customHeight="false" outlineLevel="0" collapsed="false">
      <c r="A989" s="608"/>
      <c r="H989" s="605"/>
      <c r="J989" s="605"/>
    </row>
    <row r="990" customFormat="false" ht="12.75" hidden="true" customHeight="false" outlineLevel="0" collapsed="false">
      <c r="A990" s="608"/>
      <c r="H990" s="605"/>
      <c r="J990" s="605"/>
    </row>
    <row r="991" customFormat="false" ht="12.75" hidden="true" customHeight="false" outlineLevel="0" collapsed="false">
      <c r="A991" s="608"/>
      <c r="H991" s="605"/>
      <c r="J991" s="605"/>
    </row>
    <row r="992" customFormat="false" ht="12.75" hidden="true" customHeight="false" outlineLevel="0" collapsed="false">
      <c r="A992" s="608"/>
      <c r="H992" s="605"/>
      <c r="J992" s="605"/>
    </row>
    <row r="993" customFormat="false" ht="12.75" hidden="true" customHeight="false" outlineLevel="0" collapsed="false">
      <c r="A993" s="608"/>
      <c r="H993" s="605"/>
      <c r="J993" s="605"/>
    </row>
    <row r="994" customFormat="false" ht="12.75" hidden="true" customHeight="false" outlineLevel="0" collapsed="false">
      <c r="A994" s="608"/>
      <c r="H994" s="605"/>
      <c r="J994" s="605"/>
    </row>
    <row r="995" customFormat="false" ht="12.75" hidden="true" customHeight="false" outlineLevel="0" collapsed="false">
      <c r="A995" s="608"/>
      <c r="H995" s="605"/>
      <c r="J995" s="605"/>
    </row>
    <row r="996" customFormat="false" ht="12.75" hidden="true" customHeight="false" outlineLevel="0" collapsed="false">
      <c r="A996" s="608"/>
      <c r="H996" s="605"/>
      <c r="J996" s="605"/>
    </row>
    <row r="997" customFormat="false" ht="12.75" hidden="true" customHeight="false" outlineLevel="0" collapsed="false">
      <c r="A997" s="608"/>
      <c r="H997" s="605"/>
      <c r="J997" s="605"/>
    </row>
    <row r="998" customFormat="false" ht="12.75" hidden="true" customHeight="false" outlineLevel="0" collapsed="false">
      <c r="A998" s="608"/>
      <c r="H998" s="605"/>
      <c r="J998" s="605"/>
    </row>
    <row r="999" customFormat="false" ht="12.75" hidden="true" customHeight="false" outlineLevel="0" collapsed="false">
      <c r="A999" s="608"/>
      <c r="H999" s="605"/>
      <c r="J999" s="605"/>
    </row>
    <row r="1000" customFormat="false" ht="12.75" hidden="true" customHeight="false" outlineLevel="0" collapsed="false">
      <c r="A1000" s="613"/>
      <c r="H1000" s="605"/>
      <c r="J1000" s="605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2023-08-28T13:58:19Z</dcterms:created>
  <dc:creator>Alessandro Bardi</dc:creator>
  <dc:description/>
  <dc:language>it-IT</dc:language>
  <cp:lastModifiedBy>Andrea Scabello</cp:lastModifiedBy>
  <dcterms:modified xsi:type="dcterms:W3CDTF">2024-03-01T16:42:32Z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