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lslev\Desktop\"/>
    </mc:Choice>
  </mc:AlternateContent>
  <bookViews>
    <workbookView xWindow="0" yWindow="0" windowWidth="25200" windowHeight="11985" activeTab="1"/>
  </bookViews>
  <sheets>
    <sheet name="Ark1" sheetId="1" r:id="rId1"/>
    <sheet name="Ark2" sheetId="2" r:id="rId2"/>
    <sheet name="Ark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B40" i="1"/>
  <c r="D36" i="1" l="1"/>
  <c r="D12" i="1"/>
  <c r="D38" i="1" l="1"/>
  <c r="D42" i="1" s="1"/>
  <c r="C10" i="2" l="1"/>
  <c r="B36" i="1"/>
  <c r="B12" i="1"/>
  <c r="C35" i="2" l="1"/>
  <c r="B38" i="1"/>
  <c r="B42" i="1" s="1"/>
  <c r="B42" i="2" s="1"/>
  <c r="B43" i="2" s="1"/>
  <c r="C43" i="2" s="1"/>
  <c r="C47" i="2" s="1"/>
</calcChain>
</file>

<file path=xl/sharedStrings.xml><?xml version="1.0" encoding="utf-8"?>
<sst xmlns="http://schemas.openxmlformats.org/spreadsheetml/2006/main" count="66" uniqueCount="59">
  <si>
    <t>Balslev Vandværk</t>
  </si>
  <si>
    <t>Netto omsætning i alt</t>
  </si>
  <si>
    <t xml:space="preserve">Vedligeholdelse </t>
  </si>
  <si>
    <t>Ny investeringer (vandmålere + pumpe)</t>
  </si>
  <si>
    <t>El til produktion</t>
  </si>
  <si>
    <t>Vandanalyser og boringskontrol</t>
  </si>
  <si>
    <t>Pasning af vandværk</t>
  </si>
  <si>
    <t>Forsikringer</t>
  </si>
  <si>
    <t>Moms</t>
  </si>
  <si>
    <t>Vandskat</t>
  </si>
  <si>
    <t>Gaver</t>
  </si>
  <si>
    <t>Refusion</t>
  </si>
  <si>
    <t xml:space="preserve">Generalforsamling </t>
  </si>
  <si>
    <t>Ejendomsskat</t>
  </si>
  <si>
    <t>Kurser (hygiejne+regnskab)</t>
  </si>
  <si>
    <t>Regnskabsføring</t>
  </si>
  <si>
    <t>Gebyrer</t>
  </si>
  <si>
    <t xml:space="preserve">Porto </t>
  </si>
  <si>
    <t xml:space="preserve">Kontorartikler </t>
  </si>
  <si>
    <t>INDTÆGTER:</t>
  </si>
  <si>
    <t>UDGIFTER:</t>
  </si>
  <si>
    <t>Resultat før afskrivning</t>
  </si>
  <si>
    <t>Aktiver</t>
  </si>
  <si>
    <t>Aktiver i alt</t>
  </si>
  <si>
    <t>værdi 31/12</t>
  </si>
  <si>
    <t>Inventar og installationer:</t>
  </si>
  <si>
    <t>Ledningsnet:</t>
  </si>
  <si>
    <t>Likvide beholdninger (bank/giro/kontant)</t>
  </si>
  <si>
    <t>Afskrivninger</t>
  </si>
  <si>
    <t>Passiver</t>
  </si>
  <si>
    <t>Egenkapital:</t>
  </si>
  <si>
    <t>Passiver i alt</t>
  </si>
  <si>
    <t>heraf skyldig moms+vandafgift</t>
  </si>
  <si>
    <t>Årets overskud</t>
  </si>
  <si>
    <t xml:space="preserve">Tilgodehavender </t>
  </si>
  <si>
    <t>Budget</t>
  </si>
  <si>
    <t>Resultatopgørelse</t>
  </si>
  <si>
    <t>kontingenter</t>
  </si>
  <si>
    <t>kr</t>
  </si>
  <si>
    <t>Vand, incl. fast afgift og tilgodeh. 2017</t>
  </si>
  <si>
    <t>Årsregnskab 2018</t>
  </si>
  <si>
    <t>t.kr</t>
  </si>
  <si>
    <t>Bygninger:</t>
  </si>
  <si>
    <t>saldo 1/1 2018</t>
  </si>
  <si>
    <t>afskrevet 1/1 2018</t>
  </si>
  <si>
    <t>afskrivning i 2018 2% af 245303,43</t>
  </si>
  <si>
    <t>Balance pr. 31. december 2018</t>
  </si>
  <si>
    <t>afskrevet i 2018 2 % af 226566,80</t>
  </si>
  <si>
    <t>tilgodehavender 2017</t>
  </si>
  <si>
    <t>regulering for skyldig moms/vandskat 2017</t>
  </si>
  <si>
    <t>Øvrige udgifter bestyrelse/udflugt (jubilæum)</t>
  </si>
  <si>
    <t>Saldo 1/1 2018</t>
  </si>
  <si>
    <t>Saldo 31/12 2018</t>
  </si>
  <si>
    <t>årets resultat</t>
  </si>
  <si>
    <t>Skyldig moms/vandskat 2018</t>
  </si>
  <si>
    <t>Vandmålere:</t>
  </si>
  <si>
    <t>tilgang</t>
  </si>
  <si>
    <t>afskrivning i 2018 10 % af 172.323,75</t>
  </si>
  <si>
    <t>afskrivning i 2018 7 % af 222.168,23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</si>
</sst>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 Light"/>
      <family val="2"/>
      <scheme val="major"/>
    </font>
    <font>
      <b/>
      <u val="sing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/>
    <xf numFmtId="0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0" fillId="0" borderId="0" xfId="1" applyNumberFormat="1" applyFont="1"/>
    <xf numFmtId="3" fontId="0" fillId="0" borderId="0" xfId="1" applyNumberFormat="1" applyFont="1"/>
    <xf numFmtId="3" fontId="4" fillId="0" borderId="0" xfId="1" applyNumberFormat="1" applyFont="1"/>
    <xf numFmtId="0" fontId="5" fillId="0" borderId="0" xfId="0" applyFont="1"/>
    <xf numFmtId="0" fontId="6" fillId="0" borderId="0" xfId="0" applyFont="1"/>
    <xf numFmtId="0" fontId="0" fillId="0" borderId="0" xfId="0" applyAlignment="1"/>
    <xf numFmtId="0" fontId="5" fillId="0" borderId="0" xfId="0" applyFont="1" applyAlignment="1"/>
    <xf numFmtId="0" fontId="6" fillId="0" borderId="0" xfId="0" applyFont="1" applyAlignment="1"/>
    <xf numFmtId="0" fontId="2" fillId="0" borderId="0" xfId="0" applyFont="1" applyAlignment="1">
      <alignment horizontal="center"/>
    </xf>
    <xf numFmtId="4" fontId="0" fillId="0" borderId="0" xfId="0" applyNumberFormat="1"/>
    <xf numFmtId="3" fontId="0" fillId="0" borderId="0" xfId="0" applyNumberFormat="1"/>
    <xf numFmtId="4" fontId="0" fillId="0" borderId="0" xfId="0" applyNumberFormat="1" applyFont="1"/>
    <xf numFmtId="3" fontId="0" fillId="0" borderId="0" xfId="0" applyNumberFormat="1" applyFont="1"/>
    <xf numFmtId="3" fontId="8" fillId="0" borderId="0" xfId="0" applyNumberFormat="1" applyFont="1"/>
    <xf numFmtId="4" fontId="2" fillId="0" borderId="0" xfId="0" applyNumberFormat="1" applyFont="1"/>
    <xf numFmtId="3" fontId="2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0" fillId="0" borderId="0" xfId="0" applyFont="1"/>
    <xf numFmtId="2" fontId="0" fillId="0" borderId="0" xfId="1" applyNumberFormat="1" applyFont="1"/>
    <xf numFmtId="2" fontId="0" fillId="0" borderId="0" xfId="0" applyNumberFormat="1"/>
    <xf numFmtId="2" fontId="4" fillId="0" borderId="0" xfId="1" applyNumberFormat="1" applyFont="1"/>
    <xf numFmtId="2" fontId="2" fillId="0" borderId="0" xfId="0" applyNumberFormat="1" applyFont="1"/>
    <xf numFmtId="0" fontId="5" fillId="0" borderId="0" xfId="0" applyFont="1" applyAlignment="1"/>
    <xf numFmtId="0" fontId="5" fillId="0" borderId="0" xfId="0" applyFont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6" workbookViewId="0">
      <selection activeCell="A28" sqref="A28"/>
    </sheetView>
  </sheetViews>
  <sheetFormatPr defaultRowHeight="15" x14ac:dyDescent="0.25"/>
  <cols>
    <col min="1" max="1" width="38.42578125" customWidth="1"/>
    <col min="2" max="2" width="22.140625" customWidth="1"/>
    <col min="3" max="3" width="9.28515625" customWidth="1"/>
  </cols>
  <sheetData>
    <row r="1" spans="1:10" ht="26.25" x14ac:dyDescent="0.4">
      <c r="A1" s="2"/>
      <c r="B1" s="2" t="s">
        <v>40</v>
      </c>
      <c r="C1" s="3"/>
      <c r="D1" s="1"/>
      <c r="F1" s="2"/>
      <c r="G1" s="3"/>
    </row>
    <row r="2" spans="1:10" ht="26.25" x14ac:dyDescent="0.4">
      <c r="A2" s="1"/>
      <c r="B2" s="1" t="s">
        <v>0</v>
      </c>
      <c r="E2" s="1"/>
      <c r="F2" s="2"/>
    </row>
    <row r="4" spans="1:10" ht="18.75" x14ac:dyDescent="0.3">
      <c r="A4" s="12"/>
      <c r="B4" s="13" t="s">
        <v>36</v>
      </c>
      <c r="C4" s="14"/>
      <c r="D4" s="30" t="s">
        <v>35</v>
      </c>
      <c r="E4" s="30"/>
      <c r="F4" s="30"/>
      <c r="G4" s="30"/>
      <c r="H4" s="30"/>
      <c r="I4" s="30"/>
    </row>
    <row r="5" spans="1:10" ht="18.75" x14ac:dyDescent="0.3">
      <c r="A5" s="4"/>
      <c r="D5" s="11" t="s">
        <v>41</v>
      </c>
      <c r="E5" s="11"/>
      <c r="F5" s="11"/>
      <c r="G5" s="11"/>
      <c r="H5" s="11"/>
      <c r="I5" s="11"/>
      <c r="J5" s="11"/>
    </row>
    <row r="6" spans="1:10" ht="18.75" x14ac:dyDescent="0.3">
      <c r="B6" s="5">
        <v>2018</v>
      </c>
      <c r="C6" s="5"/>
      <c r="D6" s="4">
        <v>2019</v>
      </c>
      <c r="E6" s="11"/>
      <c r="F6" s="11"/>
      <c r="G6" s="11"/>
      <c r="H6" s="11"/>
      <c r="I6" s="11"/>
      <c r="J6" s="11"/>
    </row>
    <row r="7" spans="1:10" ht="18.75" x14ac:dyDescent="0.3">
      <c r="B7" s="6" t="s">
        <v>38</v>
      </c>
      <c r="C7" s="6"/>
      <c r="D7" s="11"/>
      <c r="E7" s="11"/>
      <c r="F7" s="11"/>
      <c r="G7" s="11"/>
      <c r="H7" s="11"/>
      <c r="I7" s="11"/>
      <c r="J7" s="11"/>
    </row>
    <row r="8" spans="1:10" ht="18.75" x14ac:dyDescent="0.3">
      <c r="A8" s="4" t="s">
        <v>19</v>
      </c>
      <c r="B8" s="7"/>
      <c r="C8" s="7"/>
      <c r="D8" s="11"/>
      <c r="E8" s="11"/>
      <c r="F8" s="11"/>
      <c r="G8" s="11"/>
      <c r="H8" s="11"/>
      <c r="I8" s="11"/>
      <c r="J8" s="11"/>
    </row>
    <row r="9" spans="1:10" ht="18.75" x14ac:dyDescent="0.3">
      <c r="A9" t="s">
        <v>39</v>
      </c>
      <c r="B9" s="27">
        <v>521212.53</v>
      </c>
      <c r="C9" s="8"/>
      <c r="D9" s="19">
        <v>575000</v>
      </c>
      <c r="E9" s="11"/>
      <c r="F9" s="11"/>
      <c r="G9" s="11"/>
      <c r="H9" s="11"/>
      <c r="I9" s="11"/>
      <c r="J9" s="11"/>
    </row>
    <row r="10" spans="1:10" ht="18.75" x14ac:dyDescent="0.3">
      <c r="A10" t="s">
        <v>32</v>
      </c>
      <c r="B10" s="26">
        <v>-35702</v>
      </c>
      <c r="C10" s="8"/>
      <c r="D10" s="19">
        <v>-50000</v>
      </c>
      <c r="E10" s="11"/>
      <c r="F10" s="11"/>
      <c r="G10" s="11"/>
      <c r="H10" s="11"/>
      <c r="I10" s="11"/>
      <c r="J10" s="11"/>
    </row>
    <row r="11" spans="1:10" ht="18.75" x14ac:dyDescent="0.3">
      <c r="A11" t="s">
        <v>48</v>
      </c>
      <c r="B11" s="26">
        <v>-37608</v>
      </c>
      <c r="C11" s="8"/>
      <c r="D11" s="25">
        <v>-37608</v>
      </c>
      <c r="E11" s="11"/>
      <c r="F11" s="11"/>
      <c r="G11" s="11"/>
      <c r="H11" s="11"/>
      <c r="I11" s="11"/>
      <c r="J11" s="11"/>
    </row>
    <row r="12" spans="1:10" ht="20.25" x14ac:dyDescent="0.4">
      <c r="A12" s="4" t="s">
        <v>1</v>
      </c>
      <c r="B12" s="28">
        <f>SUM(B9:B11)</f>
        <v>447902.53</v>
      </c>
      <c r="C12" s="9"/>
      <c r="D12" s="19">
        <f>SUM(D9:D11)</f>
        <v>487392</v>
      </c>
      <c r="E12" s="11"/>
      <c r="F12" s="11"/>
      <c r="G12" s="11"/>
      <c r="H12" s="11"/>
      <c r="I12" s="11"/>
      <c r="J12" s="11"/>
    </row>
    <row r="13" spans="1:10" x14ac:dyDescent="0.25">
      <c r="B13" s="27"/>
      <c r="D13" s="25"/>
    </row>
    <row r="14" spans="1:10" x14ac:dyDescent="0.25">
      <c r="B14" s="27"/>
      <c r="D14" s="25"/>
    </row>
    <row r="15" spans="1:10" x14ac:dyDescent="0.25">
      <c r="A15" s="4" t="s">
        <v>20</v>
      </c>
      <c r="B15" s="26"/>
      <c r="C15" s="8"/>
      <c r="D15" s="25"/>
    </row>
    <row r="16" spans="1:10" x14ac:dyDescent="0.25">
      <c r="A16" t="s">
        <v>2</v>
      </c>
      <c r="B16" s="26">
        <v>62738.04</v>
      </c>
      <c r="C16" s="8"/>
      <c r="D16" s="19">
        <v>50000</v>
      </c>
    </row>
    <row r="17" spans="1:4" x14ac:dyDescent="0.25">
      <c r="A17" t="s">
        <v>3</v>
      </c>
      <c r="B17" s="26">
        <v>45880.09</v>
      </c>
      <c r="C17" s="8"/>
      <c r="D17" s="19">
        <v>60000</v>
      </c>
    </row>
    <row r="18" spans="1:4" x14ac:dyDescent="0.25">
      <c r="A18" t="s">
        <v>4</v>
      </c>
      <c r="B18" s="27">
        <v>36611.68</v>
      </c>
      <c r="C18" s="8"/>
      <c r="D18" s="19">
        <v>40000</v>
      </c>
    </row>
    <row r="19" spans="1:4" x14ac:dyDescent="0.25">
      <c r="A19" t="s">
        <v>5</v>
      </c>
      <c r="B19" s="26">
        <v>31211.9</v>
      </c>
      <c r="C19" s="8"/>
      <c r="D19" s="19">
        <v>30000</v>
      </c>
    </row>
    <row r="20" spans="1:4" x14ac:dyDescent="0.25">
      <c r="A20" t="s">
        <v>6</v>
      </c>
      <c r="B20" s="26">
        <v>4000</v>
      </c>
      <c r="C20" s="8"/>
      <c r="D20" s="19">
        <v>4000</v>
      </c>
    </row>
    <row r="21" spans="1:4" x14ac:dyDescent="0.25">
      <c r="A21" t="s">
        <v>7</v>
      </c>
      <c r="B21" s="26">
        <v>2350.15</v>
      </c>
      <c r="C21" s="8"/>
      <c r="D21" s="19">
        <v>2400</v>
      </c>
    </row>
    <row r="22" spans="1:4" x14ac:dyDescent="0.25">
      <c r="A22" s="4" t="s">
        <v>8</v>
      </c>
      <c r="B22" s="26">
        <v>20491</v>
      </c>
      <c r="C22" s="8"/>
      <c r="D22" s="19">
        <v>30000</v>
      </c>
    </row>
    <row r="23" spans="1:4" x14ac:dyDescent="0.25">
      <c r="A23" s="4" t="s">
        <v>49</v>
      </c>
      <c r="B23" s="26">
        <v>-50210</v>
      </c>
      <c r="C23" s="8"/>
      <c r="D23" s="19">
        <v>-50210</v>
      </c>
    </row>
    <row r="24" spans="1:4" x14ac:dyDescent="0.25">
      <c r="A24" s="4" t="s">
        <v>9</v>
      </c>
      <c r="B24" s="26">
        <v>188969</v>
      </c>
      <c r="C24" s="8"/>
      <c r="D24" s="19">
        <v>195000</v>
      </c>
    </row>
    <row r="25" spans="1:4" x14ac:dyDescent="0.25">
      <c r="A25" s="4" t="s">
        <v>10</v>
      </c>
      <c r="B25" s="26">
        <v>235</v>
      </c>
      <c r="C25" s="8"/>
      <c r="D25" s="25">
        <v>900</v>
      </c>
    </row>
    <row r="26" spans="1:4" x14ac:dyDescent="0.25">
      <c r="A26" s="4" t="s">
        <v>11</v>
      </c>
      <c r="B26" s="26">
        <v>18449.3</v>
      </c>
      <c r="C26" s="8"/>
      <c r="D26" s="19">
        <v>2000</v>
      </c>
    </row>
    <row r="27" spans="1:4" x14ac:dyDescent="0.25">
      <c r="A27" t="s">
        <v>50</v>
      </c>
      <c r="B27" s="26">
        <v>3450.35</v>
      </c>
      <c r="C27" s="8"/>
      <c r="D27" s="19">
        <v>15000</v>
      </c>
    </row>
    <row r="28" spans="1:4" x14ac:dyDescent="0.25">
      <c r="A28" t="s">
        <v>12</v>
      </c>
      <c r="B28" s="26">
        <v>3640.75</v>
      </c>
      <c r="C28" s="8"/>
      <c r="D28" s="19">
        <v>4000</v>
      </c>
    </row>
    <row r="29" spans="1:4" x14ac:dyDescent="0.25">
      <c r="A29" t="s">
        <v>13</v>
      </c>
      <c r="B29" s="26">
        <v>545.92999999999995</v>
      </c>
      <c r="C29" s="8"/>
      <c r="D29" s="25">
        <v>510</v>
      </c>
    </row>
    <row r="30" spans="1:4" x14ac:dyDescent="0.25">
      <c r="A30" t="s">
        <v>14</v>
      </c>
      <c r="B30" s="26">
        <v>1390</v>
      </c>
      <c r="C30" s="8"/>
      <c r="D30" s="25">
        <v>1000</v>
      </c>
    </row>
    <row r="31" spans="1:4" x14ac:dyDescent="0.25">
      <c r="A31" t="s">
        <v>15</v>
      </c>
      <c r="B31" s="26">
        <v>12000</v>
      </c>
      <c r="C31" s="8"/>
      <c r="D31" s="19">
        <v>12000</v>
      </c>
    </row>
    <row r="32" spans="1:4" x14ac:dyDescent="0.25">
      <c r="A32" t="s">
        <v>16</v>
      </c>
      <c r="B32" s="26">
        <v>2010.92</v>
      </c>
      <c r="C32" s="8"/>
      <c r="D32" s="19">
        <v>2000</v>
      </c>
    </row>
    <row r="33" spans="1:4" x14ac:dyDescent="0.25">
      <c r="A33" t="s">
        <v>17</v>
      </c>
      <c r="B33" s="26">
        <v>1827</v>
      </c>
      <c r="C33" s="8"/>
      <c r="D33" s="19">
        <v>1500</v>
      </c>
    </row>
    <row r="34" spans="1:4" x14ac:dyDescent="0.25">
      <c r="A34" t="s">
        <v>18</v>
      </c>
      <c r="B34" s="26">
        <v>0</v>
      </c>
      <c r="C34" s="8"/>
      <c r="D34" s="19">
        <v>1300</v>
      </c>
    </row>
    <row r="35" spans="1:4" x14ac:dyDescent="0.25">
      <c r="A35" t="s">
        <v>37</v>
      </c>
      <c r="B35" s="26">
        <v>5110.32</v>
      </c>
      <c r="C35" s="8"/>
      <c r="D35" s="19">
        <v>4000</v>
      </c>
    </row>
    <row r="36" spans="1:4" x14ac:dyDescent="0.25">
      <c r="B36" s="27">
        <f>SUM(B16:B35)</f>
        <v>390701.42999999993</v>
      </c>
      <c r="D36" s="19">
        <f>SUM(D16:D35)</f>
        <v>405400</v>
      </c>
    </row>
    <row r="37" spans="1:4" x14ac:dyDescent="0.25">
      <c r="B37" s="27"/>
      <c r="D37" s="25"/>
    </row>
    <row r="38" spans="1:4" x14ac:dyDescent="0.25">
      <c r="A38" s="4" t="s">
        <v>21</v>
      </c>
      <c r="B38" s="29">
        <f>SUM(B12-B36)</f>
        <v>57201.100000000093</v>
      </c>
      <c r="D38" s="19">
        <f>D12-D36</f>
        <v>81992</v>
      </c>
    </row>
    <row r="39" spans="1:4" x14ac:dyDescent="0.25">
      <c r="B39" s="27"/>
      <c r="D39" s="25"/>
    </row>
    <row r="40" spans="1:4" x14ac:dyDescent="0.25">
      <c r="A40" t="s">
        <v>28</v>
      </c>
      <c r="B40" s="27">
        <f>+'Ark2'!B9+'Ark2'!B15+'Ark2'!B26+'Ark2'!B21</f>
        <v>42251.57</v>
      </c>
      <c r="D40" s="19">
        <v>40000</v>
      </c>
    </row>
    <row r="41" spans="1:4" x14ac:dyDescent="0.25">
      <c r="B41" s="27"/>
      <c r="D41" s="25"/>
    </row>
    <row r="42" spans="1:4" x14ac:dyDescent="0.25">
      <c r="A42" s="4" t="s">
        <v>33</v>
      </c>
      <c r="B42" s="29">
        <f>+B38-B40</f>
        <v>14949.530000000093</v>
      </c>
      <c r="D42" s="19">
        <f>D38-D40</f>
        <v>41992</v>
      </c>
    </row>
    <row r="43" spans="1:4" x14ac:dyDescent="0.25">
      <c r="B43" s="27"/>
    </row>
  </sheetData>
  <mergeCells count="1">
    <mergeCell ref="D4:I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abSelected="1" workbookViewId="0">
      <selection activeCell="C45" sqref="C45"/>
    </sheetView>
  </sheetViews>
  <sheetFormatPr defaultRowHeight="15" x14ac:dyDescent="0.25"/>
  <cols>
    <col min="1" max="1" width="45.28515625" customWidth="1"/>
    <col min="2" max="2" width="18.5703125" customWidth="1"/>
    <col min="3" max="3" width="19.85546875" customWidth="1"/>
  </cols>
  <sheetData>
    <row r="1" spans="1:3" ht="18.75" x14ac:dyDescent="0.3">
      <c r="A1" s="31" t="s">
        <v>46</v>
      </c>
      <c r="B1" s="31"/>
      <c r="C1" s="31"/>
    </row>
    <row r="3" spans="1:3" x14ac:dyDescent="0.25">
      <c r="A3" s="4"/>
      <c r="B3" s="15"/>
      <c r="C3" s="15"/>
    </row>
    <row r="4" spans="1:3" ht="18.75" x14ac:dyDescent="0.3">
      <c r="A4" s="10" t="s">
        <v>22</v>
      </c>
      <c r="B4" s="15"/>
      <c r="C4" s="15"/>
    </row>
    <row r="6" spans="1:3" x14ac:dyDescent="0.25">
      <c r="A6" s="4" t="s">
        <v>42</v>
      </c>
    </row>
    <row r="7" spans="1:3" x14ac:dyDescent="0.25">
      <c r="A7" t="s">
        <v>43</v>
      </c>
      <c r="B7" s="16">
        <v>975584</v>
      </c>
      <c r="C7" s="17"/>
    </row>
    <row r="8" spans="1:3" x14ac:dyDescent="0.25">
      <c r="A8" t="s">
        <v>44</v>
      </c>
      <c r="B8" s="16">
        <v>730280.57</v>
      </c>
      <c r="C8" s="17"/>
    </row>
    <row r="9" spans="1:3" x14ac:dyDescent="0.25">
      <c r="A9" t="s">
        <v>45</v>
      </c>
      <c r="B9" s="16">
        <v>4906.0600000000004</v>
      </c>
      <c r="C9" s="17"/>
    </row>
    <row r="10" spans="1:3" x14ac:dyDescent="0.25">
      <c r="A10" s="4" t="s">
        <v>24</v>
      </c>
      <c r="B10" s="21"/>
      <c r="C10" s="21">
        <f>SUM(B7-B8-B9)</f>
        <v>240397.37000000005</v>
      </c>
    </row>
    <row r="11" spans="1:3" x14ac:dyDescent="0.25">
      <c r="B11" s="16"/>
      <c r="C11" s="16"/>
    </row>
    <row r="12" spans="1:3" x14ac:dyDescent="0.25">
      <c r="A12" s="4" t="s">
        <v>25</v>
      </c>
      <c r="B12" s="18"/>
      <c r="C12" s="19"/>
    </row>
    <row r="13" spans="1:3" x14ac:dyDescent="0.25">
      <c r="A13" t="s">
        <v>43</v>
      </c>
      <c r="B13" s="18">
        <v>884142</v>
      </c>
      <c r="C13" s="19"/>
    </row>
    <row r="14" spans="1:3" x14ac:dyDescent="0.25">
      <c r="A14" t="s">
        <v>44</v>
      </c>
      <c r="B14" s="18">
        <v>661973.77</v>
      </c>
      <c r="C14" s="19"/>
    </row>
    <row r="15" spans="1:3" x14ac:dyDescent="0.25">
      <c r="A15" t="s">
        <v>58</v>
      </c>
      <c r="B15" s="18">
        <v>15551.78</v>
      </c>
      <c r="C15" s="19"/>
    </row>
    <row r="16" spans="1:3" x14ac:dyDescent="0.25">
      <c r="A16" s="4" t="s">
        <v>24</v>
      </c>
      <c r="B16" s="21"/>
      <c r="C16" s="21">
        <f>SUM(B13-B14-B15)</f>
        <v>206616.44999999998</v>
      </c>
    </row>
    <row r="17" spans="1:3" x14ac:dyDescent="0.25">
      <c r="A17" s="4"/>
      <c r="B17" s="21"/>
      <c r="C17" s="21"/>
    </row>
    <row r="18" spans="1:3" x14ac:dyDescent="0.25">
      <c r="A18" s="4" t="s">
        <v>55</v>
      </c>
      <c r="B18" s="18"/>
      <c r="C18" s="21"/>
    </row>
    <row r="19" spans="1:3" x14ac:dyDescent="0.25">
      <c r="A19" s="25" t="s">
        <v>43</v>
      </c>
      <c r="B19" s="18">
        <v>0</v>
      </c>
      <c r="C19" s="21"/>
    </row>
    <row r="20" spans="1:3" x14ac:dyDescent="0.25">
      <c r="A20" s="25" t="s">
        <v>56</v>
      </c>
      <c r="B20" s="18">
        <v>172323.75</v>
      </c>
      <c r="C20" s="21"/>
    </row>
    <row r="21" spans="1:3" x14ac:dyDescent="0.25">
      <c r="A21" s="25" t="s">
        <v>57</v>
      </c>
      <c r="B21" s="18">
        <v>17232.37</v>
      </c>
      <c r="C21" s="21">
        <v>155091.38</v>
      </c>
    </row>
    <row r="22" spans="1:3" x14ac:dyDescent="0.25">
      <c r="A22" s="25"/>
      <c r="B22" s="18"/>
      <c r="C22" s="21"/>
    </row>
    <row r="23" spans="1:3" x14ac:dyDescent="0.25">
      <c r="A23" s="4" t="s">
        <v>26</v>
      </c>
      <c r="B23" s="18"/>
      <c r="C23" s="18"/>
    </row>
    <row r="24" spans="1:3" x14ac:dyDescent="0.25">
      <c r="A24" t="s">
        <v>43</v>
      </c>
      <c r="B24" s="18">
        <v>2407240</v>
      </c>
      <c r="C24" s="18"/>
    </row>
    <row r="25" spans="1:3" x14ac:dyDescent="0.25">
      <c r="A25" t="s">
        <v>44</v>
      </c>
      <c r="B25" s="18">
        <v>2180673.2000000002</v>
      </c>
      <c r="C25" s="20"/>
    </row>
    <row r="26" spans="1:3" x14ac:dyDescent="0.25">
      <c r="A26" t="s">
        <v>47</v>
      </c>
      <c r="B26" s="16">
        <v>4561.3599999999997</v>
      </c>
      <c r="C26" s="17"/>
    </row>
    <row r="27" spans="1:3" x14ac:dyDescent="0.25">
      <c r="A27" s="4" t="s">
        <v>24</v>
      </c>
      <c r="B27" s="21"/>
      <c r="C27" s="21">
        <v>222005.44</v>
      </c>
    </row>
    <row r="28" spans="1:3" x14ac:dyDescent="0.25">
      <c r="B28" s="16"/>
      <c r="C28" s="17"/>
    </row>
    <row r="29" spans="1:3" x14ac:dyDescent="0.25">
      <c r="B29" s="16"/>
      <c r="C29" s="17"/>
    </row>
    <row r="30" spans="1:3" x14ac:dyDescent="0.25">
      <c r="A30" s="4" t="s">
        <v>34</v>
      </c>
      <c r="B30" s="16"/>
      <c r="C30" s="21">
        <v>32561</v>
      </c>
    </row>
    <row r="31" spans="1:3" x14ac:dyDescent="0.25">
      <c r="B31" s="16"/>
      <c r="C31" s="17"/>
    </row>
    <row r="32" spans="1:3" x14ac:dyDescent="0.25">
      <c r="A32" s="4"/>
      <c r="B32" s="21"/>
      <c r="C32" s="22"/>
    </row>
    <row r="33" spans="1:3" x14ac:dyDescent="0.25">
      <c r="A33" s="4" t="s">
        <v>27</v>
      </c>
      <c r="B33" s="21"/>
      <c r="C33" s="21">
        <v>581702.04</v>
      </c>
    </row>
    <row r="34" spans="1:3" x14ac:dyDescent="0.25">
      <c r="B34" s="16"/>
      <c r="C34" s="17"/>
    </row>
    <row r="35" spans="1:3" ht="15.75" x14ac:dyDescent="0.25">
      <c r="A35" s="23" t="s">
        <v>23</v>
      </c>
      <c r="B35" s="24"/>
      <c r="C35" s="24">
        <f>SUM(C10:C33)</f>
        <v>1438373.6800000002</v>
      </c>
    </row>
    <row r="38" spans="1:3" ht="18.75" x14ac:dyDescent="0.3">
      <c r="A38" s="10" t="s">
        <v>29</v>
      </c>
    </row>
    <row r="40" spans="1:3" x14ac:dyDescent="0.25">
      <c r="A40" t="s">
        <v>30</v>
      </c>
    </row>
    <row r="41" spans="1:3" x14ac:dyDescent="0.25">
      <c r="A41" t="s">
        <v>51</v>
      </c>
      <c r="B41" s="16">
        <v>1387722.15</v>
      </c>
    </row>
    <row r="42" spans="1:3" x14ac:dyDescent="0.25">
      <c r="A42" t="s">
        <v>53</v>
      </c>
      <c r="B42" s="16">
        <f>+'Ark1'!B42</f>
        <v>14949.530000000093</v>
      </c>
    </row>
    <row r="43" spans="1:3" x14ac:dyDescent="0.25">
      <c r="A43" s="4" t="s">
        <v>52</v>
      </c>
      <c r="B43" s="21">
        <f>+B41+B42</f>
        <v>1402671.68</v>
      </c>
      <c r="C43" s="21">
        <f>+B43</f>
        <v>1402671.68</v>
      </c>
    </row>
    <row r="44" spans="1:3" x14ac:dyDescent="0.25">
      <c r="B44" s="16"/>
    </row>
    <row r="45" spans="1:3" x14ac:dyDescent="0.25">
      <c r="A45" s="4" t="s">
        <v>54</v>
      </c>
      <c r="B45" s="21"/>
      <c r="C45" s="21">
        <v>35702</v>
      </c>
    </row>
    <row r="46" spans="1:3" x14ac:dyDescent="0.25">
      <c r="B46" s="16"/>
    </row>
    <row r="47" spans="1:3" x14ac:dyDescent="0.25">
      <c r="A47" s="4" t="s">
        <v>31</v>
      </c>
      <c r="C47" s="21">
        <f>+C43+C45</f>
        <v>1438373.68</v>
      </c>
    </row>
  </sheetData>
  <mergeCells count="1">
    <mergeCell ref="A1:C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Balslev</dc:creator>
  <cp:lastModifiedBy>Balslev</cp:lastModifiedBy>
  <cp:lastPrinted>2019-01-21T08:33:18Z</cp:lastPrinted>
  <dcterms:created xsi:type="dcterms:W3CDTF">2016-01-02T10:32:30Z</dcterms:created>
  <dcterms:modified xsi:type="dcterms:W3CDTF">2019-02-18T17:40:30Z</dcterms:modified>
</cp:coreProperties>
</file>