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ЦНАП ПК№5\Desktop\50 сесія 2020\"/>
    </mc:Choice>
  </mc:AlternateContent>
  <bookViews>
    <workbookView xWindow="0" yWindow="0" windowWidth="28800" windowHeight="12330"/>
  </bookViews>
  <sheets>
    <sheet name="Лист1" sheetId="1" r:id="rId1"/>
  </sheets>
  <definedNames>
    <definedName name="_xlnm._FilterDatabase" localSheetId="0" hidden="1">Лист1!$A$1:$R$81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9" i="1" l="1"/>
  <c r="E36" i="1"/>
  <c r="O19" i="1" l="1"/>
  <c r="N19" i="1"/>
  <c r="M19" i="1"/>
  <c r="L19" i="1"/>
  <c r="K19" i="1"/>
  <c r="J19" i="1"/>
  <c r="I19" i="1"/>
  <c r="H19" i="1"/>
  <c r="G19" i="1"/>
  <c r="F19" i="1"/>
  <c r="E19" i="1"/>
  <c r="G23" i="1"/>
  <c r="P16" i="1" l="1"/>
  <c r="O16" i="1"/>
  <c r="N16" i="1"/>
  <c r="M16" i="1"/>
  <c r="L16" i="1"/>
  <c r="K16" i="1"/>
  <c r="J16" i="1"/>
  <c r="I16" i="1"/>
  <c r="H16" i="1"/>
  <c r="G16" i="1"/>
  <c r="F16" i="1"/>
  <c r="E16" i="1"/>
  <c r="Q18" i="1"/>
  <c r="Q79" i="1" l="1"/>
  <c r="P79" i="1"/>
  <c r="O79" i="1"/>
  <c r="N79" i="1"/>
  <c r="M79" i="1"/>
  <c r="L79" i="1"/>
  <c r="K79" i="1"/>
  <c r="J79" i="1"/>
  <c r="I79" i="1"/>
  <c r="H79" i="1"/>
  <c r="G79" i="1"/>
  <c r="F79" i="1"/>
  <c r="E79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Q27" i="1"/>
  <c r="Q69" i="1" l="1"/>
  <c r="P69" i="1"/>
  <c r="O69" i="1"/>
  <c r="N69" i="1"/>
  <c r="M69" i="1"/>
  <c r="L69" i="1"/>
  <c r="K69" i="1"/>
  <c r="J69" i="1"/>
  <c r="I69" i="1"/>
  <c r="H69" i="1"/>
  <c r="G69" i="1"/>
  <c r="F69" i="1"/>
  <c r="E69" i="1"/>
  <c r="P52" i="1"/>
  <c r="O52" i="1"/>
  <c r="N52" i="1"/>
  <c r="M52" i="1"/>
  <c r="L52" i="1"/>
  <c r="K52" i="1"/>
  <c r="J52" i="1"/>
  <c r="I52" i="1"/>
  <c r="H52" i="1"/>
  <c r="G52" i="1"/>
  <c r="F52" i="1"/>
  <c r="E52" i="1"/>
  <c r="Q28" i="1"/>
  <c r="Q26" i="1"/>
  <c r="Q62" i="1" l="1"/>
  <c r="P59" i="1" l="1"/>
  <c r="O59" i="1"/>
  <c r="N59" i="1"/>
  <c r="M59" i="1"/>
  <c r="L59" i="1"/>
  <c r="K59" i="1"/>
  <c r="J59" i="1"/>
  <c r="I59" i="1"/>
  <c r="H59" i="1"/>
  <c r="G59" i="1"/>
  <c r="F59" i="1"/>
  <c r="E59" i="1"/>
  <c r="P66" i="1" l="1"/>
  <c r="O66" i="1"/>
  <c r="N66" i="1"/>
  <c r="M66" i="1"/>
  <c r="L66" i="1"/>
  <c r="K66" i="1"/>
  <c r="J66" i="1"/>
  <c r="I66" i="1"/>
  <c r="H66" i="1"/>
  <c r="G66" i="1"/>
  <c r="F66" i="1"/>
  <c r="E66" i="1"/>
  <c r="E74" i="1"/>
  <c r="P63" i="1"/>
  <c r="O63" i="1"/>
  <c r="N63" i="1"/>
  <c r="M63" i="1"/>
  <c r="L63" i="1"/>
  <c r="K63" i="1"/>
  <c r="J63" i="1"/>
  <c r="I63" i="1"/>
  <c r="H63" i="1"/>
  <c r="G63" i="1"/>
  <c r="F63" i="1"/>
  <c r="E63" i="1"/>
  <c r="Q65" i="1"/>
  <c r="Q61" i="1"/>
  <c r="Q60" i="1"/>
  <c r="Q59" i="1" l="1"/>
  <c r="Q25" i="1"/>
  <c r="Q21" i="1" l="1"/>
  <c r="Q24" i="1"/>
  <c r="Q23" i="1"/>
  <c r="P71" i="1" l="1"/>
  <c r="O71" i="1"/>
  <c r="N71" i="1"/>
  <c r="M71" i="1"/>
  <c r="L71" i="1"/>
  <c r="K71" i="1"/>
  <c r="J71" i="1"/>
  <c r="I71" i="1"/>
  <c r="H71" i="1"/>
  <c r="G71" i="1"/>
  <c r="F71" i="1"/>
  <c r="E71" i="1"/>
  <c r="P76" i="1"/>
  <c r="O76" i="1"/>
  <c r="N76" i="1"/>
  <c r="M76" i="1"/>
  <c r="L76" i="1"/>
  <c r="K76" i="1"/>
  <c r="J76" i="1"/>
  <c r="I76" i="1"/>
  <c r="H76" i="1"/>
  <c r="G76" i="1"/>
  <c r="F76" i="1"/>
  <c r="E76" i="1"/>
  <c r="P74" i="1"/>
  <c r="O74" i="1"/>
  <c r="N74" i="1"/>
  <c r="M74" i="1"/>
  <c r="L74" i="1"/>
  <c r="K74" i="1"/>
  <c r="J74" i="1"/>
  <c r="I74" i="1"/>
  <c r="H74" i="1"/>
  <c r="G74" i="1"/>
  <c r="F74" i="1"/>
  <c r="P56" i="1"/>
  <c r="O56" i="1"/>
  <c r="N56" i="1"/>
  <c r="M56" i="1"/>
  <c r="L56" i="1"/>
  <c r="K56" i="1"/>
  <c r="J56" i="1"/>
  <c r="I56" i="1"/>
  <c r="H56" i="1"/>
  <c r="G56" i="1"/>
  <c r="F56" i="1"/>
  <c r="E56" i="1"/>
  <c r="P50" i="1"/>
  <c r="O50" i="1"/>
  <c r="N50" i="1"/>
  <c r="M50" i="1"/>
  <c r="L50" i="1"/>
  <c r="K50" i="1"/>
  <c r="J50" i="1"/>
  <c r="I50" i="1"/>
  <c r="H50" i="1"/>
  <c r="G50" i="1"/>
  <c r="F50" i="1"/>
  <c r="E50" i="1"/>
  <c r="P46" i="1"/>
  <c r="O46" i="1"/>
  <c r="N46" i="1"/>
  <c r="M46" i="1"/>
  <c r="L46" i="1"/>
  <c r="K46" i="1"/>
  <c r="J46" i="1"/>
  <c r="I46" i="1"/>
  <c r="H46" i="1"/>
  <c r="G46" i="1"/>
  <c r="F46" i="1"/>
  <c r="E46" i="1"/>
  <c r="P37" i="1"/>
  <c r="O37" i="1"/>
  <c r="N37" i="1"/>
  <c r="M37" i="1"/>
  <c r="L37" i="1"/>
  <c r="K37" i="1"/>
  <c r="J37" i="1"/>
  <c r="I37" i="1"/>
  <c r="H37" i="1"/>
  <c r="G37" i="1"/>
  <c r="F37" i="1"/>
  <c r="E37" i="1"/>
  <c r="P35" i="1"/>
  <c r="O35" i="1"/>
  <c r="N35" i="1"/>
  <c r="M35" i="1"/>
  <c r="L35" i="1"/>
  <c r="K35" i="1"/>
  <c r="J35" i="1"/>
  <c r="I35" i="1"/>
  <c r="H35" i="1"/>
  <c r="G35" i="1"/>
  <c r="F35" i="1"/>
  <c r="E35" i="1"/>
  <c r="H80" i="1" l="1"/>
  <c r="H81" i="1" s="1"/>
  <c r="E80" i="1"/>
  <c r="E81" i="1" s="1"/>
  <c r="F80" i="1"/>
  <c r="F81" i="1" s="1"/>
  <c r="L80" i="1"/>
  <c r="L81" i="1" s="1"/>
  <c r="P80" i="1"/>
  <c r="P81" i="1" s="1"/>
  <c r="M80" i="1"/>
  <c r="M81" i="1" s="1"/>
  <c r="J80" i="1"/>
  <c r="J81" i="1" s="1"/>
  <c r="N80" i="1"/>
  <c r="N81" i="1" s="1"/>
  <c r="K80" i="1"/>
  <c r="K81" i="1" s="1"/>
  <c r="O80" i="1"/>
  <c r="O81" i="1" s="1"/>
  <c r="I80" i="1"/>
  <c r="I81" i="1" s="1"/>
  <c r="G80" i="1"/>
  <c r="G81" i="1" s="1"/>
  <c r="Q78" i="1"/>
  <c r="Q77" i="1"/>
  <c r="Q76" i="1" s="1"/>
  <c r="Q75" i="1"/>
  <c r="Q74" i="1" s="1"/>
  <c r="Q73" i="1"/>
  <c r="Q72" i="1"/>
  <c r="Q71" i="1" s="1"/>
  <c r="Q68" i="1"/>
  <c r="Q66" i="1" s="1"/>
  <c r="Q64" i="1"/>
  <c r="Q63" i="1" s="1"/>
  <c r="Q58" i="1"/>
  <c r="Q57" i="1"/>
  <c r="Q55" i="1"/>
  <c r="Q54" i="1"/>
  <c r="Q52" i="1" s="1"/>
  <c r="Q51" i="1"/>
  <c r="Q50" i="1" s="1"/>
  <c r="Q49" i="1"/>
  <c r="Q48" i="1"/>
  <c r="Q47" i="1"/>
  <c r="Q45" i="1"/>
  <c r="Q44" i="1"/>
  <c r="Q43" i="1"/>
  <c r="Q42" i="1"/>
  <c r="Q41" i="1"/>
  <c r="Q40" i="1"/>
  <c r="Q39" i="1"/>
  <c r="Q38" i="1"/>
  <c r="Q36" i="1"/>
  <c r="Q35" i="1" s="1"/>
  <c r="Q32" i="1"/>
  <c r="Q31" i="1"/>
  <c r="Q30" i="1"/>
  <c r="Q29" i="1"/>
  <c r="Q22" i="1"/>
  <c r="Q20" i="1"/>
  <c r="Q17" i="1"/>
  <c r="Q16" i="1" s="1"/>
  <c r="Q19" i="1" l="1"/>
  <c r="Q46" i="1"/>
  <c r="Q37" i="1"/>
  <c r="Q56" i="1"/>
  <c r="Q80" i="1" l="1"/>
  <c r="Q81" i="1" s="1"/>
</calcChain>
</file>

<file path=xl/sharedStrings.xml><?xml version="1.0" encoding="utf-8"?>
<sst xmlns="http://schemas.openxmlformats.org/spreadsheetml/2006/main" count="240" uniqueCount="217">
  <si>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</si>
  <si>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</si>
  <si>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</si>
  <si>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</si>
  <si>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</si>
  <si>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</si>
  <si>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</si>
  <si>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</si>
  <si>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</si>
  <si>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</si>
  <si>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</si>
  <si>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</si>
  <si>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</si>
  <si>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</si>
  <si>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</si>
  <si>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</si>
  <si>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</si>
  <si>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Зимнівська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</si>
  <si>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</si>
  <si>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</si>
  <si>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</si>
  <si>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</si>
  <si>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</si>
  <si>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</si>
  <si>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0910</t>
  </si>
  <si>
    <t>1010</t>
  </si>
  <si>
    <t>Надання дошкільної освіти</t>
  </si>
  <si>
    <t>0111020</t>
  </si>
  <si>
    <t>0921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</si>
  <si>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</si>
  <si>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</si>
  <si>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0111090</t>
  </si>
  <si>
    <t>0960</t>
  </si>
  <si>
    <t>1090</t>
  </si>
  <si>
    <t>Надання позашкільної освіти закладами позашкільної освіти, заходи із позашкільної роботи з дітьми</t>
  </si>
  <si>
    <t>0111150</t>
  </si>
  <si>
    <t>0990</t>
  </si>
  <si>
    <t>1150</t>
  </si>
  <si>
    <t>Методичне забезпечення діяльності закладів освіти</t>
  </si>
  <si>
    <t>0111161</t>
  </si>
  <si>
    <t>1161</t>
  </si>
  <si>
    <t>Забезпечення діяльності інших закладів у сфері освіти</t>
  </si>
  <si>
    <t>0111162</t>
  </si>
  <si>
    <t>1162</t>
  </si>
  <si>
    <t>Інші програми та заходи у сфері освіти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</si>
  <si>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</si>
  <si>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</si>
  <si>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</si>
  <si>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</si>
  <si>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0113032</t>
  </si>
  <si>
    <t>1070</t>
  </si>
  <si>
    <t>3032</t>
  </si>
  <si>
    <t>Надання пільг окремим категоріям громадян з оплати послуг зв`язку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</si>
  <si>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</si>
  <si>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</si>
  <si>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</si>
  <si>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0113104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</si>
  <si>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</si>
  <si>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</si>
  <si>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0113112</t>
  </si>
  <si>
    <t>1040</t>
  </si>
  <si>
    <t>3112</t>
  </si>
  <si>
    <t>Заходи державної політики з питань дітей та їх соціального захисту</t>
  </si>
  <si>
    <t>0113140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</si>
  <si>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</si>
  <si>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</si>
  <si>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</si>
  <si>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</si>
  <si>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</si>
  <si>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</si>
  <si>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0113210</t>
  </si>
  <si>
    <t>1050</t>
  </si>
  <si>
    <t>3210</t>
  </si>
  <si>
    <t>Організація та проведення громадських робіт</t>
  </si>
  <si>
    <t>0113242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</si>
  <si>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</si>
  <si>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</si>
  <si>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</si>
  <si>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</si>
  <si>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</si>
  <si>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</si>
  <si>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</si>
  <si>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</si>
  <si>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</si>
  <si>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</si>
  <si>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</si>
  <si>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</si>
  <si>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</si>
  <si>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</si>
  <si>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0115061</t>
  </si>
  <si>
    <t>0810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</si>
  <si>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</si>
  <si>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</si>
  <si>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0116030</t>
  </si>
  <si>
    <t>0620</t>
  </si>
  <si>
    <t>6030</t>
  </si>
  <si>
    <t>Організація благоустрою населених пунктів</t>
  </si>
  <si>
    <t>0116084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</si>
  <si>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</si>
  <si>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</si>
  <si>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</si>
  <si>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</si>
  <si>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</si>
  <si>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</si>
  <si>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</si>
  <si>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</si>
  <si>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</si>
  <si>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</si>
  <si>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</si>
  <si>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</si>
  <si>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</si>
  <si>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</si>
  <si>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0118130</t>
  </si>
  <si>
    <t>0320</t>
  </si>
  <si>
    <t>8130</t>
  </si>
  <si>
    <t>Забезпечення діяльності місцевої пожежної охорони</t>
  </si>
  <si>
    <t>0118340</t>
  </si>
  <si>
    <t>0540</t>
  </si>
  <si>
    <t>8340</t>
  </si>
  <si>
    <t>Природоохоронні заходи за рахунок цільових фондів</t>
  </si>
  <si>
    <t>0118700</t>
  </si>
  <si>
    <t>0133</t>
  </si>
  <si>
    <t>8700</t>
  </si>
  <si>
    <t>Резервний фонд</t>
  </si>
  <si>
    <t>0119410</t>
  </si>
  <si>
    <t>0180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</si>
  <si>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</si>
  <si>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</si>
  <si>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0119770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</si>
  <si>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</si>
  <si>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</si>
  <si>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</si>
  <si>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</si>
  <si>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</si>
  <si>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</si>
  <si>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</si>
  <si>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(код бюджету)</t>
  </si>
  <si>
    <t>03503000000</t>
  </si>
  <si>
    <t>0110100</t>
  </si>
  <si>
    <t>0100</t>
  </si>
  <si>
    <t>Державне управлiння</t>
  </si>
  <si>
    <t>0111000</t>
  </si>
  <si>
    <t>1000</t>
  </si>
  <si>
    <t>Освiта</t>
  </si>
  <si>
    <t>0112000</t>
  </si>
  <si>
    <t>Охорона здоров`я</t>
  </si>
  <si>
    <t>0113000</t>
  </si>
  <si>
    <t>3000</t>
  </si>
  <si>
    <t>Соцiальний захист та соцiальне забезпечення</t>
  </si>
  <si>
    <t>0114000</t>
  </si>
  <si>
    <t xml:space="preserve">Культура і мистецтво </t>
  </si>
  <si>
    <t>0115000</t>
  </si>
  <si>
    <t>Фізична культура і спорт</t>
  </si>
  <si>
    <t>0116000</t>
  </si>
  <si>
    <t>6000</t>
  </si>
  <si>
    <t>Житлово-комунальне господарство</t>
  </si>
  <si>
    <t>0117100</t>
  </si>
  <si>
    <t>7100</t>
  </si>
  <si>
    <t>Сiльське, лiсове, рибне господарство та мисливство</t>
  </si>
  <si>
    <t>0117460</t>
  </si>
  <si>
    <t>7460</t>
  </si>
  <si>
    <t>Утримання та розвиток автомобільних доріг та дорожньої інфраструктури</t>
  </si>
  <si>
    <t>0118100</t>
  </si>
  <si>
    <t>Захист населення і територій від надзвичайних ситуацій техногенного та природного характеру</t>
  </si>
  <si>
    <t>0118300</t>
  </si>
  <si>
    <t xml:space="preserve">Охорона навколишнього природного середовища </t>
  </si>
  <si>
    <t>0119700</t>
  </si>
  <si>
    <t>9700</t>
  </si>
  <si>
    <t>Субвенції з місцевого бюджету іншим місцевим бюджетам на здійснення програм та заходів за рахунок коштів  місцевих бюджетів</t>
  </si>
  <si>
    <t>0119400</t>
  </si>
  <si>
    <t>9400</t>
  </si>
  <si>
    <t>Субвенції з місцевого бюджету іншим місцевим бюджетам на здійснення програм та заходів у галузі охорони здоров’я за рахунок субвенцій з державного бюджету</t>
  </si>
  <si>
    <t>капітальні видатки за рахунок коштів, що передаються із загального фонду до бюджету розвитку (спеціального фонду)</t>
  </si>
  <si>
    <t xml:space="preserve">розподіл видатків  бюджету  об'єднаної територіальної громади на 2020 рік </t>
  </si>
  <si>
    <t>в тому числі: освітня субвенція з державного бюджету місцевим бюджетам</t>
  </si>
  <si>
    <t>'в тому числі за рахунок 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</si>
  <si>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в тому числі за рахунок 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</si>
  <si>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 xml:space="preserve">в тому числі: залишку коштів освітньої субвенції з державного бюджету місцевим бюджетам, що утворився на початок бюджетного періоду
</t>
  </si>
  <si>
    <t>0117330</t>
  </si>
  <si>
    <t>7330</t>
  </si>
  <si>
    <t>0443</t>
  </si>
  <si>
    <t>Будівництво1 інших об`єктів комунальної власності</t>
  </si>
  <si>
    <t>0117363</t>
  </si>
  <si>
    <t>7363</t>
  </si>
  <si>
    <t>0490</t>
  </si>
  <si>
    <t>Виконання інвестиційних проектів в рамках здійснення заходів щодо соціально-економічного розвитку окремих територій</t>
  </si>
  <si>
    <t>0117462</t>
  </si>
  <si>
    <t>7462</t>
  </si>
  <si>
    <t>Утримання та розвиток автомобільних доріг та дорожньої інфраструктури за рахунок субвенції з державного бюджету</t>
  </si>
  <si>
    <t>0118110</t>
  </si>
  <si>
    <t>8110</t>
  </si>
  <si>
    <t>Заходи із запобігання та ліквідації надзвичайних ситуацій та наслідків стихійного лиха</t>
  </si>
  <si>
    <t>Зміни до  додатку №3</t>
  </si>
  <si>
    <t>Будівництво та регіональний розвиток</t>
  </si>
  <si>
    <t>0117300</t>
  </si>
  <si>
    <t xml:space="preserve">в тому числі за рахунок  залишку субвенції з державного бюджету місцевим бюджетам на здійснення заходів щодо соціально-економічного розвитку окремих територій </t>
  </si>
  <si>
    <t>0118220</t>
  </si>
  <si>
    <t>8220</t>
  </si>
  <si>
    <t>0380</t>
  </si>
  <si>
    <t>Заходи та роботи з мобілізаційної підготовки місцевого значення</t>
  </si>
  <si>
    <t>'в тому числі за рахунок залишку коштів субвенції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</si>
  <si>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субвенції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</si>
  <si>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/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</si>
  <si>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</si>
  <si>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</si>
  <si>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</si>
  <si>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Громадський порядок та безпека</t>
  </si>
  <si>
    <t>Субвенція з місцевого бюджету за рахунок залишку коштів освітньої субвенції, що утворився на початок бюджетного періоду</t>
  </si>
  <si>
    <t>в тому числі за рахунок субвенції з місцевого бюджету на реалізацію програми `Спроможна школа для кращих результатів` за рахунок відповідної субвенції з державного бюджету</t>
  </si>
  <si>
    <t>0110191</t>
  </si>
  <si>
    <t>0191</t>
  </si>
  <si>
    <t>0160</t>
  </si>
  <si>
    <t>Проведення місцевих виборів</t>
  </si>
  <si>
    <t>Виконання заходів  в рамках  реалізації програми `Спроможна школа для кращих результатів`</t>
  </si>
  <si>
    <t>0111180</t>
  </si>
  <si>
    <t>1180</t>
  </si>
  <si>
    <t>до рішення сільської ради № 50/2  від 18.09.2020 року про внесення змін до рішення №43/2 від 23.12.2019 "Про бюджет об"єднаної територіальної громади на 2020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</si>
</sst>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1" fillId="3" borderId="2" xfId="0" quotePrefix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 wrapText="1"/>
    </xf>
    <xf numFmtId="2" fontId="1" fillId="3" borderId="2" xfId="0" quotePrefix="1" applyNumberFormat="1" applyFont="1" applyFill="1" applyBorder="1" applyAlignment="1">
      <alignment vertical="center" wrapText="1"/>
    </xf>
    <xf numFmtId="2" fontId="1" fillId="0" borderId="2" xfId="0" quotePrefix="1" applyNumberFormat="1" applyFont="1" applyBorder="1" applyAlignment="1">
      <alignment horizontal="center" vertical="center" wrapText="1"/>
    </xf>
    <xf numFmtId="2" fontId="1" fillId="0" borderId="2" xfId="0" quotePrefix="1" applyNumberFormat="1" applyFont="1" applyBorder="1" applyAlignment="1">
      <alignment vertical="center" wrapText="1"/>
    </xf>
    <xf numFmtId="2" fontId="0" fillId="0" borderId="2" xfId="0" quotePrefix="1" applyNumberFormat="1" applyBorder="1" applyAlignment="1">
      <alignment horizontal="center" vertical="center" wrapText="1"/>
    </xf>
    <xf numFmtId="2" fontId="0" fillId="0" borderId="2" xfId="0" quotePrefix="1" applyNumberFormat="1" applyBorder="1" applyAlignment="1">
      <alignment vertical="center" wrapText="1"/>
    </xf>
    <xf numFmtId="2" fontId="1" fillId="0" borderId="2" xfId="0" applyNumberFormat="1" applyFont="1" applyBorder="1" applyAlignment="1">
      <alignment horizontal="center" vertical="center" wrapText="1"/>
    </xf>
    <xf numFmtId="4" fontId="0" fillId="2" borderId="2" xfId="0" applyNumberFormat="1" applyFont="1" applyFill="1" applyBorder="1" applyAlignment="1">
      <alignment vertical="center" wrapText="1"/>
    </xf>
    <xf numFmtId="4" fontId="0" fillId="0" borderId="0" xfId="0" applyNumberFormat="1"/>
    <xf numFmtId="0" fontId="0" fillId="0" borderId="3" xfId="0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vertical="center" wrapText="1"/>
    </xf>
    <xf numFmtId="3" fontId="0" fillId="0" borderId="0" xfId="0" applyNumberFormat="1"/>
    <xf numFmtId="3" fontId="0" fillId="0" borderId="3" xfId="0" applyNumberFormat="1" applyFill="1" applyBorder="1" applyAlignment="1">
      <alignment vertical="center" wrapText="1"/>
    </xf>
    <xf numFmtId="3" fontId="1" fillId="2" borderId="3" xfId="0" applyNumberFormat="1" applyFont="1" applyFill="1" applyBorder="1" applyAlignment="1">
      <alignment vertical="center" wrapText="1"/>
    </xf>
    <xf numFmtId="3" fontId="0" fillId="0" borderId="0" xfId="0" applyNumberFormat="1" applyFill="1" applyBorder="1" applyAlignment="1">
      <alignment vertical="center" wrapText="1"/>
    </xf>
    <xf numFmtId="2" fontId="0" fillId="2" borderId="2" xfId="0" applyNumberFormat="1" applyFill="1" applyBorder="1" applyAlignment="1">
      <alignment vertical="center" wrapText="1"/>
    </xf>
    <xf numFmtId="2" fontId="0" fillId="0" borderId="2" xfId="0" applyNumberFormat="1" applyBorder="1" applyAlignment="1">
      <alignment vertical="center" wrapText="1"/>
    </xf>
    <xf numFmtId="4" fontId="1" fillId="0" borderId="2" xfId="0" quotePrefix="1" applyNumberFormat="1" applyFont="1" applyBorder="1" applyAlignment="1">
      <alignment horizontal="center" vertical="center" wrapText="1"/>
    </xf>
    <xf numFmtId="0" fontId="0" fillId="0" borderId="0" xfId="0"/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2" fontId="0" fillId="0" borderId="2" xfId="0" quotePrefix="1" applyNumberFormat="1" applyFont="1" applyBorder="1" applyAlignment="1">
      <alignment vertical="center" wrapText="1"/>
    </xf>
    <xf numFmtId="0" fontId="0" fillId="0" borderId="2" xfId="0" quotePrefix="1" applyFont="1" applyBorder="1" applyAlignment="1">
      <alignment horizontal="center" vertical="center" wrapText="1"/>
    </xf>
    <xf numFmtId="4" fontId="0" fillId="0" borderId="2" xfId="0" quotePrefix="1" applyNumberFormat="1" applyFont="1" applyBorder="1" applyAlignment="1">
      <alignment horizontal="center" vertical="center" wrapText="1"/>
    </xf>
    <xf numFmtId="4" fontId="0" fillId="0" borderId="2" xfId="0" quotePrefix="1" applyNumberFormat="1" applyFont="1" applyBorder="1" applyAlignment="1">
      <alignment vertical="center" wrapText="1"/>
    </xf>
    <xf numFmtId="49" fontId="3" fillId="0" borderId="2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vertical="center" wrapText="1" shrinkToFi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82"/>
  <sheetViews>
    <sheetView tabSelected="1" topLeftCell="A19" workbookViewId="0">
      <pane xSplit="4" topLeftCell="J1" activePane="topRight" state="frozen"/>
      <selection activeCell="A13" sqref="A13"/>
      <selection pane="topRight" activeCell="G16" sqref="G16"/>
    </sheetView>
  </sheetViews>
  <sheetFormatPr defaultRowHeight="12.75" x14ac:dyDescent="0.2"/>
  <cols>
    <col min="1" max="3" width="12" customWidth="1"/>
    <col min="4" max="4" width="40.7109375" customWidth="1"/>
    <col min="5" max="11" width="13.7109375" customWidth="1"/>
    <col min="12" max="12" width="14.85546875" customWidth="1"/>
    <col min="13" max="17" width="13.7109375" customWidth="1"/>
    <col min="18" max="18" width="0.28515625" customWidth="1"/>
  </cols>
  <sheetData>
    <row r="1" spans="1:18" x14ac:dyDescent="0.2">
      <c r="N1" t="s">
        <v>0</v>
      </c>
      <c r="R1">
        <v>1</v>
      </c>
    </row>
    <row r="2" spans="1:18" ht="59.25" customHeight="1" x14ac:dyDescent="0.2">
      <c r="N2" s="59" t="s">
        <v>216</v>
      </c>
      <c r="O2" s="59"/>
      <c r="P2" s="59"/>
      <c r="R2">
        <v>1</v>
      </c>
    </row>
    <row r="3" spans="1:18" x14ac:dyDescent="0.2">
      <c r="R3">
        <v>1</v>
      </c>
    </row>
    <row r="4" spans="1:18" x14ac:dyDescent="0.2">
      <c r="R4">
        <v>1</v>
      </c>
    </row>
    <row r="5" spans="1:18" x14ac:dyDescent="0.2">
      <c r="A5" s="60" t="s">
        <v>192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>
        <v>1</v>
      </c>
    </row>
    <row r="6" spans="1:18" x14ac:dyDescent="0.2">
      <c r="A6" s="60" t="s">
        <v>173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>
        <v>1</v>
      </c>
    </row>
    <row r="7" spans="1:18" x14ac:dyDescent="0.2">
      <c r="A7" s="22" t="s">
        <v>137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>
        <v>1</v>
      </c>
    </row>
    <row r="8" spans="1:18" x14ac:dyDescent="0.2">
      <c r="A8" s="21" t="s">
        <v>136</v>
      </c>
      <c r="Q8" s="1" t="s">
        <v>1</v>
      </c>
      <c r="R8">
        <v>1</v>
      </c>
    </row>
    <row r="9" spans="1:18" x14ac:dyDescent="0.2">
      <c r="A9" s="62" t="s">
        <v>2</v>
      </c>
      <c r="B9" s="62" t="s">
        <v>3</v>
      </c>
      <c r="C9" s="62" t="s">
        <v>4</v>
      </c>
      <c r="D9" s="57" t="s">
        <v>5</v>
      </c>
      <c r="E9" s="57" t="s">
        <v>6</v>
      </c>
      <c r="F9" s="57"/>
      <c r="G9" s="57"/>
      <c r="H9" s="57"/>
      <c r="I9" s="57"/>
      <c r="J9" s="57" t="s">
        <v>13</v>
      </c>
      <c r="K9" s="57"/>
      <c r="L9" s="57"/>
      <c r="M9" s="57"/>
      <c r="N9" s="57"/>
      <c r="O9" s="57"/>
      <c r="P9" s="57"/>
      <c r="Q9" s="58" t="s">
        <v>15</v>
      </c>
      <c r="R9">
        <v>1</v>
      </c>
    </row>
    <row r="10" spans="1:18" x14ac:dyDescent="0.2">
      <c r="A10" s="57"/>
      <c r="B10" s="57"/>
      <c r="C10" s="57"/>
      <c r="D10" s="57"/>
      <c r="E10" s="58" t="s">
        <v>7</v>
      </c>
      <c r="F10" s="57" t="s">
        <v>8</v>
      </c>
      <c r="G10" s="57" t="s">
        <v>9</v>
      </c>
      <c r="H10" s="57"/>
      <c r="I10" s="57" t="s">
        <v>12</v>
      </c>
      <c r="J10" s="58" t="s">
        <v>7</v>
      </c>
      <c r="K10" s="57" t="s">
        <v>14</v>
      </c>
      <c r="L10" s="4"/>
      <c r="M10" s="57" t="s">
        <v>8</v>
      </c>
      <c r="N10" s="57" t="s">
        <v>9</v>
      </c>
      <c r="O10" s="57"/>
      <c r="P10" s="57" t="s">
        <v>12</v>
      </c>
      <c r="Q10" s="57"/>
      <c r="R10">
        <v>1</v>
      </c>
    </row>
    <row r="11" spans="1:18" ht="12.75" customHeight="1" x14ac:dyDescent="0.2">
      <c r="A11" s="57"/>
      <c r="B11" s="57"/>
      <c r="C11" s="57"/>
      <c r="D11" s="57"/>
      <c r="E11" s="57"/>
      <c r="F11" s="57"/>
      <c r="G11" s="57" t="s">
        <v>10</v>
      </c>
      <c r="H11" s="57" t="s">
        <v>11</v>
      </c>
      <c r="I11" s="57"/>
      <c r="J11" s="57"/>
      <c r="K11" s="57"/>
      <c r="L11" s="57" t="s">
        <v>172</v>
      </c>
      <c r="M11" s="57"/>
      <c r="N11" s="57" t="s">
        <v>10</v>
      </c>
      <c r="O11" s="57" t="s">
        <v>11</v>
      </c>
      <c r="P11" s="57"/>
      <c r="Q11" s="57"/>
      <c r="R11">
        <v>1</v>
      </c>
    </row>
    <row r="12" spans="1:18" ht="118.5" customHeight="1" x14ac:dyDescent="0.2">
      <c r="A12" s="57"/>
      <c r="B12" s="57"/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>
        <v>1</v>
      </c>
    </row>
    <row r="13" spans="1:18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5">
        <v>17</v>
      </c>
      <c r="R13" s="34">
        <v>1</v>
      </c>
    </row>
    <row r="14" spans="1:18" x14ac:dyDescent="0.2">
      <c r="A14" s="6" t="s">
        <v>16</v>
      </c>
      <c r="B14" s="7"/>
      <c r="C14" s="8"/>
      <c r="D14" s="9" t="s">
        <v>17</v>
      </c>
      <c r="E14" s="44">
        <f>E15</f>
        <v>61219807</v>
      </c>
      <c r="F14" s="45">
        <f t="shared" ref="F14:Q14" si="0">F15</f>
        <v>60927007</v>
      </c>
      <c r="G14" s="45">
        <f t="shared" si="0"/>
        <v>38937920</v>
      </c>
      <c r="H14" s="45">
        <f t="shared" si="0"/>
        <v>2395458</v>
      </c>
      <c r="I14" s="45">
        <f t="shared" si="0"/>
        <v>252800</v>
      </c>
      <c r="J14" s="44">
        <f t="shared" si="0"/>
        <v>15496884</v>
      </c>
      <c r="K14" s="45">
        <f t="shared" si="0"/>
        <v>13431994</v>
      </c>
      <c r="L14" s="45">
        <f t="shared" si="0"/>
        <v>13431994</v>
      </c>
      <c r="M14" s="45">
        <f t="shared" si="0"/>
        <v>1020090</v>
      </c>
      <c r="N14" s="45">
        <f t="shared" si="0"/>
        <v>20000</v>
      </c>
      <c r="O14" s="45">
        <f t="shared" si="0"/>
        <v>12000</v>
      </c>
      <c r="P14" s="45">
        <f t="shared" si="0"/>
        <v>14476794</v>
      </c>
      <c r="Q14" s="44">
        <f t="shared" si="0"/>
        <v>76716691</v>
      </c>
      <c r="R14" s="35">
        <v>1</v>
      </c>
    </row>
    <row r="15" spans="1:18" x14ac:dyDescent="0.2">
      <c r="A15" s="6" t="s">
        <v>18</v>
      </c>
      <c r="B15" s="7"/>
      <c r="C15" s="8"/>
      <c r="D15" s="9" t="s">
        <v>17</v>
      </c>
      <c r="E15" s="10">
        <v>61219807</v>
      </c>
      <c r="F15" s="11">
        <v>60927007</v>
      </c>
      <c r="G15" s="11">
        <v>38937920</v>
      </c>
      <c r="H15" s="11">
        <v>2395458</v>
      </c>
      <c r="I15" s="11">
        <v>252800</v>
      </c>
      <c r="J15" s="10">
        <v>15496884</v>
      </c>
      <c r="K15" s="11">
        <v>13431994</v>
      </c>
      <c r="L15" s="11">
        <v>13431994</v>
      </c>
      <c r="M15" s="11">
        <v>1020090</v>
      </c>
      <c r="N15" s="11">
        <v>20000</v>
      </c>
      <c r="O15" s="11">
        <v>12000</v>
      </c>
      <c r="P15" s="11">
        <v>14476794</v>
      </c>
      <c r="Q15" s="10">
        <v>76716691</v>
      </c>
      <c r="R15" s="35">
        <v>1</v>
      </c>
    </row>
    <row r="16" spans="1:18" x14ac:dyDescent="0.2">
      <c r="A16" s="23" t="s">
        <v>138</v>
      </c>
      <c r="B16" s="24" t="s">
        <v>139</v>
      </c>
      <c r="C16" s="25"/>
      <c r="D16" s="26" t="s">
        <v>140</v>
      </c>
      <c r="E16" s="10">
        <f>E17+E18</f>
        <v>7763718</v>
      </c>
      <c r="F16" s="11">
        <f t="shared" ref="F16:Q16" si="1">F17+F18</f>
        <v>7763718</v>
      </c>
      <c r="G16" s="11">
        <f t="shared" si="1"/>
        <v>5084000</v>
      </c>
      <c r="H16" s="11">
        <f t="shared" si="1"/>
        <v>116000</v>
      </c>
      <c r="I16" s="11">
        <f t="shared" si="1"/>
        <v>0</v>
      </c>
      <c r="J16" s="10">
        <f t="shared" si="1"/>
        <v>0</v>
      </c>
      <c r="K16" s="11">
        <f t="shared" si="1"/>
        <v>0</v>
      </c>
      <c r="L16" s="11">
        <f t="shared" si="1"/>
        <v>0</v>
      </c>
      <c r="M16" s="11">
        <f t="shared" si="1"/>
        <v>0</v>
      </c>
      <c r="N16" s="11">
        <f t="shared" si="1"/>
        <v>0</v>
      </c>
      <c r="O16" s="11">
        <f t="shared" si="1"/>
        <v>0</v>
      </c>
      <c r="P16" s="11">
        <f t="shared" si="1"/>
        <v>0</v>
      </c>
      <c r="Q16" s="10">
        <f t="shared" si="1"/>
        <v>7763718</v>
      </c>
      <c r="R16" s="36">
        <v>1</v>
      </c>
    </row>
    <row r="17" spans="1:18" ht="63.75" hidden="1" x14ac:dyDescent="0.2">
      <c r="A17" s="12" t="s">
        <v>19</v>
      </c>
      <c r="B17" s="12" t="s">
        <v>21</v>
      </c>
      <c r="C17" s="13" t="s">
        <v>20</v>
      </c>
      <c r="D17" s="14" t="s">
        <v>22</v>
      </c>
      <c r="E17" s="15">
        <v>6717318</v>
      </c>
      <c r="F17" s="16">
        <v>6717318</v>
      </c>
      <c r="G17" s="16">
        <v>5084000</v>
      </c>
      <c r="H17" s="16">
        <v>116000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5">
        <f t="shared" ref="Q17:Q78" si="2">E17+J17</f>
        <v>6717318</v>
      </c>
      <c r="R17" s="37"/>
    </row>
    <row r="18" spans="1:18" s="43" customFormat="1" x14ac:dyDescent="0.2">
      <c r="A18" s="46" t="s">
        <v>209</v>
      </c>
      <c r="B18" s="46" t="s">
        <v>210</v>
      </c>
      <c r="C18" s="47" t="s">
        <v>211</v>
      </c>
      <c r="D18" s="48" t="s">
        <v>212</v>
      </c>
      <c r="E18" s="49">
        <v>1046400</v>
      </c>
      <c r="F18" s="50">
        <v>1046400</v>
      </c>
      <c r="G18" s="50"/>
      <c r="H18" s="50"/>
      <c r="I18" s="50"/>
      <c r="J18" s="49">
        <v>0</v>
      </c>
      <c r="K18" s="50"/>
      <c r="L18" s="50"/>
      <c r="M18" s="50"/>
      <c r="N18" s="50"/>
      <c r="O18" s="50"/>
      <c r="P18" s="50"/>
      <c r="Q18" s="49">
        <f t="shared" si="2"/>
        <v>1046400</v>
      </c>
      <c r="R18" s="39">
        <v>1</v>
      </c>
    </row>
    <row r="19" spans="1:18" x14ac:dyDescent="0.2">
      <c r="A19" s="6" t="s">
        <v>141</v>
      </c>
      <c r="B19" s="6" t="s">
        <v>142</v>
      </c>
      <c r="C19" s="27"/>
      <c r="D19" s="28" t="s">
        <v>143</v>
      </c>
      <c r="E19" s="10">
        <f>E20+E22+E29+E30+E31+E32+E33</f>
        <v>38695522</v>
      </c>
      <c r="F19" s="11">
        <f t="shared" ref="F19:Q19" si="3">F20+F22+F29+F30+F31+F32+F33</f>
        <v>38695522</v>
      </c>
      <c r="G19" s="11">
        <f t="shared" si="3"/>
        <v>27181660</v>
      </c>
      <c r="H19" s="11">
        <f t="shared" si="3"/>
        <v>1912303</v>
      </c>
      <c r="I19" s="11">
        <f t="shared" si="3"/>
        <v>0</v>
      </c>
      <c r="J19" s="10">
        <f t="shared" si="3"/>
        <v>13253367</v>
      </c>
      <c r="K19" s="11">
        <f t="shared" si="3"/>
        <v>12973367</v>
      </c>
      <c r="L19" s="11">
        <f t="shared" si="3"/>
        <v>12973367</v>
      </c>
      <c r="M19" s="11">
        <f t="shared" si="3"/>
        <v>280000</v>
      </c>
      <c r="N19" s="11">
        <f t="shared" si="3"/>
        <v>0</v>
      </c>
      <c r="O19" s="11">
        <f t="shared" si="3"/>
        <v>0</v>
      </c>
      <c r="P19" s="11">
        <f>P20+P22+P29+P30+P31+P32+P33+P34</f>
        <v>12973367</v>
      </c>
      <c r="Q19" s="10">
        <f t="shared" si="3"/>
        <v>51948889</v>
      </c>
      <c r="R19" s="36">
        <v>1</v>
      </c>
    </row>
    <row r="20" spans="1:18" hidden="1" x14ac:dyDescent="0.2">
      <c r="A20" s="12" t="s">
        <v>23</v>
      </c>
      <c r="B20" s="12" t="s">
        <v>25</v>
      </c>
      <c r="C20" s="13" t="s">
        <v>24</v>
      </c>
      <c r="D20" s="14" t="s">
        <v>26</v>
      </c>
      <c r="E20" s="32">
        <v>3116582</v>
      </c>
      <c r="F20" s="16">
        <v>3116582</v>
      </c>
      <c r="G20" s="16">
        <v>2055012</v>
      </c>
      <c r="H20" s="16">
        <v>217000</v>
      </c>
      <c r="I20" s="16">
        <v>0</v>
      </c>
      <c r="J20" s="15">
        <v>596000</v>
      </c>
      <c r="K20" s="16">
        <v>406000</v>
      </c>
      <c r="L20" s="16">
        <v>406000</v>
      </c>
      <c r="M20" s="16">
        <v>190000</v>
      </c>
      <c r="N20" s="16">
        <v>0</v>
      </c>
      <c r="O20" s="16">
        <v>0</v>
      </c>
      <c r="P20" s="16">
        <v>406000</v>
      </c>
      <c r="Q20" s="15">
        <f t="shared" si="2"/>
        <v>3712582</v>
      </c>
      <c r="R20" s="37"/>
    </row>
    <row r="21" spans="1:18" ht="63.75" hidden="1" x14ac:dyDescent="0.2">
      <c r="A21" s="12"/>
      <c r="B21" s="12"/>
      <c r="C21" s="13"/>
      <c r="D21" s="30" t="s">
        <v>176</v>
      </c>
      <c r="E21" s="40">
        <v>12620</v>
      </c>
      <c r="F21" s="41">
        <v>12620</v>
      </c>
      <c r="G21" s="41">
        <v>5350</v>
      </c>
      <c r="H21" s="41"/>
      <c r="I21" s="41"/>
      <c r="J21" s="40"/>
      <c r="K21" s="41"/>
      <c r="L21" s="41"/>
      <c r="M21" s="41"/>
      <c r="N21" s="41"/>
      <c r="O21" s="41"/>
      <c r="P21" s="41"/>
      <c r="Q21" s="40">
        <f t="shared" si="2"/>
        <v>12620</v>
      </c>
      <c r="R21" s="37"/>
    </row>
    <row r="22" spans="1:18" ht="51" x14ac:dyDescent="0.2">
      <c r="A22" s="12" t="s">
        <v>27</v>
      </c>
      <c r="B22" s="12" t="s">
        <v>29</v>
      </c>
      <c r="C22" s="13" t="s">
        <v>28</v>
      </c>
      <c r="D22" s="14" t="s">
        <v>30</v>
      </c>
      <c r="E22" s="15">
        <v>33654944</v>
      </c>
      <c r="F22" s="16">
        <v>33654944</v>
      </c>
      <c r="G22" s="16">
        <v>23739388</v>
      </c>
      <c r="H22" s="16">
        <v>1680000</v>
      </c>
      <c r="I22" s="16">
        <v>0</v>
      </c>
      <c r="J22" s="15">
        <v>2576156</v>
      </c>
      <c r="K22" s="16">
        <v>2486156</v>
      </c>
      <c r="L22" s="16">
        <v>2486156</v>
      </c>
      <c r="M22" s="16">
        <v>90000</v>
      </c>
      <c r="N22" s="16">
        <v>0</v>
      </c>
      <c r="O22" s="16">
        <v>0</v>
      </c>
      <c r="P22" s="16">
        <v>2486156</v>
      </c>
      <c r="Q22" s="15">
        <f t="shared" si="2"/>
        <v>36231100</v>
      </c>
      <c r="R22" s="37">
        <v>1</v>
      </c>
    </row>
    <row r="23" spans="1:18" ht="25.5" x14ac:dyDescent="0.2">
      <c r="A23" s="12"/>
      <c r="B23" s="12"/>
      <c r="C23" s="13"/>
      <c r="D23" s="30" t="s">
        <v>174</v>
      </c>
      <c r="E23" s="40">
        <v>23261200</v>
      </c>
      <c r="F23" s="41">
        <v>23261200</v>
      </c>
      <c r="G23" s="41">
        <f>18171150+532100+363300</f>
        <v>19066550</v>
      </c>
      <c r="H23" s="41"/>
      <c r="I23" s="41"/>
      <c r="J23" s="40"/>
      <c r="K23" s="41"/>
      <c r="L23" s="41"/>
      <c r="M23" s="41"/>
      <c r="N23" s="41"/>
      <c r="O23" s="41"/>
      <c r="P23" s="41"/>
      <c r="Q23" s="40">
        <f t="shared" si="2"/>
        <v>23261200</v>
      </c>
      <c r="R23" s="39">
        <v>1</v>
      </c>
    </row>
    <row r="24" spans="1:18" ht="63.75" hidden="1" x14ac:dyDescent="0.2">
      <c r="A24" s="12"/>
      <c r="B24" s="12"/>
      <c r="C24" s="13"/>
      <c r="D24" s="30" t="s">
        <v>175</v>
      </c>
      <c r="E24" s="40">
        <v>133500</v>
      </c>
      <c r="F24" s="41">
        <v>133500</v>
      </c>
      <c r="G24" s="41">
        <v>71900</v>
      </c>
      <c r="H24" s="41"/>
      <c r="I24" s="41"/>
      <c r="J24" s="40">
        <v>45700</v>
      </c>
      <c r="K24" s="41">
        <v>45700</v>
      </c>
      <c r="L24" s="41">
        <v>45700</v>
      </c>
      <c r="M24" s="41"/>
      <c r="N24" s="41"/>
      <c r="O24" s="41"/>
      <c r="P24" s="41">
        <v>45700</v>
      </c>
      <c r="Q24" s="40">
        <f t="shared" si="2"/>
        <v>179200</v>
      </c>
      <c r="R24" s="39"/>
    </row>
    <row r="25" spans="1:18" ht="63.75" x14ac:dyDescent="0.2">
      <c r="A25" s="12"/>
      <c r="B25" s="12"/>
      <c r="C25" s="13"/>
      <c r="D25" s="14" t="s">
        <v>177</v>
      </c>
      <c r="E25" s="15">
        <v>449670</v>
      </c>
      <c r="F25" s="16">
        <v>449670</v>
      </c>
      <c r="G25" s="16">
        <v>60000</v>
      </c>
      <c r="H25" s="16"/>
      <c r="I25" s="16"/>
      <c r="J25" s="15">
        <v>1500000</v>
      </c>
      <c r="K25" s="16">
        <v>1500000</v>
      </c>
      <c r="L25" s="16">
        <v>1500000</v>
      </c>
      <c r="M25" s="16"/>
      <c r="N25" s="16"/>
      <c r="O25" s="16"/>
      <c r="P25" s="16">
        <v>1500000</v>
      </c>
      <c r="Q25" s="40">
        <f t="shared" si="2"/>
        <v>1949670</v>
      </c>
      <c r="R25" s="39">
        <v>1</v>
      </c>
    </row>
    <row r="26" spans="1:18" s="43" customFormat="1" ht="63.75" hidden="1" x14ac:dyDescent="0.2">
      <c r="A26" s="46"/>
      <c r="B26" s="46"/>
      <c r="C26" s="47"/>
      <c r="D26" s="30" t="s">
        <v>200</v>
      </c>
      <c r="E26" s="49">
        <v>39932</v>
      </c>
      <c r="F26" s="50">
        <v>39932</v>
      </c>
      <c r="G26" s="50">
        <v>16338</v>
      </c>
      <c r="H26" s="50"/>
      <c r="I26" s="50"/>
      <c r="J26" s="49">
        <v>25000</v>
      </c>
      <c r="K26" s="50">
        <v>25000</v>
      </c>
      <c r="L26" s="50">
        <v>25000</v>
      </c>
      <c r="M26" s="50"/>
      <c r="N26" s="50"/>
      <c r="O26" s="50"/>
      <c r="P26" s="50">
        <v>25000</v>
      </c>
      <c r="Q26" s="40">
        <f t="shared" si="2"/>
        <v>64932</v>
      </c>
      <c r="R26" s="39"/>
    </row>
    <row r="27" spans="1:18" s="43" customFormat="1" ht="38.25" hidden="1" x14ac:dyDescent="0.2">
      <c r="A27" s="46"/>
      <c r="B27" s="46"/>
      <c r="C27" s="47"/>
      <c r="D27" s="48" t="s">
        <v>207</v>
      </c>
      <c r="E27" s="49">
        <v>33110</v>
      </c>
      <c r="F27" s="50">
        <v>33110</v>
      </c>
      <c r="G27" s="50"/>
      <c r="H27" s="50"/>
      <c r="I27" s="50"/>
      <c r="J27" s="49">
        <v>226000</v>
      </c>
      <c r="K27" s="50">
        <v>226000</v>
      </c>
      <c r="L27" s="50">
        <v>226000</v>
      </c>
      <c r="M27" s="50"/>
      <c r="N27" s="50"/>
      <c r="O27" s="50"/>
      <c r="P27" s="50"/>
      <c r="Q27" s="40">
        <f t="shared" ref="Q27" si="4">E27+J27</f>
        <v>259110</v>
      </c>
      <c r="R27" s="39"/>
    </row>
    <row r="28" spans="1:18" s="43" customFormat="1" ht="63.75" hidden="1" x14ac:dyDescent="0.2">
      <c r="A28" s="46"/>
      <c r="B28" s="46"/>
      <c r="C28" s="47"/>
      <c r="D28" s="48" t="s">
        <v>201</v>
      </c>
      <c r="E28" s="49">
        <v>220883</v>
      </c>
      <c r="F28" s="50">
        <v>220883</v>
      </c>
      <c r="G28" s="50"/>
      <c r="H28" s="48" t="s">
        <v>202</v>
      </c>
      <c r="I28" s="50"/>
      <c r="J28" s="49">
        <v>134661</v>
      </c>
      <c r="K28" s="50">
        <v>134661</v>
      </c>
      <c r="L28" s="50">
        <v>134661</v>
      </c>
      <c r="M28" s="50"/>
      <c r="N28" s="50"/>
      <c r="O28" s="50"/>
      <c r="P28" s="50">
        <v>134661</v>
      </c>
      <c r="Q28" s="40">
        <f t="shared" si="2"/>
        <v>355544</v>
      </c>
      <c r="R28" s="39"/>
    </row>
    <row r="29" spans="1:18" ht="38.25" hidden="1" x14ac:dyDescent="0.2">
      <c r="A29" s="12" t="s">
        <v>31</v>
      </c>
      <c r="B29" s="12" t="s">
        <v>33</v>
      </c>
      <c r="C29" s="13" t="s">
        <v>32</v>
      </c>
      <c r="D29" s="14" t="s">
        <v>34</v>
      </c>
      <c r="E29" s="15">
        <v>1094116</v>
      </c>
      <c r="F29" s="16">
        <v>1094116</v>
      </c>
      <c r="G29" s="16">
        <v>836780</v>
      </c>
      <c r="H29" s="16">
        <v>5103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5">
        <f t="shared" si="2"/>
        <v>1094116</v>
      </c>
      <c r="R29" s="36"/>
    </row>
    <row r="30" spans="1:18" ht="25.5" x14ac:dyDescent="0.2">
      <c r="A30" s="12" t="s">
        <v>35</v>
      </c>
      <c r="B30" s="12" t="s">
        <v>37</v>
      </c>
      <c r="C30" s="13" t="s">
        <v>36</v>
      </c>
      <c r="D30" s="14" t="s">
        <v>38</v>
      </c>
      <c r="E30" s="15">
        <v>357410</v>
      </c>
      <c r="F30" s="16">
        <v>357410</v>
      </c>
      <c r="G30" s="16">
        <v>267100</v>
      </c>
      <c r="H30" s="16">
        <v>10200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Q30" s="15">
        <f t="shared" si="2"/>
        <v>357410</v>
      </c>
      <c r="R30" s="36">
        <v>1</v>
      </c>
    </row>
    <row r="31" spans="1:18" ht="25.5" hidden="1" x14ac:dyDescent="0.2">
      <c r="A31" s="12" t="s">
        <v>39</v>
      </c>
      <c r="B31" s="12" t="s">
        <v>40</v>
      </c>
      <c r="C31" s="13" t="s">
        <v>36</v>
      </c>
      <c r="D31" s="14" t="s">
        <v>41</v>
      </c>
      <c r="E31" s="15">
        <v>350730</v>
      </c>
      <c r="F31" s="16">
        <v>350730</v>
      </c>
      <c r="G31" s="16">
        <v>283380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Q31" s="15">
        <f t="shared" si="2"/>
        <v>350730</v>
      </c>
      <c r="R31" s="36"/>
    </row>
    <row r="32" spans="1:18" hidden="1" x14ac:dyDescent="0.2">
      <c r="A32" s="12" t="s">
        <v>42</v>
      </c>
      <c r="B32" s="12" t="s">
        <v>43</v>
      </c>
      <c r="C32" s="13" t="s">
        <v>36</v>
      </c>
      <c r="D32" s="14" t="s">
        <v>44</v>
      </c>
      <c r="E32" s="15">
        <v>121740</v>
      </c>
      <c r="F32" s="16">
        <v>121740</v>
      </c>
      <c r="G32" s="16">
        <v>0</v>
      </c>
      <c r="H32" s="16">
        <v>0</v>
      </c>
      <c r="I32" s="16">
        <v>0</v>
      </c>
      <c r="J32" s="15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5">
        <f t="shared" si="2"/>
        <v>121740</v>
      </c>
      <c r="R32" s="36"/>
    </row>
    <row r="33" spans="1:18" s="43" customFormat="1" ht="38.25" x14ac:dyDescent="0.2">
      <c r="A33" s="46" t="s">
        <v>214</v>
      </c>
      <c r="B33" s="46" t="s">
        <v>215</v>
      </c>
      <c r="C33" s="47" t="s">
        <v>36</v>
      </c>
      <c r="D33" s="48" t="s">
        <v>213</v>
      </c>
      <c r="E33" s="49"/>
      <c r="F33" s="50"/>
      <c r="G33" s="50"/>
      <c r="H33" s="50"/>
      <c r="I33" s="50"/>
      <c r="J33" s="49">
        <v>10081211</v>
      </c>
      <c r="K33" s="50">
        <v>10081211</v>
      </c>
      <c r="L33" s="50">
        <v>10081211</v>
      </c>
      <c r="M33" s="50"/>
      <c r="N33" s="50"/>
      <c r="O33" s="50"/>
      <c r="P33" s="50"/>
      <c r="Q33" s="49">
        <v>10081211</v>
      </c>
      <c r="R33" s="36">
        <v>1</v>
      </c>
    </row>
    <row r="34" spans="1:18" s="43" customFormat="1" ht="51" x14ac:dyDescent="0.2">
      <c r="A34" s="46"/>
      <c r="B34" s="46"/>
      <c r="C34" s="47"/>
      <c r="D34" s="48" t="s">
        <v>208</v>
      </c>
      <c r="E34" s="49"/>
      <c r="F34" s="50"/>
      <c r="G34" s="50"/>
      <c r="H34" s="48"/>
      <c r="I34" s="50"/>
      <c r="J34" s="49">
        <v>10081211</v>
      </c>
      <c r="K34" s="50">
        <v>10081211</v>
      </c>
      <c r="L34" s="50">
        <v>10081211</v>
      </c>
      <c r="M34" s="50"/>
      <c r="N34" s="50"/>
      <c r="O34" s="50"/>
      <c r="P34" s="50">
        <v>10081211</v>
      </c>
      <c r="Q34" s="40">
        <v>10081211</v>
      </c>
      <c r="R34" s="36">
        <v>1</v>
      </c>
    </row>
    <row r="35" spans="1:18" x14ac:dyDescent="0.2">
      <c r="A35" s="23" t="s">
        <v>144</v>
      </c>
      <c r="B35" s="24">
        <v>2000</v>
      </c>
      <c r="C35" s="25"/>
      <c r="D35" s="26" t="s">
        <v>145</v>
      </c>
      <c r="E35" s="10">
        <f>E36</f>
        <v>257250</v>
      </c>
      <c r="F35" s="11">
        <f t="shared" ref="F35:Q35" si="5">F36</f>
        <v>257250</v>
      </c>
      <c r="G35" s="11">
        <f t="shared" si="5"/>
        <v>0</v>
      </c>
      <c r="H35" s="11">
        <f t="shared" si="5"/>
        <v>0</v>
      </c>
      <c r="I35" s="11">
        <f t="shared" si="5"/>
        <v>0</v>
      </c>
      <c r="J35" s="10">
        <f t="shared" si="5"/>
        <v>0</v>
      </c>
      <c r="K35" s="11">
        <f t="shared" si="5"/>
        <v>0</v>
      </c>
      <c r="L35" s="11">
        <f t="shared" si="5"/>
        <v>0</v>
      </c>
      <c r="M35" s="11">
        <f t="shared" si="5"/>
        <v>0</v>
      </c>
      <c r="N35" s="11">
        <f t="shared" si="5"/>
        <v>0</v>
      </c>
      <c r="O35" s="11">
        <f t="shared" si="5"/>
        <v>0</v>
      </c>
      <c r="P35" s="11">
        <f t="shared" si="5"/>
        <v>0</v>
      </c>
      <c r="Q35" s="10">
        <f t="shared" si="5"/>
        <v>257250</v>
      </c>
      <c r="R35" s="36">
        <v>1</v>
      </c>
    </row>
    <row r="36" spans="1:18" ht="38.25" x14ac:dyDescent="0.2">
      <c r="A36" s="12" t="s">
        <v>45</v>
      </c>
      <c r="B36" s="12" t="s">
        <v>47</v>
      </c>
      <c r="C36" s="29" t="s">
        <v>46</v>
      </c>
      <c r="D36" s="30" t="s">
        <v>48</v>
      </c>
      <c r="E36" s="15">
        <f>232250+25000</f>
        <v>257250</v>
      </c>
      <c r="F36" s="16">
        <v>257250</v>
      </c>
      <c r="G36" s="16">
        <v>0</v>
      </c>
      <c r="H36" s="16">
        <v>0</v>
      </c>
      <c r="I36" s="16">
        <v>0</v>
      </c>
      <c r="J36" s="15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5">
        <f t="shared" si="2"/>
        <v>257250</v>
      </c>
      <c r="R36" s="36">
        <v>1</v>
      </c>
    </row>
    <row r="37" spans="1:18" x14ac:dyDescent="0.2">
      <c r="A37" s="6" t="s">
        <v>146</v>
      </c>
      <c r="B37" s="6" t="s">
        <v>147</v>
      </c>
      <c r="C37" s="27"/>
      <c r="D37" s="28" t="s">
        <v>148</v>
      </c>
      <c r="E37" s="10">
        <f>E38+E39+E40+E41+E42+E43+E44+E45</f>
        <v>6778370</v>
      </c>
      <c r="F37" s="11">
        <f t="shared" ref="F37:Q37" si="6">F38+F39+F40+F41+F42+F43+F44+F45</f>
        <v>6778370</v>
      </c>
      <c r="G37" s="11">
        <f t="shared" si="6"/>
        <v>4895290</v>
      </c>
      <c r="H37" s="11">
        <f t="shared" si="6"/>
        <v>218735</v>
      </c>
      <c r="I37" s="11">
        <f t="shared" si="6"/>
        <v>0</v>
      </c>
      <c r="J37" s="10">
        <f t="shared" si="6"/>
        <v>649400</v>
      </c>
      <c r="K37" s="11">
        <f t="shared" si="6"/>
        <v>0</v>
      </c>
      <c r="L37" s="11">
        <f t="shared" si="6"/>
        <v>0</v>
      </c>
      <c r="M37" s="11">
        <f t="shared" si="6"/>
        <v>649400</v>
      </c>
      <c r="N37" s="11">
        <f t="shared" si="6"/>
        <v>20000</v>
      </c>
      <c r="O37" s="11">
        <f t="shared" si="6"/>
        <v>0</v>
      </c>
      <c r="P37" s="11">
        <f t="shared" si="6"/>
        <v>0</v>
      </c>
      <c r="Q37" s="10">
        <f t="shared" si="6"/>
        <v>7427770</v>
      </c>
      <c r="R37" s="36">
        <v>1</v>
      </c>
    </row>
    <row r="38" spans="1:18" ht="25.5" hidden="1" x14ac:dyDescent="0.2">
      <c r="A38" s="12" t="s">
        <v>49</v>
      </c>
      <c r="B38" s="12" t="s">
        <v>51</v>
      </c>
      <c r="C38" s="13" t="s">
        <v>50</v>
      </c>
      <c r="D38" s="14" t="s">
        <v>52</v>
      </c>
      <c r="E38" s="15">
        <v>5000</v>
      </c>
      <c r="F38" s="16">
        <v>5000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Q38" s="15">
        <f t="shared" si="2"/>
        <v>5000</v>
      </c>
      <c r="R38" s="36"/>
    </row>
    <row r="39" spans="1:18" ht="38.25" hidden="1" x14ac:dyDescent="0.2">
      <c r="A39" s="12" t="s">
        <v>53</v>
      </c>
      <c r="B39" s="12" t="s">
        <v>54</v>
      </c>
      <c r="C39" s="13" t="s">
        <v>50</v>
      </c>
      <c r="D39" s="14" t="s">
        <v>55</v>
      </c>
      <c r="E39" s="15">
        <v>5000</v>
      </c>
      <c r="F39" s="16">
        <v>5000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6">
        <v>0</v>
      </c>
      <c r="Q39" s="15">
        <f t="shared" si="2"/>
        <v>5000</v>
      </c>
      <c r="R39" s="36"/>
    </row>
    <row r="40" spans="1:18" ht="51" x14ac:dyDescent="0.2">
      <c r="A40" s="12" t="s">
        <v>56</v>
      </c>
      <c r="B40" s="12" t="s">
        <v>57</v>
      </c>
      <c r="C40" s="13" t="s">
        <v>29</v>
      </c>
      <c r="D40" s="14" t="s">
        <v>58</v>
      </c>
      <c r="E40" s="15">
        <v>6394370</v>
      </c>
      <c r="F40" s="16">
        <v>6394370</v>
      </c>
      <c r="G40" s="16">
        <v>4845290</v>
      </c>
      <c r="H40" s="16">
        <v>218735</v>
      </c>
      <c r="I40" s="16">
        <v>0</v>
      </c>
      <c r="J40" s="15">
        <v>649400</v>
      </c>
      <c r="K40" s="16">
        <v>0</v>
      </c>
      <c r="L40" s="16">
        <v>0</v>
      </c>
      <c r="M40" s="16">
        <v>649400</v>
      </c>
      <c r="N40" s="16">
        <v>20000</v>
      </c>
      <c r="O40" s="16">
        <v>0</v>
      </c>
      <c r="P40" s="16">
        <v>0</v>
      </c>
      <c r="Q40" s="15">
        <f t="shared" si="2"/>
        <v>7043770</v>
      </c>
      <c r="R40" s="36">
        <v>1</v>
      </c>
    </row>
    <row r="41" spans="1:18" ht="25.5" hidden="1" x14ac:dyDescent="0.2">
      <c r="A41" s="12" t="s">
        <v>59</v>
      </c>
      <c r="B41" s="12" t="s">
        <v>61</v>
      </c>
      <c r="C41" s="13" t="s">
        <v>60</v>
      </c>
      <c r="D41" s="14" t="s">
        <v>62</v>
      </c>
      <c r="E41" s="15">
        <v>20300</v>
      </c>
      <c r="F41" s="16">
        <v>20300</v>
      </c>
      <c r="G41" s="16">
        <v>0</v>
      </c>
      <c r="H41" s="16">
        <v>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6">
        <v>0</v>
      </c>
      <c r="Q41" s="15">
        <f t="shared" si="2"/>
        <v>20300</v>
      </c>
      <c r="R41" s="36"/>
    </row>
    <row r="42" spans="1:18" ht="63.75" hidden="1" x14ac:dyDescent="0.2">
      <c r="A42" s="12" t="s">
        <v>63</v>
      </c>
      <c r="B42" s="12" t="s">
        <v>64</v>
      </c>
      <c r="C42" s="13" t="s">
        <v>60</v>
      </c>
      <c r="D42" s="14" t="s">
        <v>65</v>
      </c>
      <c r="E42" s="15">
        <v>0</v>
      </c>
      <c r="F42" s="16">
        <v>0</v>
      </c>
      <c r="G42" s="16">
        <v>0</v>
      </c>
      <c r="H42" s="16">
        <v>0</v>
      </c>
      <c r="I42" s="16">
        <v>0</v>
      </c>
      <c r="J42" s="15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5">
        <f t="shared" si="2"/>
        <v>0</v>
      </c>
      <c r="R42" s="36"/>
    </row>
    <row r="43" spans="1:18" ht="38.25" hidden="1" x14ac:dyDescent="0.2">
      <c r="A43" s="12" t="s">
        <v>66</v>
      </c>
      <c r="B43" s="12" t="s">
        <v>68</v>
      </c>
      <c r="C43" s="13" t="s">
        <v>67</v>
      </c>
      <c r="D43" s="14" t="s">
        <v>69</v>
      </c>
      <c r="E43" s="15">
        <v>3000</v>
      </c>
      <c r="F43" s="16">
        <v>3000</v>
      </c>
      <c r="G43" s="16">
        <v>0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5">
        <f t="shared" si="2"/>
        <v>3000</v>
      </c>
      <c r="R43" s="37"/>
    </row>
    <row r="44" spans="1:18" hidden="1" x14ac:dyDescent="0.2">
      <c r="A44" s="12" t="s">
        <v>70</v>
      </c>
      <c r="B44" s="12" t="s">
        <v>72</v>
      </c>
      <c r="C44" s="13" t="s">
        <v>71</v>
      </c>
      <c r="D44" s="14" t="s">
        <v>73</v>
      </c>
      <c r="E44" s="15">
        <v>61000</v>
      </c>
      <c r="F44" s="16">
        <v>61000</v>
      </c>
      <c r="G44" s="16">
        <v>50000</v>
      </c>
      <c r="H44" s="16">
        <v>0</v>
      </c>
      <c r="I44" s="16">
        <v>0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v>0</v>
      </c>
      <c r="Q44" s="15">
        <f t="shared" si="2"/>
        <v>61000</v>
      </c>
      <c r="R44" s="36"/>
    </row>
    <row r="45" spans="1:18" ht="25.5" hidden="1" x14ac:dyDescent="0.2">
      <c r="A45" s="12" t="s">
        <v>74</v>
      </c>
      <c r="B45" s="12" t="s">
        <v>75</v>
      </c>
      <c r="C45" s="13" t="s">
        <v>33</v>
      </c>
      <c r="D45" s="48" t="s">
        <v>76</v>
      </c>
      <c r="E45" s="15">
        <v>289700</v>
      </c>
      <c r="F45" s="16">
        <v>289700</v>
      </c>
      <c r="G45" s="16">
        <v>0</v>
      </c>
      <c r="H45" s="16">
        <v>0</v>
      </c>
      <c r="I45" s="16">
        <v>0</v>
      </c>
      <c r="J45" s="15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5">
        <f t="shared" si="2"/>
        <v>289700</v>
      </c>
      <c r="R45" s="36"/>
    </row>
    <row r="46" spans="1:18" hidden="1" x14ac:dyDescent="0.2">
      <c r="A46" s="6" t="s">
        <v>149</v>
      </c>
      <c r="B46" s="6">
        <v>4000</v>
      </c>
      <c r="C46" s="27"/>
      <c r="D46" s="28" t="s">
        <v>150</v>
      </c>
      <c r="E46" s="10">
        <f>E47+E48+E49</f>
        <v>2119290</v>
      </c>
      <c r="F46" s="11">
        <f t="shared" ref="F46:Q46" si="7">F47+F48+F49</f>
        <v>2119290</v>
      </c>
      <c r="G46" s="11">
        <f t="shared" si="7"/>
        <v>1574390</v>
      </c>
      <c r="H46" s="11">
        <f t="shared" si="7"/>
        <v>27320</v>
      </c>
      <c r="I46" s="11">
        <f t="shared" si="7"/>
        <v>0</v>
      </c>
      <c r="J46" s="10">
        <f t="shared" si="7"/>
        <v>34000</v>
      </c>
      <c r="K46" s="11">
        <f t="shared" si="7"/>
        <v>0</v>
      </c>
      <c r="L46" s="11">
        <f t="shared" si="7"/>
        <v>0</v>
      </c>
      <c r="M46" s="11">
        <f t="shared" si="7"/>
        <v>34000</v>
      </c>
      <c r="N46" s="11">
        <f t="shared" si="7"/>
        <v>0</v>
      </c>
      <c r="O46" s="11">
        <f t="shared" si="7"/>
        <v>12000</v>
      </c>
      <c r="P46" s="11">
        <f t="shared" si="7"/>
        <v>0</v>
      </c>
      <c r="Q46" s="10">
        <f t="shared" si="7"/>
        <v>2153290</v>
      </c>
      <c r="R46" s="36"/>
    </row>
    <row r="47" spans="1:18" hidden="1" x14ac:dyDescent="0.2">
      <c r="A47" s="12" t="s">
        <v>77</v>
      </c>
      <c r="B47" s="12" t="s">
        <v>79</v>
      </c>
      <c r="C47" s="13" t="s">
        <v>78</v>
      </c>
      <c r="D47" s="14" t="s">
        <v>80</v>
      </c>
      <c r="E47" s="15">
        <v>441420</v>
      </c>
      <c r="F47" s="16">
        <v>441420</v>
      </c>
      <c r="G47" s="16">
        <v>335560</v>
      </c>
      <c r="H47" s="16">
        <v>320</v>
      </c>
      <c r="I47" s="16">
        <v>0</v>
      </c>
      <c r="J47" s="15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v>0</v>
      </c>
      <c r="Q47" s="15">
        <f t="shared" si="2"/>
        <v>441420</v>
      </c>
      <c r="R47" s="36"/>
    </row>
    <row r="48" spans="1:18" ht="38.25" hidden="1" x14ac:dyDescent="0.2">
      <c r="A48" s="12" t="s">
        <v>81</v>
      </c>
      <c r="B48" s="12" t="s">
        <v>83</v>
      </c>
      <c r="C48" s="13" t="s">
        <v>82</v>
      </c>
      <c r="D48" s="14" t="s">
        <v>84</v>
      </c>
      <c r="E48" s="15">
        <v>1627870</v>
      </c>
      <c r="F48" s="16">
        <v>1627870</v>
      </c>
      <c r="G48" s="16">
        <v>1238830</v>
      </c>
      <c r="H48" s="16">
        <v>27000</v>
      </c>
      <c r="I48" s="16">
        <v>0</v>
      </c>
      <c r="J48" s="15">
        <v>34000</v>
      </c>
      <c r="K48" s="16">
        <v>0</v>
      </c>
      <c r="L48" s="16">
        <v>0</v>
      </c>
      <c r="M48" s="16">
        <v>34000</v>
      </c>
      <c r="N48" s="16">
        <v>0</v>
      </c>
      <c r="O48" s="16">
        <v>12000</v>
      </c>
      <c r="P48" s="16">
        <v>0</v>
      </c>
      <c r="Q48" s="15">
        <f t="shared" si="2"/>
        <v>1661870</v>
      </c>
      <c r="R48" s="37"/>
    </row>
    <row r="49" spans="1:18" hidden="1" x14ac:dyDescent="0.2">
      <c r="A49" s="12" t="s">
        <v>85</v>
      </c>
      <c r="B49" s="12" t="s">
        <v>87</v>
      </c>
      <c r="C49" s="13" t="s">
        <v>86</v>
      </c>
      <c r="D49" s="14" t="s">
        <v>88</v>
      </c>
      <c r="E49" s="15">
        <v>50000</v>
      </c>
      <c r="F49" s="16">
        <v>50000</v>
      </c>
      <c r="G49" s="16">
        <v>0</v>
      </c>
      <c r="H49" s="16">
        <v>0</v>
      </c>
      <c r="I49" s="16">
        <v>0</v>
      </c>
      <c r="J49" s="15">
        <v>0</v>
      </c>
      <c r="K49" s="16">
        <v>0</v>
      </c>
      <c r="L49" s="16">
        <v>0</v>
      </c>
      <c r="M49" s="16">
        <v>0</v>
      </c>
      <c r="N49" s="16">
        <v>0</v>
      </c>
      <c r="O49" s="16">
        <v>0</v>
      </c>
      <c r="P49" s="16">
        <v>0</v>
      </c>
      <c r="Q49" s="15">
        <f t="shared" si="2"/>
        <v>50000</v>
      </c>
      <c r="R49" s="36"/>
    </row>
    <row r="50" spans="1:18" x14ac:dyDescent="0.2">
      <c r="A50" s="6" t="s">
        <v>151</v>
      </c>
      <c r="B50" s="6">
        <v>5000</v>
      </c>
      <c r="C50" s="31"/>
      <c r="D50" s="28" t="s">
        <v>152</v>
      </c>
      <c r="E50" s="10">
        <f>E51</f>
        <v>217430</v>
      </c>
      <c r="F50" s="11">
        <f t="shared" ref="F50:Q50" si="8">F51</f>
        <v>217430</v>
      </c>
      <c r="G50" s="11">
        <f t="shared" si="8"/>
        <v>117560</v>
      </c>
      <c r="H50" s="11">
        <f t="shared" si="8"/>
        <v>0</v>
      </c>
      <c r="I50" s="11">
        <f t="shared" si="8"/>
        <v>0</v>
      </c>
      <c r="J50" s="10">
        <f t="shared" si="8"/>
        <v>0</v>
      </c>
      <c r="K50" s="11">
        <f t="shared" si="8"/>
        <v>0</v>
      </c>
      <c r="L50" s="11">
        <f t="shared" si="8"/>
        <v>0</v>
      </c>
      <c r="M50" s="11">
        <f t="shared" si="8"/>
        <v>0</v>
      </c>
      <c r="N50" s="11">
        <f t="shared" si="8"/>
        <v>0</v>
      </c>
      <c r="O50" s="11">
        <f t="shared" si="8"/>
        <v>0</v>
      </c>
      <c r="P50" s="11">
        <f t="shared" si="8"/>
        <v>0</v>
      </c>
      <c r="Q50" s="10">
        <f t="shared" si="8"/>
        <v>217430</v>
      </c>
      <c r="R50" s="36">
        <v>1</v>
      </c>
    </row>
    <row r="51" spans="1:18" ht="51" x14ac:dyDescent="0.2">
      <c r="A51" s="12" t="s">
        <v>89</v>
      </c>
      <c r="B51" s="12" t="s">
        <v>91</v>
      </c>
      <c r="C51" s="13" t="s">
        <v>90</v>
      </c>
      <c r="D51" s="14" t="s">
        <v>92</v>
      </c>
      <c r="E51" s="15">
        <v>217430</v>
      </c>
      <c r="F51" s="16">
        <v>217430</v>
      </c>
      <c r="G51" s="16">
        <v>117560</v>
      </c>
      <c r="H51" s="16">
        <v>0</v>
      </c>
      <c r="I51" s="16">
        <v>0</v>
      </c>
      <c r="J51" s="15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  <c r="Q51" s="15">
        <f t="shared" si="2"/>
        <v>217430</v>
      </c>
      <c r="R51" s="36">
        <v>1</v>
      </c>
    </row>
    <row r="52" spans="1:18" x14ac:dyDescent="0.2">
      <c r="A52" s="6" t="s">
        <v>153</v>
      </c>
      <c r="B52" s="6" t="s">
        <v>154</v>
      </c>
      <c r="C52" s="27"/>
      <c r="D52" s="28" t="s">
        <v>155</v>
      </c>
      <c r="E52" s="10">
        <f>E54+E55+E53</f>
        <v>510000</v>
      </c>
      <c r="F52" s="11">
        <f t="shared" ref="F52:Q52" si="9">F54+F55+F53</f>
        <v>444000</v>
      </c>
      <c r="G52" s="11">
        <f t="shared" si="9"/>
        <v>0</v>
      </c>
      <c r="H52" s="11">
        <f t="shared" si="9"/>
        <v>120000</v>
      </c>
      <c r="I52" s="11">
        <f t="shared" si="9"/>
        <v>66000</v>
      </c>
      <c r="J52" s="10">
        <f t="shared" si="9"/>
        <v>88500</v>
      </c>
      <c r="K52" s="11">
        <f t="shared" si="9"/>
        <v>88500</v>
      </c>
      <c r="L52" s="11">
        <f t="shared" si="9"/>
        <v>88500</v>
      </c>
      <c r="M52" s="11">
        <f t="shared" si="9"/>
        <v>0</v>
      </c>
      <c r="N52" s="11">
        <f t="shared" si="9"/>
        <v>0</v>
      </c>
      <c r="O52" s="11">
        <f t="shared" si="9"/>
        <v>0</v>
      </c>
      <c r="P52" s="11">
        <f t="shared" si="9"/>
        <v>88500</v>
      </c>
      <c r="Q52" s="10">
        <f t="shared" si="9"/>
        <v>598500</v>
      </c>
      <c r="R52" s="36">
        <v>1</v>
      </c>
    </row>
    <row r="53" spans="1:18" s="43" customFormat="1" ht="51" x14ac:dyDescent="0.2">
      <c r="A53" s="46" t="s">
        <v>203</v>
      </c>
      <c r="B53" s="46" t="s">
        <v>204</v>
      </c>
      <c r="C53" s="47" t="s">
        <v>94</v>
      </c>
      <c r="D53" s="51" t="s">
        <v>205</v>
      </c>
      <c r="E53" s="44">
        <v>60000</v>
      </c>
      <c r="F53" s="45"/>
      <c r="G53" s="45"/>
      <c r="H53" s="45"/>
      <c r="I53" s="45">
        <v>60000</v>
      </c>
      <c r="J53" s="44"/>
      <c r="K53" s="45"/>
      <c r="L53" s="45"/>
      <c r="M53" s="45"/>
      <c r="N53" s="45"/>
      <c r="O53" s="45"/>
      <c r="P53" s="45"/>
      <c r="Q53" s="44">
        <v>60000</v>
      </c>
      <c r="R53" s="36">
        <v>1</v>
      </c>
    </row>
    <row r="54" spans="1:18" x14ac:dyDescent="0.2">
      <c r="A54" s="12" t="s">
        <v>93</v>
      </c>
      <c r="B54" s="12" t="s">
        <v>95</v>
      </c>
      <c r="C54" s="13" t="s">
        <v>94</v>
      </c>
      <c r="D54" s="14" t="s">
        <v>96</v>
      </c>
      <c r="E54" s="15">
        <v>444000</v>
      </c>
      <c r="F54" s="16">
        <v>444000</v>
      </c>
      <c r="G54" s="16">
        <v>0</v>
      </c>
      <c r="H54" s="16">
        <v>120000</v>
      </c>
      <c r="I54" s="16">
        <v>0</v>
      </c>
      <c r="J54" s="15">
        <v>88500</v>
      </c>
      <c r="K54" s="16">
        <v>88500</v>
      </c>
      <c r="L54" s="16">
        <v>88500</v>
      </c>
      <c r="M54" s="16">
        <v>0</v>
      </c>
      <c r="N54" s="16">
        <v>0</v>
      </c>
      <c r="O54" s="16">
        <v>0</v>
      </c>
      <c r="P54" s="16">
        <v>88500</v>
      </c>
      <c r="Q54" s="15">
        <f t="shared" si="2"/>
        <v>532500</v>
      </c>
      <c r="R54" s="37">
        <v>1</v>
      </c>
    </row>
    <row r="55" spans="1:18" ht="51" hidden="1" x14ac:dyDescent="0.2">
      <c r="A55" s="12" t="s">
        <v>97</v>
      </c>
      <c r="B55" s="12" t="s">
        <v>99</v>
      </c>
      <c r="C55" s="13" t="s">
        <v>98</v>
      </c>
      <c r="D55" s="14" t="s">
        <v>100</v>
      </c>
      <c r="E55" s="15">
        <v>6000</v>
      </c>
      <c r="F55" s="16">
        <v>0</v>
      </c>
      <c r="G55" s="16">
        <v>0</v>
      </c>
      <c r="H55" s="16">
        <v>0</v>
      </c>
      <c r="I55" s="16">
        <v>6000</v>
      </c>
      <c r="J55" s="15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5">
        <f t="shared" si="2"/>
        <v>6000</v>
      </c>
      <c r="R55" s="36"/>
    </row>
    <row r="56" spans="1:18" ht="25.5" x14ac:dyDescent="0.2">
      <c r="A56" s="6" t="s">
        <v>156</v>
      </c>
      <c r="B56" s="6" t="s">
        <v>157</v>
      </c>
      <c r="C56" s="27"/>
      <c r="D56" s="28" t="s">
        <v>158</v>
      </c>
      <c r="E56" s="10">
        <f>E57+E58</f>
        <v>186800</v>
      </c>
      <c r="F56" s="11">
        <f t="shared" ref="F56:Q56" si="10">F57+F58</f>
        <v>0</v>
      </c>
      <c r="G56" s="11">
        <f t="shared" si="10"/>
        <v>0</v>
      </c>
      <c r="H56" s="11">
        <f t="shared" si="10"/>
        <v>0</v>
      </c>
      <c r="I56" s="11">
        <f t="shared" si="10"/>
        <v>186800</v>
      </c>
      <c r="J56" s="10">
        <f t="shared" si="10"/>
        <v>44800</v>
      </c>
      <c r="K56" s="11">
        <f t="shared" si="10"/>
        <v>0</v>
      </c>
      <c r="L56" s="11">
        <f t="shared" si="10"/>
        <v>0</v>
      </c>
      <c r="M56" s="11">
        <f t="shared" si="10"/>
        <v>0</v>
      </c>
      <c r="N56" s="11">
        <f t="shared" si="10"/>
        <v>0</v>
      </c>
      <c r="O56" s="11">
        <f t="shared" si="10"/>
        <v>0</v>
      </c>
      <c r="P56" s="11">
        <f t="shared" si="10"/>
        <v>44800</v>
      </c>
      <c r="Q56" s="10">
        <f t="shared" si="10"/>
        <v>231600</v>
      </c>
      <c r="R56" s="36">
        <v>1</v>
      </c>
    </row>
    <row r="57" spans="1:18" ht="25.5" hidden="1" x14ac:dyDescent="0.2">
      <c r="A57" s="12" t="s">
        <v>101</v>
      </c>
      <c r="B57" s="12" t="s">
        <v>103</v>
      </c>
      <c r="C57" s="13" t="s">
        <v>102</v>
      </c>
      <c r="D57" s="14" t="s">
        <v>104</v>
      </c>
      <c r="E57" s="15">
        <v>78800</v>
      </c>
      <c r="F57" s="16">
        <v>0</v>
      </c>
      <c r="G57" s="16">
        <v>0</v>
      </c>
      <c r="H57" s="16">
        <v>0</v>
      </c>
      <c r="I57" s="16">
        <v>78800</v>
      </c>
      <c r="J57" s="15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6">
        <v>0</v>
      </c>
      <c r="Q57" s="15">
        <f t="shared" si="2"/>
        <v>78800</v>
      </c>
      <c r="R57" s="36"/>
    </row>
    <row r="58" spans="1:18" x14ac:dyDescent="0.2">
      <c r="A58" s="12" t="s">
        <v>105</v>
      </c>
      <c r="B58" s="12" t="s">
        <v>106</v>
      </c>
      <c r="C58" s="13" t="s">
        <v>102</v>
      </c>
      <c r="D58" s="14" t="s">
        <v>107</v>
      </c>
      <c r="E58" s="15">
        <v>108000</v>
      </c>
      <c r="F58" s="16">
        <v>0</v>
      </c>
      <c r="G58" s="16">
        <v>0</v>
      </c>
      <c r="H58" s="16">
        <v>0</v>
      </c>
      <c r="I58" s="16">
        <v>108000</v>
      </c>
      <c r="J58" s="15">
        <v>44800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v>44800</v>
      </c>
      <c r="Q58" s="15">
        <f t="shared" si="2"/>
        <v>152800</v>
      </c>
      <c r="R58" s="36">
        <v>1</v>
      </c>
    </row>
    <row r="59" spans="1:18" hidden="1" x14ac:dyDescent="0.2">
      <c r="A59" s="6" t="s">
        <v>194</v>
      </c>
      <c r="B59" s="6"/>
      <c r="C59" s="42"/>
      <c r="D59" s="9" t="s">
        <v>193</v>
      </c>
      <c r="E59" s="15">
        <f>E60+E61</f>
        <v>0</v>
      </c>
      <c r="F59" s="15">
        <f t="shared" ref="F59:Q59" si="11">F60+F61</f>
        <v>0</v>
      </c>
      <c r="G59" s="15">
        <f t="shared" si="11"/>
        <v>0</v>
      </c>
      <c r="H59" s="15">
        <f t="shared" si="11"/>
        <v>0</v>
      </c>
      <c r="I59" s="15">
        <f t="shared" si="11"/>
        <v>0</v>
      </c>
      <c r="J59" s="15">
        <f t="shared" si="11"/>
        <v>355251</v>
      </c>
      <c r="K59" s="15">
        <f t="shared" si="11"/>
        <v>355251</v>
      </c>
      <c r="L59" s="15">
        <f t="shared" si="11"/>
        <v>355251</v>
      </c>
      <c r="M59" s="15">
        <f t="shared" si="11"/>
        <v>0</v>
      </c>
      <c r="N59" s="15">
        <f t="shared" si="11"/>
        <v>0</v>
      </c>
      <c r="O59" s="15">
        <f t="shared" si="11"/>
        <v>0</v>
      </c>
      <c r="P59" s="15">
        <f t="shared" si="11"/>
        <v>355251</v>
      </c>
      <c r="Q59" s="15">
        <f t="shared" si="11"/>
        <v>355251</v>
      </c>
      <c r="R59" s="36"/>
    </row>
    <row r="60" spans="1:18" ht="25.5" hidden="1" x14ac:dyDescent="0.2">
      <c r="A60" s="12" t="s">
        <v>178</v>
      </c>
      <c r="B60" s="12" t="s">
        <v>179</v>
      </c>
      <c r="C60" s="13" t="s">
        <v>180</v>
      </c>
      <c r="D60" s="14" t="s">
        <v>181</v>
      </c>
      <c r="E60" s="15"/>
      <c r="F60" s="16"/>
      <c r="G60" s="16"/>
      <c r="H60" s="16"/>
      <c r="I60" s="16"/>
      <c r="J60" s="15">
        <v>146013</v>
      </c>
      <c r="K60" s="16">
        <v>146013</v>
      </c>
      <c r="L60" s="16">
        <v>146013</v>
      </c>
      <c r="M60" s="16"/>
      <c r="N60" s="16"/>
      <c r="O60" s="16"/>
      <c r="P60" s="16">
        <v>146013</v>
      </c>
      <c r="Q60" s="15">
        <f t="shared" si="2"/>
        <v>146013</v>
      </c>
      <c r="R60" s="36"/>
    </row>
    <row r="61" spans="1:18" ht="38.25" hidden="1" x14ac:dyDescent="0.2">
      <c r="A61" s="12" t="s">
        <v>182</v>
      </c>
      <c r="B61" s="12" t="s">
        <v>183</v>
      </c>
      <c r="C61" s="13" t="s">
        <v>184</v>
      </c>
      <c r="D61" s="14" t="s">
        <v>185</v>
      </c>
      <c r="E61" s="15"/>
      <c r="F61" s="16"/>
      <c r="G61" s="16"/>
      <c r="H61" s="16"/>
      <c r="I61" s="16"/>
      <c r="J61" s="15">
        <v>209238</v>
      </c>
      <c r="K61" s="16">
        <v>209238</v>
      </c>
      <c r="L61" s="16">
        <v>209238</v>
      </c>
      <c r="M61" s="16"/>
      <c r="N61" s="16"/>
      <c r="O61" s="16"/>
      <c r="P61" s="16">
        <v>209238</v>
      </c>
      <c r="Q61" s="15">
        <f t="shared" si="2"/>
        <v>209238</v>
      </c>
      <c r="R61" s="36"/>
    </row>
    <row r="62" spans="1:18" ht="51" hidden="1" x14ac:dyDescent="0.2">
      <c r="A62" s="12"/>
      <c r="B62" s="12"/>
      <c r="C62" s="13"/>
      <c r="D62" s="14" t="s">
        <v>195</v>
      </c>
      <c r="E62" s="15"/>
      <c r="F62" s="16"/>
      <c r="G62" s="16"/>
      <c r="H62" s="16"/>
      <c r="I62" s="16"/>
      <c r="J62" s="15">
        <v>209238</v>
      </c>
      <c r="K62" s="16">
        <v>209238</v>
      </c>
      <c r="L62" s="16">
        <v>209238</v>
      </c>
      <c r="M62" s="16"/>
      <c r="N62" s="16"/>
      <c r="O62" s="16"/>
      <c r="P62" s="16">
        <v>209238</v>
      </c>
      <c r="Q62" s="15">
        <f t="shared" ref="Q62" si="12">E62+J62</f>
        <v>209238</v>
      </c>
      <c r="R62" s="36"/>
    </row>
    <row r="63" spans="1:18" ht="25.5" x14ac:dyDescent="0.2">
      <c r="A63" s="6" t="s">
        <v>159</v>
      </c>
      <c r="B63" s="6" t="s">
        <v>160</v>
      </c>
      <c r="C63" s="31"/>
      <c r="D63" s="28" t="s">
        <v>161</v>
      </c>
      <c r="E63" s="10">
        <f>E64+E65</f>
        <v>299547</v>
      </c>
      <c r="F63" s="11">
        <f t="shared" ref="F63:Q63" si="13">F64+F65</f>
        <v>299547</v>
      </c>
      <c r="G63" s="11">
        <f t="shared" si="13"/>
        <v>0</v>
      </c>
      <c r="H63" s="11">
        <f t="shared" si="13"/>
        <v>0</v>
      </c>
      <c r="I63" s="11">
        <f t="shared" si="13"/>
        <v>0</v>
      </c>
      <c r="J63" s="10">
        <f t="shared" si="13"/>
        <v>1014876</v>
      </c>
      <c r="K63" s="11">
        <f t="shared" si="13"/>
        <v>14876</v>
      </c>
      <c r="L63" s="11">
        <f t="shared" si="13"/>
        <v>14876</v>
      </c>
      <c r="M63" s="11">
        <f t="shared" si="13"/>
        <v>0</v>
      </c>
      <c r="N63" s="11">
        <f t="shared" si="13"/>
        <v>0</v>
      </c>
      <c r="O63" s="11">
        <f t="shared" si="13"/>
        <v>0</v>
      </c>
      <c r="P63" s="11">
        <f t="shared" si="13"/>
        <v>1014876</v>
      </c>
      <c r="Q63" s="10">
        <f t="shared" si="13"/>
        <v>1314423</v>
      </c>
      <c r="R63" s="36">
        <v>1</v>
      </c>
    </row>
    <row r="64" spans="1:18" ht="38.25" x14ac:dyDescent="0.2">
      <c r="A64" s="12" t="s">
        <v>108</v>
      </c>
      <c r="B64" s="12" t="s">
        <v>110</v>
      </c>
      <c r="C64" s="13" t="s">
        <v>109</v>
      </c>
      <c r="D64" s="14" t="s">
        <v>111</v>
      </c>
      <c r="E64" s="15">
        <v>299547</v>
      </c>
      <c r="F64" s="16">
        <v>299547</v>
      </c>
      <c r="G64" s="16">
        <v>0</v>
      </c>
      <c r="H64" s="16">
        <v>0</v>
      </c>
      <c r="I64" s="16">
        <v>0</v>
      </c>
      <c r="J64" s="15">
        <v>14876</v>
      </c>
      <c r="K64" s="16">
        <v>14876</v>
      </c>
      <c r="L64" s="16">
        <v>14876</v>
      </c>
      <c r="M64" s="16">
        <v>0</v>
      </c>
      <c r="N64" s="16">
        <v>0</v>
      </c>
      <c r="O64" s="16">
        <v>0</v>
      </c>
      <c r="P64" s="16">
        <v>14876</v>
      </c>
      <c r="Q64" s="15">
        <f t="shared" si="2"/>
        <v>314423</v>
      </c>
      <c r="R64" s="36">
        <v>1</v>
      </c>
    </row>
    <row r="65" spans="1:18" ht="38.25" hidden="1" x14ac:dyDescent="0.2">
      <c r="A65" s="12" t="s">
        <v>186</v>
      </c>
      <c r="B65" s="12" t="s">
        <v>187</v>
      </c>
      <c r="C65" s="13" t="s">
        <v>109</v>
      </c>
      <c r="D65" s="14" t="s">
        <v>188</v>
      </c>
      <c r="E65" s="15"/>
      <c r="F65" s="16"/>
      <c r="G65" s="16"/>
      <c r="H65" s="16"/>
      <c r="I65" s="16"/>
      <c r="J65" s="15">
        <v>1000000</v>
      </c>
      <c r="K65" s="16"/>
      <c r="L65" s="16"/>
      <c r="M65" s="16"/>
      <c r="N65" s="16"/>
      <c r="O65" s="16"/>
      <c r="P65" s="16">
        <v>1000000</v>
      </c>
      <c r="Q65" s="15">
        <f t="shared" si="2"/>
        <v>1000000</v>
      </c>
      <c r="R65" s="36"/>
    </row>
    <row r="66" spans="1:18" ht="25.5" hidden="1" x14ac:dyDescent="0.2">
      <c r="A66" s="6" t="s">
        <v>162</v>
      </c>
      <c r="B66" s="6">
        <v>8100</v>
      </c>
      <c r="C66" s="27"/>
      <c r="D66" s="28" t="s">
        <v>163</v>
      </c>
      <c r="E66" s="10">
        <f>E68+E67</f>
        <v>175130</v>
      </c>
      <c r="F66" s="11">
        <f t="shared" ref="F66:Q66" si="14">F68+F67</f>
        <v>175130</v>
      </c>
      <c r="G66" s="11">
        <f t="shared" si="14"/>
        <v>85020</v>
      </c>
      <c r="H66" s="11">
        <f t="shared" si="14"/>
        <v>1100</v>
      </c>
      <c r="I66" s="11">
        <f t="shared" si="14"/>
        <v>0</v>
      </c>
      <c r="J66" s="10">
        <f t="shared" si="14"/>
        <v>0</v>
      </c>
      <c r="K66" s="11">
        <f t="shared" si="14"/>
        <v>0</v>
      </c>
      <c r="L66" s="11">
        <f t="shared" si="14"/>
        <v>0</v>
      </c>
      <c r="M66" s="11">
        <f t="shared" si="14"/>
        <v>0</v>
      </c>
      <c r="N66" s="11">
        <f t="shared" si="14"/>
        <v>0</v>
      </c>
      <c r="O66" s="11">
        <f t="shared" si="14"/>
        <v>0</v>
      </c>
      <c r="P66" s="11">
        <f t="shared" si="14"/>
        <v>0</v>
      </c>
      <c r="Q66" s="10">
        <f t="shared" si="14"/>
        <v>175130</v>
      </c>
      <c r="R66" s="36"/>
    </row>
    <row r="67" spans="1:18" ht="38.25" hidden="1" x14ac:dyDescent="0.2">
      <c r="A67" s="12" t="s">
        <v>189</v>
      </c>
      <c r="B67" s="12" t="s">
        <v>190</v>
      </c>
      <c r="C67" s="13" t="s">
        <v>113</v>
      </c>
      <c r="D67" s="14" t="s">
        <v>191</v>
      </c>
      <c r="E67" s="10">
        <v>35600</v>
      </c>
      <c r="F67" s="11">
        <v>35600</v>
      </c>
      <c r="G67" s="11"/>
      <c r="H67" s="11"/>
      <c r="I67" s="11"/>
      <c r="J67" s="10">
        <v>0</v>
      </c>
      <c r="K67" s="11"/>
      <c r="L67" s="11"/>
      <c r="M67" s="11"/>
      <c r="N67" s="11"/>
      <c r="O67" s="11"/>
      <c r="P67" s="11"/>
      <c r="Q67" s="10">
        <v>35600</v>
      </c>
      <c r="R67" s="36"/>
    </row>
    <row r="68" spans="1:18" ht="25.5" hidden="1" x14ac:dyDescent="0.2">
      <c r="A68" s="12" t="s">
        <v>112</v>
      </c>
      <c r="B68" s="12" t="s">
        <v>114</v>
      </c>
      <c r="C68" s="13" t="s">
        <v>113</v>
      </c>
      <c r="D68" s="14" t="s">
        <v>115</v>
      </c>
      <c r="E68" s="15">
        <v>139530</v>
      </c>
      <c r="F68" s="16">
        <v>139530</v>
      </c>
      <c r="G68" s="16">
        <v>85020</v>
      </c>
      <c r="H68" s="16">
        <v>1100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5">
        <f t="shared" si="2"/>
        <v>139530</v>
      </c>
      <c r="R68" s="36"/>
    </row>
    <row r="69" spans="1:18" s="43" customFormat="1" hidden="1" x14ac:dyDescent="0.2">
      <c r="A69" s="6">
        <v>118200</v>
      </c>
      <c r="B69" s="6">
        <v>8200</v>
      </c>
      <c r="C69" s="42"/>
      <c r="D69" s="9" t="s">
        <v>206</v>
      </c>
      <c r="E69" s="44">
        <f>E70</f>
        <v>2000</v>
      </c>
      <c r="F69" s="45">
        <f t="shared" ref="F69:Q69" si="15">F70</f>
        <v>2000</v>
      </c>
      <c r="G69" s="45">
        <f t="shared" si="15"/>
        <v>0</v>
      </c>
      <c r="H69" s="45">
        <f t="shared" si="15"/>
        <v>0</v>
      </c>
      <c r="I69" s="45">
        <f t="shared" si="15"/>
        <v>0</v>
      </c>
      <c r="J69" s="44">
        <f t="shared" si="15"/>
        <v>0</v>
      </c>
      <c r="K69" s="45">
        <f t="shared" si="15"/>
        <v>0</v>
      </c>
      <c r="L69" s="45">
        <f t="shared" si="15"/>
        <v>0</v>
      </c>
      <c r="M69" s="45">
        <f t="shared" si="15"/>
        <v>0</v>
      </c>
      <c r="N69" s="45">
        <f t="shared" si="15"/>
        <v>0</v>
      </c>
      <c r="O69" s="45">
        <f t="shared" si="15"/>
        <v>0</v>
      </c>
      <c r="P69" s="45">
        <f t="shared" si="15"/>
        <v>0</v>
      </c>
      <c r="Q69" s="44">
        <f t="shared" si="15"/>
        <v>2000</v>
      </c>
      <c r="R69" s="36"/>
    </row>
    <row r="70" spans="1:18" ht="25.5" hidden="1" x14ac:dyDescent="0.2">
      <c r="A70" s="46" t="s">
        <v>196</v>
      </c>
      <c r="B70" s="46" t="s">
        <v>197</v>
      </c>
      <c r="C70" s="47" t="s">
        <v>198</v>
      </c>
      <c r="D70" s="48" t="s">
        <v>199</v>
      </c>
      <c r="E70" s="15">
        <v>2000</v>
      </c>
      <c r="F70" s="16">
        <v>2000</v>
      </c>
      <c r="G70" s="16"/>
      <c r="H70" s="16"/>
      <c r="I70" s="16"/>
      <c r="J70" s="15"/>
      <c r="K70" s="16"/>
      <c r="L70" s="16"/>
      <c r="M70" s="16"/>
      <c r="N70" s="16"/>
      <c r="O70" s="16"/>
      <c r="P70" s="16"/>
      <c r="Q70" s="15">
        <v>2000</v>
      </c>
      <c r="R70" s="36"/>
    </row>
    <row r="71" spans="1:18" ht="25.5" hidden="1" x14ac:dyDescent="0.2">
      <c r="A71" s="6" t="s">
        <v>164</v>
      </c>
      <c r="B71" s="6">
        <v>8300</v>
      </c>
      <c r="C71" s="27"/>
      <c r="D71" s="28" t="s">
        <v>165</v>
      </c>
      <c r="E71" s="10">
        <f>E72</f>
        <v>0</v>
      </c>
      <c r="F71" s="11">
        <f t="shared" ref="F71:Q71" si="16">F72</f>
        <v>0</v>
      </c>
      <c r="G71" s="11">
        <f t="shared" si="16"/>
        <v>0</v>
      </c>
      <c r="H71" s="11">
        <f t="shared" si="16"/>
        <v>0</v>
      </c>
      <c r="I71" s="11">
        <f t="shared" si="16"/>
        <v>0</v>
      </c>
      <c r="J71" s="10">
        <f t="shared" si="16"/>
        <v>56690</v>
      </c>
      <c r="K71" s="11">
        <f t="shared" si="16"/>
        <v>0</v>
      </c>
      <c r="L71" s="11">
        <f t="shared" si="16"/>
        <v>0</v>
      </c>
      <c r="M71" s="11">
        <f t="shared" si="16"/>
        <v>56690</v>
      </c>
      <c r="N71" s="11">
        <f t="shared" si="16"/>
        <v>0</v>
      </c>
      <c r="O71" s="11">
        <f t="shared" si="16"/>
        <v>0</v>
      </c>
      <c r="P71" s="11">
        <f t="shared" si="16"/>
        <v>0</v>
      </c>
      <c r="Q71" s="10">
        <f t="shared" si="16"/>
        <v>56690</v>
      </c>
      <c r="R71" s="36"/>
    </row>
    <row r="72" spans="1:18" ht="25.5" hidden="1" x14ac:dyDescent="0.2">
      <c r="A72" s="12" t="s">
        <v>116</v>
      </c>
      <c r="B72" s="12" t="s">
        <v>118</v>
      </c>
      <c r="C72" s="13" t="s">
        <v>117</v>
      </c>
      <c r="D72" s="14" t="s">
        <v>119</v>
      </c>
      <c r="E72" s="15">
        <v>0</v>
      </c>
      <c r="F72" s="16">
        <v>0</v>
      </c>
      <c r="G72" s="16">
        <v>0</v>
      </c>
      <c r="H72" s="16">
        <v>0</v>
      </c>
      <c r="I72" s="16">
        <v>0</v>
      </c>
      <c r="J72" s="15">
        <v>56690</v>
      </c>
      <c r="K72" s="16">
        <v>0</v>
      </c>
      <c r="L72" s="16">
        <v>0</v>
      </c>
      <c r="M72" s="16">
        <v>56690</v>
      </c>
      <c r="N72" s="16">
        <v>0</v>
      </c>
      <c r="O72" s="16">
        <v>0</v>
      </c>
      <c r="P72" s="16">
        <v>0</v>
      </c>
      <c r="Q72" s="15">
        <f t="shared" si="2"/>
        <v>56690</v>
      </c>
      <c r="R72" s="37"/>
    </row>
    <row r="73" spans="1:18" hidden="1" x14ac:dyDescent="0.2">
      <c r="A73" s="52" t="s">
        <v>120</v>
      </c>
      <c r="B73" s="52" t="s">
        <v>122</v>
      </c>
      <c r="C73" s="53" t="s">
        <v>121</v>
      </c>
      <c r="D73" s="54" t="s">
        <v>123</v>
      </c>
      <c r="E73" s="15">
        <v>40000</v>
      </c>
      <c r="F73" s="16">
        <v>0</v>
      </c>
      <c r="G73" s="16">
        <v>0</v>
      </c>
      <c r="H73" s="16">
        <v>0</v>
      </c>
      <c r="I73" s="16">
        <v>0</v>
      </c>
      <c r="J73" s="15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5">
        <f t="shared" si="2"/>
        <v>40000</v>
      </c>
      <c r="R73" s="36"/>
    </row>
    <row r="74" spans="1:18" ht="51" hidden="1" x14ac:dyDescent="0.2">
      <c r="A74" s="55" t="s">
        <v>169</v>
      </c>
      <c r="B74" s="55" t="s">
        <v>170</v>
      </c>
      <c r="C74" s="55"/>
      <c r="D74" s="56" t="s">
        <v>171</v>
      </c>
      <c r="E74" s="10">
        <f>E75</f>
        <v>1337900</v>
      </c>
      <c r="F74" s="11">
        <f t="shared" ref="F74:Q74" si="17">F75</f>
        <v>1337900</v>
      </c>
      <c r="G74" s="11">
        <f t="shared" si="17"/>
        <v>0</v>
      </c>
      <c r="H74" s="11">
        <f t="shared" si="17"/>
        <v>0</v>
      </c>
      <c r="I74" s="11">
        <f t="shared" si="17"/>
        <v>0</v>
      </c>
      <c r="J74" s="10">
        <f t="shared" si="17"/>
        <v>0</v>
      </c>
      <c r="K74" s="11">
        <f t="shared" si="17"/>
        <v>0</v>
      </c>
      <c r="L74" s="11">
        <f t="shared" si="17"/>
        <v>0</v>
      </c>
      <c r="M74" s="11">
        <f t="shared" si="17"/>
        <v>0</v>
      </c>
      <c r="N74" s="11">
        <f t="shared" si="17"/>
        <v>0</v>
      </c>
      <c r="O74" s="11">
        <f t="shared" si="17"/>
        <v>0</v>
      </c>
      <c r="P74" s="11">
        <f t="shared" si="17"/>
        <v>0</v>
      </c>
      <c r="Q74" s="10">
        <f t="shared" si="17"/>
        <v>1337900</v>
      </c>
      <c r="R74" s="36"/>
    </row>
    <row r="75" spans="1:18" ht="38.25" hidden="1" x14ac:dyDescent="0.2">
      <c r="A75" s="12" t="s">
        <v>124</v>
      </c>
      <c r="B75" s="12" t="s">
        <v>126</v>
      </c>
      <c r="C75" s="13" t="s">
        <v>125</v>
      </c>
      <c r="D75" s="14" t="s">
        <v>127</v>
      </c>
      <c r="E75" s="15">
        <v>1337900</v>
      </c>
      <c r="F75" s="16">
        <v>1337900</v>
      </c>
      <c r="G75" s="16">
        <v>0</v>
      </c>
      <c r="H75" s="16">
        <v>0</v>
      </c>
      <c r="I75" s="16">
        <v>0</v>
      </c>
      <c r="J75" s="15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5">
        <f t="shared" si="2"/>
        <v>1337900</v>
      </c>
      <c r="R75" s="36"/>
    </row>
    <row r="76" spans="1:18" ht="38.25" hidden="1" x14ac:dyDescent="0.2">
      <c r="A76" s="6" t="s">
        <v>166</v>
      </c>
      <c r="B76" s="6" t="s">
        <v>167</v>
      </c>
      <c r="C76" s="27" t="s">
        <v>125</v>
      </c>
      <c r="D76" s="28" t="s">
        <v>168</v>
      </c>
      <c r="E76" s="10">
        <f>E77</f>
        <v>2804350</v>
      </c>
      <c r="F76" s="11">
        <f t="shared" ref="F76:Q76" si="18">F77</f>
        <v>2804350</v>
      </c>
      <c r="G76" s="11">
        <f t="shared" si="18"/>
        <v>0</v>
      </c>
      <c r="H76" s="11">
        <f t="shared" si="18"/>
        <v>0</v>
      </c>
      <c r="I76" s="11">
        <f t="shared" si="18"/>
        <v>0</v>
      </c>
      <c r="J76" s="10">
        <f t="shared" si="18"/>
        <v>0</v>
      </c>
      <c r="K76" s="11">
        <f t="shared" si="18"/>
        <v>0</v>
      </c>
      <c r="L76" s="11">
        <f t="shared" si="18"/>
        <v>0</v>
      </c>
      <c r="M76" s="11">
        <f t="shared" si="18"/>
        <v>0</v>
      </c>
      <c r="N76" s="11">
        <f t="shared" si="18"/>
        <v>0</v>
      </c>
      <c r="O76" s="11">
        <f t="shared" si="18"/>
        <v>0</v>
      </c>
      <c r="P76" s="11">
        <f t="shared" si="18"/>
        <v>0</v>
      </c>
      <c r="Q76" s="10">
        <f t="shared" si="18"/>
        <v>2804350</v>
      </c>
      <c r="R76" s="36"/>
    </row>
    <row r="77" spans="1:18" hidden="1" x14ac:dyDescent="0.2">
      <c r="A77" s="12" t="s">
        <v>128</v>
      </c>
      <c r="B77" s="12" t="s">
        <v>129</v>
      </c>
      <c r="C77" s="13" t="s">
        <v>125</v>
      </c>
      <c r="D77" s="14" t="s">
        <v>130</v>
      </c>
      <c r="E77" s="15">
        <v>2804350</v>
      </c>
      <c r="F77" s="16">
        <v>2804350</v>
      </c>
      <c r="G77" s="16">
        <v>0</v>
      </c>
      <c r="H77" s="16">
        <v>0</v>
      </c>
      <c r="I77" s="16">
        <v>0</v>
      </c>
      <c r="J77" s="15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v>0</v>
      </c>
      <c r="Q77" s="15">
        <f t="shared" si="2"/>
        <v>2804350</v>
      </c>
      <c r="R77" s="37"/>
    </row>
    <row r="78" spans="1:18" ht="38.25" hidden="1" x14ac:dyDescent="0.2">
      <c r="A78" s="12" t="s">
        <v>131</v>
      </c>
      <c r="B78" s="12" t="s">
        <v>132</v>
      </c>
      <c r="C78" s="13" t="s">
        <v>125</v>
      </c>
      <c r="D78" s="14" t="s">
        <v>133</v>
      </c>
      <c r="E78" s="15">
        <v>32500</v>
      </c>
      <c r="F78" s="16">
        <v>32500</v>
      </c>
      <c r="G78" s="16">
        <v>0</v>
      </c>
      <c r="H78" s="16">
        <v>0</v>
      </c>
      <c r="I78" s="16">
        <v>0</v>
      </c>
      <c r="J78" s="15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v>0</v>
      </c>
      <c r="Q78" s="15">
        <f t="shared" si="2"/>
        <v>32500</v>
      </c>
      <c r="R78" s="37"/>
    </row>
    <row r="79" spans="1:18" x14ac:dyDescent="0.2">
      <c r="A79" s="17" t="s">
        <v>134</v>
      </c>
      <c r="B79" s="18" t="s">
        <v>134</v>
      </c>
      <c r="C79" s="19" t="s">
        <v>134</v>
      </c>
      <c r="D79" s="20" t="s">
        <v>135</v>
      </c>
      <c r="E79" s="44">
        <f t="shared" ref="E79:Q79" si="19">E15</f>
        <v>61219807</v>
      </c>
      <c r="F79" s="45">
        <f t="shared" si="19"/>
        <v>60927007</v>
      </c>
      <c r="G79" s="45">
        <f t="shared" si="19"/>
        <v>38937920</v>
      </c>
      <c r="H79" s="45">
        <f t="shared" si="19"/>
        <v>2395458</v>
      </c>
      <c r="I79" s="45">
        <f t="shared" si="19"/>
        <v>252800</v>
      </c>
      <c r="J79" s="44">
        <f t="shared" si="19"/>
        <v>15496884</v>
      </c>
      <c r="K79" s="45">
        <f t="shared" si="19"/>
        <v>13431994</v>
      </c>
      <c r="L79" s="45">
        <f t="shared" si="19"/>
        <v>13431994</v>
      </c>
      <c r="M79" s="45">
        <f t="shared" si="19"/>
        <v>1020090</v>
      </c>
      <c r="N79" s="45">
        <f t="shared" si="19"/>
        <v>20000</v>
      </c>
      <c r="O79" s="45">
        <f t="shared" si="19"/>
        <v>12000</v>
      </c>
      <c r="P79" s="45">
        <f t="shared" si="19"/>
        <v>14476794</v>
      </c>
      <c r="Q79" s="44">
        <f t="shared" si="19"/>
        <v>76716691</v>
      </c>
      <c r="R79" s="38">
        <v>1</v>
      </c>
    </row>
    <row r="80" spans="1:18" hidden="1" x14ac:dyDescent="0.2">
      <c r="E80" s="33">
        <f>+E16+E19+E35+E37+E46+E50+E52+E56+E63+E66+E71+E73+E74+E76+E78+E59+E69</f>
        <v>61219807</v>
      </c>
      <c r="F80" s="33">
        <f>F16+F19+F35+F37+F46+F50+F52+F56+F63+F66+F71+F73+F74+F76+F78+F69</f>
        <v>60927007</v>
      </c>
      <c r="G80" s="33">
        <f>G16+G19+G35+G37+G46+G50+G52+G56+G63+G66+G71+G73+G74+G76+G78</f>
        <v>38937920</v>
      </c>
      <c r="H80" s="33">
        <f>H16+H19+H35+H37+H46+H50+H52+H56+H63+H66+H71+H73+H74+H76+H78</f>
        <v>2395458</v>
      </c>
      <c r="I80" s="33">
        <f>I16+I19+I35+I37+I46+I50+I52+I56+I63+I66+I71+I73+I74+I76+I78</f>
        <v>252800</v>
      </c>
      <c r="J80" s="33">
        <f t="shared" ref="J80:P80" si="20">J16+J19+J35+J37+J46+J50+J52+J56+J63+J66+J71+J73+J74+J76+J78+J59</f>
        <v>15496884</v>
      </c>
      <c r="K80" s="33">
        <f t="shared" si="20"/>
        <v>13431994</v>
      </c>
      <c r="L80" s="33">
        <f t="shared" si="20"/>
        <v>13431994</v>
      </c>
      <c r="M80" s="33">
        <f t="shared" si="20"/>
        <v>1020090</v>
      </c>
      <c r="N80" s="33">
        <f t="shared" si="20"/>
        <v>20000</v>
      </c>
      <c r="O80" s="33">
        <f t="shared" si="20"/>
        <v>12000</v>
      </c>
      <c r="P80" s="33">
        <f t="shared" si="20"/>
        <v>14476794</v>
      </c>
      <c r="Q80" s="33">
        <f>Q16+Q19+Q35+Q37+Q46+Q50+Q52+Q56+Q63+Q66+Q71+Q73+Q74+Q76+Q78+Q59+Q69</f>
        <v>76716691</v>
      </c>
    </row>
    <row r="81" spans="2:17" hidden="1" x14ac:dyDescent="0.2">
      <c r="E81" s="33">
        <f>E79-E80</f>
        <v>0</v>
      </c>
      <c r="F81" s="33">
        <f t="shared" ref="F81:Q81" si="21">F79-F80</f>
        <v>0</v>
      </c>
      <c r="G81" s="33">
        <f t="shared" si="21"/>
        <v>0</v>
      </c>
      <c r="H81" s="33">
        <f t="shared" si="21"/>
        <v>0</v>
      </c>
      <c r="I81" s="33">
        <f t="shared" si="21"/>
        <v>0</v>
      </c>
      <c r="J81" s="33">
        <f t="shared" si="21"/>
        <v>0</v>
      </c>
      <c r="K81" s="33">
        <f t="shared" si="21"/>
        <v>0</v>
      </c>
      <c r="L81" s="33">
        <f t="shared" si="21"/>
        <v>0</v>
      </c>
      <c r="M81" s="33">
        <f t="shared" si="21"/>
        <v>0</v>
      </c>
      <c r="N81" s="33">
        <f t="shared" si="21"/>
        <v>0</v>
      </c>
      <c r="O81" s="33">
        <f t="shared" si="21"/>
        <v>0</v>
      </c>
      <c r="P81" s="33">
        <f t="shared" si="21"/>
        <v>0</v>
      </c>
      <c r="Q81" s="33">
        <f t="shared" si="21"/>
        <v>0</v>
      </c>
    </row>
    <row r="82" spans="2:17" x14ac:dyDescent="0.2">
      <c r="B82" s="3"/>
      <c r="I82" s="3"/>
    </row>
  </sheetData>
  <autoFilter ref="A1:R81">
    <filterColumn colId="17">
      <customFilters>
        <customFilter operator="notEqual" val=" "/>
      </customFilters>
    </filterColumn>
  </autoFilter>
  <mergeCells count="24">
    <mergeCell ref="N2:P2"/>
    <mergeCell ref="L11:L12"/>
    <mergeCell ref="A5:Q5"/>
    <mergeCell ref="A6:Q6"/>
    <mergeCell ref="A9:A12"/>
    <mergeCell ref="B9:B12"/>
    <mergeCell ref="C9:C12"/>
    <mergeCell ref="D9:D12"/>
    <mergeCell ref="E9:I9"/>
    <mergeCell ref="E10:E12"/>
    <mergeCell ref="F10:F12"/>
    <mergeCell ref="G10:H10"/>
    <mergeCell ref="P10:P12"/>
    <mergeCell ref="Q9:Q12"/>
    <mergeCell ref="G11:G12"/>
    <mergeCell ref="H11:H12"/>
    <mergeCell ref="I10:I12"/>
    <mergeCell ref="J9:P9"/>
    <mergeCell ref="J10:J12"/>
    <mergeCell ref="K10:K12"/>
    <mergeCell ref="M10:M12"/>
    <mergeCell ref="N10:O10"/>
    <mergeCell ref="N11:N12"/>
    <mergeCell ref="O11:O12"/>
  </mergeCells>
  <pageMargins left="0.19685039370078741" right="0.19685039370078741" top="0.39370078740157483" bottom="0.19685039370078741" header="0" footer="0"/>
  <pageSetup paperSize="9" scale="62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Користувач Windows</cp:lastModifiedBy>
  <cp:lastPrinted>2020-09-24T13:48:12Z</cp:lastPrinted>
  <dcterms:created xsi:type="dcterms:W3CDTF">2020-02-27T10:09:54Z</dcterms:created>
  <dcterms:modified xsi:type="dcterms:W3CDTF">2020-09-24T13:49:17Z</dcterms:modified>
</cp:coreProperties>
</file>