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2\Зміни\19.09.2022\"/>
    </mc:Choice>
  </mc:AlternateContent>
  <bookViews>
    <workbookView xWindow="0" yWindow="0" windowWidth="16170" windowHeight="7725"/>
  </bookViews>
  <sheets>
    <sheet name="Лист1" sheetId="1" r:id="rId1"/>
  </sheets>
  <definedNames>
    <definedName name="_xlnm._FilterDatabase" localSheetId="0" hidden="1">Лист1!$A$1:$R$83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1" l="1"/>
  <c r="O63" i="1"/>
  <c r="N63" i="1"/>
  <c r="M63" i="1"/>
  <c r="L63" i="1"/>
  <c r="K63" i="1"/>
  <c r="J63" i="1"/>
  <c r="I63" i="1"/>
  <c r="H63" i="1"/>
  <c r="G63" i="1"/>
  <c r="F63" i="1"/>
  <c r="E63" i="1"/>
  <c r="Q48" i="1" l="1"/>
  <c r="Q46" i="1"/>
  <c r="F42" i="1"/>
  <c r="E42" i="1"/>
  <c r="P42" i="1" l="1"/>
  <c r="L42" i="1"/>
  <c r="K42" i="1"/>
  <c r="J42" i="1"/>
  <c r="P33" i="1"/>
  <c r="O33" i="1"/>
  <c r="N33" i="1"/>
  <c r="M33" i="1"/>
  <c r="L33" i="1"/>
  <c r="K33" i="1"/>
  <c r="I33" i="1"/>
  <c r="H33" i="1"/>
  <c r="G33" i="1"/>
  <c r="F33" i="1"/>
  <c r="E33" i="1"/>
  <c r="F81" i="1" l="1"/>
  <c r="E81" i="1"/>
  <c r="G42" i="1" l="1"/>
  <c r="P23" i="1" l="1"/>
  <c r="O23" i="1"/>
  <c r="N23" i="1"/>
  <c r="M23" i="1"/>
  <c r="L23" i="1"/>
  <c r="K23" i="1"/>
  <c r="J23" i="1"/>
  <c r="I23" i="1"/>
  <c r="H23" i="1"/>
  <c r="G23" i="1"/>
  <c r="F23" i="1"/>
  <c r="E23" i="1"/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F79" i="1" l="1"/>
  <c r="E79" i="1"/>
  <c r="Q82" i="1"/>
  <c r="Q34" i="1" l="1"/>
  <c r="Q33" i="1" s="1"/>
  <c r="Q25" i="1" l="1"/>
  <c r="Q23" i="1" s="1"/>
  <c r="Q78" i="1"/>
  <c r="Q81" i="1"/>
  <c r="Q79" i="1" s="1"/>
  <c r="Q67" i="1"/>
  <c r="Q63" i="1" s="1"/>
  <c r="Q47" i="1"/>
  <c r="Q45" i="1"/>
  <c r="Q44" i="1"/>
  <c r="Q43" i="1"/>
  <c r="Q20" i="1"/>
  <c r="Q18" i="1"/>
  <c r="Q55" i="1"/>
  <c r="Q42" i="1" l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O42" i="1"/>
  <c r="N42" i="1"/>
  <c r="M42" i="1"/>
  <c r="I42" i="1"/>
  <c r="H4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Q77" i="1"/>
  <c r="Q76" i="1" s="1"/>
  <c r="Q75" i="1" s="1"/>
  <c r="P77" i="1"/>
  <c r="O77" i="1"/>
  <c r="N77" i="1"/>
  <c r="M77" i="1"/>
  <c r="L77" i="1"/>
  <c r="K77" i="1"/>
  <c r="J77" i="1"/>
  <c r="I77" i="1"/>
  <c r="H77" i="1"/>
  <c r="G77" i="1"/>
  <c r="F77" i="1"/>
  <c r="E77" i="1"/>
  <c r="E76" i="1" s="1"/>
  <c r="E75" i="1" s="1"/>
  <c r="P79" i="1"/>
  <c r="O79" i="1"/>
  <c r="N79" i="1"/>
  <c r="M79" i="1"/>
  <c r="L79" i="1"/>
  <c r="K79" i="1"/>
  <c r="J79" i="1"/>
  <c r="I79" i="1"/>
  <c r="H79" i="1"/>
  <c r="G79" i="1"/>
  <c r="J33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Q19" i="1"/>
  <c r="P19" i="1"/>
  <c r="O19" i="1"/>
  <c r="N19" i="1"/>
  <c r="M19" i="1"/>
  <c r="L19" i="1"/>
  <c r="K19" i="1"/>
  <c r="J19" i="1"/>
  <c r="I19" i="1"/>
  <c r="H19" i="1"/>
  <c r="G19" i="1"/>
  <c r="F19" i="1"/>
  <c r="L17" i="1"/>
  <c r="E19" i="1"/>
  <c r="Q17" i="1"/>
  <c r="P17" i="1"/>
  <c r="O17" i="1"/>
  <c r="N17" i="1"/>
  <c r="M17" i="1"/>
  <c r="K17" i="1"/>
  <c r="J17" i="1"/>
  <c r="I17" i="1"/>
  <c r="H17" i="1"/>
  <c r="G17" i="1"/>
  <c r="F17" i="1"/>
  <c r="E17" i="1"/>
  <c r="E39" i="1" l="1"/>
  <c r="K60" i="1"/>
  <c r="K59" i="1" s="1"/>
  <c r="O60" i="1"/>
  <c r="O59" i="1" s="1"/>
  <c r="G60" i="1"/>
  <c r="G59" i="1" s="1"/>
  <c r="Q16" i="1"/>
  <c r="Q15" i="1" s="1"/>
  <c r="E16" i="1"/>
  <c r="E15" i="1" s="1"/>
  <c r="I76" i="1"/>
  <c r="I75" i="1" s="1"/>
  <c r="M76" i="1"/>
  <c r="M75" i="1" s="1"/>
  <c r="G16" i="1"/>
  <c r="G15" i="1" s="1"/>
  <c r="J39" i="1"/>
  <c r="J38" i="1" s="1"/>
  <c r="M16" i="1"/>
  <c r="M15" i="1" s="1"/>
  <c r="F76" i="1"/>
  <c r="F75" i="1" s="1"/>
  <c r="H60" i="1"/>
  <c r="H59" i="1" s="1"/>
  <c r="P60" i="1"/>
  <c r="P59" i="1" s="1"/>
  <c r="G39" i="1"/>
  <c r="G38" i="1" s="1"/>
  <c r="O39" i="1"/>
  <c r="O38" i="1" s="1"/>
  <c r="I16" i="1"/>
  <c r="I15" i="1" s="1"/>
  <c r="N16" i="1"/>
  <c r="N15" i="1" s="1"/>
  <c r="G76" i="1"/>
  <c r="G75" i="1" s="1"/>
  <c r="K76" i="1"/>
  <c r="K75" i="1" s="1"/>
  <c r="O76" i="1"/>
  <c r="O75" i="1" s="1"/>
  <c r="E60" i="1"/>
  <c r="E59" i="1" s="1"/>
  <c r="I60" i="1"/>
  <c r="I59" i="1" s="1"/>
  <c r="M60" i="1"/>
  <c r="M59" i="1" s="1"/>
  <c r="Q60" i="1"/>
  <c r="Q59" i="1" s="1"/>
  <c r="H39" i="1"/>
  <c r="H38" i="1" s="1"/>
  <c r="L39" i="1"/>
  <c r="L38" i="1" s="1"/>
  <c r="P39" i="1"/>
  <c r="P38" i="1" s="1"/>
  <c r="F39" i="1"/>
  <c r="F38" i="1" s="1"/>
  <c r="N39" i="1"/>
  <c r="N38" i="1" s="1"/>
  <c r="H16" i="1"/>
  <c r="H15" i="1" s="1"/>
  <c r="L16" i="1"/>
  <c r="L15" i="1" s="1"/>
  <c r="J76" i="1"/>
  <c r="J75" i="1" s="1"/>
  <c r="N76" i="1"/>
  <c r="N75" i="1" s="1"/>
  <c r="L60" i="1"/>
  <c r="L59" i="1" s="1"/>
  <c r="K39" i="1"/>
  <c r="K38" i="1" s="1"/>
  <c r="F16" i="1"/>
  <c r="F15" i="1" s="1"/>
  <c r="O16" i="1"/>
  <c r="O15" i="1" s="1"/>
  <c r="J16" i="1"/>
  <c r="J15" i="1" s="1"/>
  <c r="H76" i="1"/>
  <c r="H75" i="1" s="1"/>
  <c r="L76" i="1"/>
  <c r="L75" i="1" s="1"/>
  <c r="P76" i="1"/>
  <c r="P75" i="1" s="1"/>
  <c r="F60" i="1"/>
  <c r="F59" i="1" s="1"/>
  <c r="J60" i="1"/>
  <c r="J59" i="1" s="1"/>
  <c r="N60" i="1"/>
  <c r="N59" i="1" s="1"/>
  <c r="E38" i="1"/>
  <c r="I39" i="1"/>
  <c r="I38" i="1" s="1"/>
  <c r="M39" i="1"/>
  <c r="M38" i="1" s="1"/>
  <c r="Q39" i="1"/>
  <c r="Q38" i="1" s="1"/>
  <c r="K16" i="1"/>
  <c r="K15" i="1" s="1"/>
  <c r="P16" i="1"/>
  <c r="P15" i="1" s="1"/>
  <c r="N83" i="1" l="1"/>
  <c r="K83" i="1"/>
  <c r="P83" i="1"/>
  <c r="L83" i="1"/>
  <c r="J83" i="1"/>
  <c r="H83" i="1"/>
  <c r="G83" i="1"/>
  <c r="F83" i="1"/>
  <c r="O83" i="1"/>
  <c r="M83" i="1"/>
  <c r="Q83" i="1"/>
  <c r="E83" i="1"/>
  <c r="I83" i="1"/>
</calcChain>
</file>

<file path=xl/sharedStrings.xml><?xml version="1.0" encoding="utf-8"?>
<sst xmlns="http://schemas.openxmlformats.org/spreadsheetml/2006/main" count="276" uniqueCount="212">
  <si>
    <t>РОЗПОДІЛ</t>
  </si>
  <si>
    <t>03503000000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</si>
  <si>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</si>
  <si>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</si>
  <si>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</si>
  <si>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</si>
  <si>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</si>
  <si>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</si>
  <si>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</si>
  <si>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</si>
  <si>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</si>
  <si>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</si>
  <si>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</si>
  <si>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</si>
  <si>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</si>
  <si>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</si>
  <si>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</si>
  <si>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</si>
  <si>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</si>
  <si>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</si>
  <si>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Зимнiвська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</si>
  <si>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</si>
  <si>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</si>
  <si>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</si>
  <si>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</si>
  <si>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</si>
  <si>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</si>
  <si>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</si>
  <si>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</si>
  <si>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</si>
  <si>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0113112</t>
  </si>
  <si>
    <t>3112</t>
  </si>
  <si>
    <t>1040</t>
  </si>
  <si>
    <t>Заходи державної політики з питань дітей та їх соціального захисту</t>
  </si>
  <si>
    <t>0116030</t>
  </si>
  <si>
    <t>6030</t>
  </si>
  <si>
    <t>0620</t>
  </si>
  <si>
    <t>Організація благоустрою населених пунктів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</si>
  <si>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</si>
  <si>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</si>
  <si>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</si>
  <si>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</si>
  <si>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</si>
  <si>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</si>
  <si>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</si>
  <si>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</si>
  <si>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</si>
  <si>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</si>
  <si>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</si>
  <si>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</si>
  <si>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</si>
  <si>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</si>
  <si>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</si>
  <si>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</si>
  <si>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</si>
  <si>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</si>
  <si>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</si>
  <si>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</si>
  <si>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8130</t>
  </si>
  <si>
    <t>0320</t>
  </si>
  <si>
    <t>Забезпечення діяльності місцевої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</si>
  <si>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</si>
  <si>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</si>
  <si>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</si>
  <si>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</si>
  <si>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0118340</t>
  </si>
  <si>
    <t>8340</t>
  </si>
  <si>
    <t>0540</t>
  </si>
  <si>
    <t>Природоохоронні заходи за рахунок цільових фондів</t>
  </si>
  <si>
    <t>0600000</t>
  </si>
  <si>
    <t>Гуманітарний відділ виконавчого комітету Зимнівської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</si>
  <si>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</si>
  <si>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</si>
  <si>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</si>
  <si>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</si>
  <si>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</si>
  <si>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</si>
  <si>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</si>
  <si>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</si>
  <si>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</si>
  <si>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</si>
  <si>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</si>
  <si>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</si>
  <si>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</si>
  <si>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</si>
  <si>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</si>
  <si>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</si>
  <si>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</si>
  <si>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</si>
  <si>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</si>
  <si>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</si>
  <si>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</si>
  <si>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</si>
  <si>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</si>
  <si>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</si>
  <si>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</si>
  <si>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</si>
  <si>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</si>
  <si>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</si>
  <si>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</si>
  <si>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</si>
  <si>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</si>
  <si>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</si>
  <si>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</si>
  <si>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</si>
  <si>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</si>
  <si>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</si>
  <si>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</si>
  <si>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</si>
  <si>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</si>
  <si>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</si>
  <si>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</si>
  <si>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</si>
  <si>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</si>
  <si>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</si>
  <si>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</si>
  <si>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</si>
  <si>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</si>
  <si>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0800000</t>
  </si>
  <si>
    <t>Відділ соціального захисту населення виконавчого комітету Зимнівської сільської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</si>
  <si>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</si>
  <si>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</si>
  <si>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</si>
  <si>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</si>
  <si>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</si>
  <si>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</si>
  <si>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</si>
  <si>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</si>
  <si>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</si>
  <si>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</si>
  <si>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</si>
  <si>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</si>
  <si>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</si>
  <si>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</si>
  <si>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</si>
  <si>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0813112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</si>
  <si>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</si>
  <si>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</si>
  <si>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</si>
  <si>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</si>
  <si>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</si>
  <si>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</si>
  <si>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</si>
  <si>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</si>
  <si>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</si>
  <si>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</si>
  <si>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</si>
  <si>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</si>
  <si>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</si>
  <si>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</si>
  <si>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</si>
  <si>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</si>
  <si>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</si>
  <si>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</si>
  <si>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</si>
  <si>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Відділ фінансів виконавчого комітету Зимнівської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</si>
  <si>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</si>
  <si>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</si>
  <si>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</si>
  <si>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</si>
  <si>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</si>
  <si>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</si>
  <si>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</si>
  <si>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</si>
  <si>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</si>
  <si>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</si>
  <si>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</si>
  <si>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</si>
  <si>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0110100</t>
  </si>
  <si>
    <t>Державне управління</t>
  </si>
  <si>
    <t>0112000</t>
  </si>
  <si>
    <t>Охорона здоровя</t>
  </si>
  <si>
    <t>0113000</t>
  </si>
  <si>
    <t>Соціальний захист та соціальне забезпечення</t>
  </si>
  <si>
    <t>0116000</t>
  </si>
  <si>
    <t>Житлово-комунальне господарство</t>
  </si>
  <si>
    <t>0117000</t>
  </si>
  <si>
    <t>Економічна діяльність</t>
  </si>
  <si>
    <t>0118000</t>
  </si>
  <si>
    <t>Інша діяльність</t>
  </si>
  <si>
    <t>видатків  бюджету територіальної громади  на 2022 рік</t>
  </si>
  <si>
    <t>0611000</t>
  </si>
  <si>
    <t>Освіта</t>
  </si>
  <si>
    <t>0610100</t>
  </si>
  <si>
    <t>0613000</t>
  </si>
  <si>
    <t>0614000</t>
  </si>
  <si>
    <t>Культура і мистецтво</t>
  </si>
  <si>
    <t>0615000</t>
  </si>
  <si>
    <t>Фізична культура і спорт</t>
  </si>
  <si>
    <t>0813000</t>
  </si>
  <si>
    <t>0810100</t>
  </si>
  <si>
    <t>3710100</t>
  </si>
  <si>
    <t>3718000</t>
  </si>
  <si>
    <t>капітальні видатки за рахунок коштів, що передаються із загального фонду до бюджету розвитку (спеціального фонду)</t>
  </si>
  <si>
    <t>про внесення змін до до рішення сільської ради №15/2 від 24.12.2021 року "Про бюджет територіальної громади на 2022 рік"</t>
  </si>
  <si>
    <t>Зміни до додатку 3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</si>
  <si>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</si>
  <si>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</si>
  <si>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</si>
  <si>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</si>
  <si>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</si>
  <si>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</si>
  <si>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</si>
  <si>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</si>
  <si>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</si>
  <si>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Заходи та роботи з територіальної оборони</t>
  </si>
  <si>
    <t>0611061</t>
  </si>
  <si>
    <t xml:space="preserve">до рішення виконавчого комітету  сільської ради №87 від 19.09.2022 року </t>
  </si>
  <si>
    <t>Додаток 3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</si>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</sst>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vertical="center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/>
    </xf>
    <xf numFmtId="164" fontId="0" fillId="0" borderId="0" xfId="0" applyNumberFormat="1" applyFill="1" applyBorder="1" applyAlignment="1">
      <alignment vertical="center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0" fillId="0" borderId="5" xfId="0" applyNumberForma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5"/>
  <sheetViews>
    <sheetView tabSelected="1" topLeftCell="F1" workbookViewId="0">
      <selection activeCell="Q75" sqref="Q75"/>
    </sheetView>
  </sheetViews>
  <sheetFormatPr defaultRowHeight="12.75" x14ac:dyDescent="0.2"/>
  <cols>
    <col min="1" max="3" width="12" customWidth="1"/>
    <col min="4" max="4" width="40.7109375" customWidth="1"/>
    <col min="5" max="17" width="15.7109375" customWidth="1"/>
  </cols>
  <sheetData>
    <row r="1" spans="1:18" x14ac:dyDescent="0.2">
      <c r="N1" t="s">
        <v>208</v>
      </c>
      <c r="R1">
        <v>1</v>
      </c>
    </row>
    <row r="2" spans="1:18" x14ac:dyDescent="0.2">
      <c r="N2" t="s">
        <v>207</v>
      </c>
      <c r="R2">
        <v>1</v>
      </c>
    </row>
    <row r="3" spans="1:18" ht="41.25" customHeight="1" x14ac:dyDescent="0.2">
      <c r="N3" s="40" t="s">
        <v>194</v>
      </c>
      <c r="O3" s="40"/>
      <c r="P3" s="40"/>
      <c r="R3">
        <v>1</v>
      </c>
    </row>
    <row r="4" spans="1:18" x14ac:dyDescent="0.2">
      <c r="R4">
        <v>1</v>
      </c>
    </row>
    <row r="5" spans="1:18" ht="15.75" x14ac:dyDescent="0.25">
      <c r="G5" s="38" t="s">
        <v>195</v>
      </c>
      <c r="H5" s="38"/>
      <c r="I5" s="38"/>
      <c r="J5" s="38"/>
      <c r="R5">
        <v>1</v>
      </c>
    </row>
    <row r="6" spans="1:18" x14ac:dyDescent="0.2">
      <c r="A6" s="42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>
        <v>1</v>
      </c>
    </row>
    <row r="7" spans="1:18" x14ac:dyDescent="0.2">
      <c r="A7" s="42" t="s">
        <v>180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>
        <v>1</v>
      </c>
    </row>
    <row r="8" spans="1:18" x14ac:dyDescent="0.2">
      <c r="A8" s="1" t="s">
        <v>1</v>
      </c>
      <c r="R8">
        <v>1</v>
      </c>
    </row>
    <row r="9" spans="1:18" x14ac:dyDescent="0.2">
      <c r="A9" t="s">
        <v>2</v>
      </c>
      <c r="Q9" s="2" t="s">
        <v>3</v>
      </c>
      <c r="R9">
        <v>1</v>
      </c>
    </row>
    <row r="10" spans="1:18" x14ac:dyDescent="0.2">
      <c r="A10" s="39" t="s">
        <v>4</v>
      </c>
      <c r="B10" s="39" t="s">
        <v>5</v>
      </c>
      <c r="C10" s="39" t="s">
        <v>6</v>
      </c>
      <c r="D10" s="36" t="s">
        <v>7</v>
      </c>
      <c r="E10" s="36" t="s">
        <v>8</v>
      </c>
      <c r="F10" s="36"/>
      <c r="G10" s="36"/>
      <c r="H10" s="36"/>
      <c r="I10" s="36"/>
      <c r="J10" s="36" t="s">
        <v>15</v>
      </c>
      <c r="K10" s="36"/>
      <c r="L10" s="36"/>
      <c r="M10" s="36"/>
      <c r="N10" s="36"/>
      <c r="O10" s="36"/>
      <c r="P10" s="36"/>
      <c r="Q10" s="37" t="s">
        <v>17</v>
      </c>
      <c r="R10">
        <v>1</v>
      </c>
    </row>
    <row r="11" spans="1:18" x14ac:dyDescent="0.2">
      <c r="A11" s="36"/>
      <c r="B11" s="36"/>
      <c r="C11" s="36"/>
      <c r="D11" s="36"/>
      <c r="E11" s="37" t="s">
        <v>9</v>
      </c>
      <c r="F11" s="36" t="s">
        <v>10</v>
      </c>
      <c r="G11" s="36" t="s">
        <v>11</v>
      </c>
      <c r="H11" s="36"/>
      <c r="I11" s="36" t="s">
        <v>14</v>
      </c>
      <c r="J11" s="37" t="s">
        <v>9</v>
      </c>
      <c r="K11" s="36" t="s">
        <v>16</v>
      </c>
      <c r="L11" s="3" t="s">
        <v>11</v>
      </c>
      <c r="M11" s="36" t="s">
        <v>10</v>
      </c>
      <c r="N11" s="36" t="s">
        <v>11</v>
      </c>
      <c r="O11" s="36"/>
      <c r="P11" s="36" t="s">
        <v>14</v>
      </c>
      <c r="Q11" s="36"/>
      <c r="R11">
        <v>1</v>
      </c>
    </row>
    <row r="12" spans="1:18" x14ac:dyDescent="0.2">
      <c r="A12" s="36"/>
      <c r="B12" s="36"/>
      <c r="C12" s="36"/>
      <c r="D12" s="36"/>
      <c r="E12" s="36"/>
      <c r="F12" s="36"/>
      <c r="G12" s="36" t="s">
        <v>12</v>
      </c>
      <c r="H12" s="36" t="s">
        <v>13</v>
      </c>
      <c r="I12" s="36"/>
      <c r="J12" s="36"/>
      <c r="K12" s="36"/>
      <c r="L12" s="34" t="s">
        <v>193</v>
      </c>
      <c r="M12" s="36"/>
      <c r="N12" s="36" t="s">
        <v>12</v>
      </c>
      <c r="O12" s="36" t="s">
        <v>13</v>
      </c>
      <c r="P12" s="36"/>
      <c r="Q12" s="36"/>
      <c r="R12">
        <v>1</v>
      </c>
    </row>
    <row r="13" spans="1:18" ht="54.7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5"/>
      <c r="M13" s="36"/>
      <c r="N13" s="36"/>
      <c r="O13" s="36"/>
      <c r="P13" s="36"/>
      <c r="Q13" s="36"/>
      <c r="R13">
        <v>1</v>
      </c>
    </row>
    <row r="14" spans="1:18" x14ac:dyDescent="0.2">
      <c r="A14" s="3">
        <v>1</v>
      </c>
      <c r="B14" s="3">
        <v>2</v>
      </c>
      <c r="C14" s="3">
        <v>3</v>
      </c>
      <c r="D14" s="3">
        <v>4</v>
      </c>
      <c r="E14" s="4">
        <v>5</v>
      </c>
      <c r="F14" s="3">
        <v>6</v>
      </c>
      <c r="G14" s="3">
        <v>7</v>
      </c>
      <c r="H14" s="3">
        <v>8</v>
      </c>
      <c r="I14" s="3">
        <v>9</v>
      </c>
      <c r="J14" s="4">
        <v>10</v>
      </c>
      <c r="K14" s="3">
        <v>11</v>
      </c>
      <c r="L14" s="3"/>
      <c r="M14" s="3">
        <v>12</v>
      </c>
      <c r="N14" s="3">
        <v>13</v>
      </c>
      <c r="O14" s="3">
        <v>14</v>
      </c>
      <c r="P14" s="3">
        <v>15</v>
      </c>
      <c r="Q14" s="4">
        <v>16</v>
      </c>
      <c r="R14" s="21">
        <v>1</v>
      </c>
    </row>
    <row r="15" spans="1:18" x14ac:dyDescent="0.2">
      <c r="A15" s="5" t="s">
        <v>18</v>
      </c>
      <c r="B15" s="5" t="s">
        <v>19</v>
      </c>
      <c r="C15" s="5" t="s">
        <v>19</v>
      </c>
      <c r="D15" s="6" t="s">
        <v>20</v>
      </c>
      <c r="E15" s="7">
        <f>E16</f>
        <v>11992720</v>
      </c>
      <c r="F15" s="8">
        <f t="shared" ref="F15:P15" si="0">F16</f>
        <v>11526720</v>
      </c>
      <c r="G15" s="8">
        <f t="shared" si="0"/>
        <v>5991000</v>
      </c>
      <c r="H15" s="8">
        <f t="shared" si="0"/>
        <v>919700</v>
      </c>
      <c r="I15" s="8">
        <f t="shared" si="0"/>
        <v>466000</v>
      </c>
      <c r="J15" s="7">
        <f t="shared" si="0"/>
        <v>141220</v>
      </c>
      <c r="K15" s="8">
        <f t="shared" si="0"/>
        <v>100000</v>
      </c>
      <c r="L15" s="8">
        <f t="shared" si="0"/>
        <v>100000</v>
      </c>
      <c r="M15" s="8">
        <f t="shared" si="0"/>
        <v>41220</v>
      </c>
      <c r="N15" s="8">
        <f t="shared" si="0"/>
        <v>0</v>
      </c>
      <c r="O15" s="8">
        <f t="shared" si="0"/>
        <v>0</v>
      </c>
      <c r="P15" s="8">
        <f t="shared" si="0"/>
        <v>100000</v>
      </c>
      <c r="Q15" s="7">
        <f>Q16</f>
        <v>12133940</v>
      </c>
      <c r="R15">
        <v>1</v>
      </c>
    </row>
    <row r="16" spans="1:18" x14ac:dyDescent="0.2">
      <c r="A16" s="5" t="s">
        <v>21</v>
      </c>
      <c r="B16" s="5" t="s">
        <v>19</v>
      </c>
      <c r="C16" s="5" t="s">
        <v>19</v>
      </c>
      <c r="D16" s="6" t="s">
        <v>20</v>
      </c>
      <c r="E16" s="7">
        <f>E17+E19+E21+E23+E27+E33</f>
        <v>11992720</v>
      </c>
      <c r="F16" s="8">
        <f t="shared" ref="F16:P16" si="1">F17+F19+F21+F23+F27+F33</f>
        <v>11526720</v>
      </c>
      <c r="G16" s="8">
        <f t="shared" si="1"/>
        <v>5991000</v>
      </c>
      <c r="H16" s="8">
        <f t="shared" si="1"/>
        <v>919700</v>
      </c>
      <c r="I16" s="8">
        <f t="shared" si="1"/>
        <v>466000</v>
      </c>
      <c r="J16" s="7">
        <f t="shared" si="1"/>
        <v>141220</v>
      </c>
      <c r="K16" s="8">
        <f t="shared" si="1"/>
        <v>100000</v>
      </c>
      <c r="L16" s="8">
        <f t="shared" si="1"/>
        <v>100000</v>
      </c>
      <c r="M16" s="8">
        <f t="shared" si="1"/>
        <v>41220</v>
      </c>
      <c r="N16" s="8">
        <f t="shared" si="1"/>
        <v>0</v>
      </c>
      <c r="O16" s="8">
        <f t="shared" si="1"/>
        <v>0</v>
      </c>
      <c r="P16" s="8">
        <f t="shared" si="1"/>
        <v>100000</v>
      </c>
      <c r="Q16" s="7">
        <f>Q17+Q19+Q21+Q23+Q27+Q33</f>
        <v>12133940</v>
      </c>
      <c r="R16">
        <v>1</v>
      </c>
    </row>
    <row r="17" spans="1:18" hidden="1" x14ac:dyDescent="0.2">
      <c r="A17" s="16" t="s">
        <v>168</v>
      </c>
      <c r="B17" s="15"/>
      <c r="C17" s="15"/>
      <c r="D17" s="15" t="s">
        <v>169</v>
      </c>
      <c r="E17" s="7">
        <f>E18</f>
        <v>8007950</v>
      </c>
      <c r="F17" s="8">
        <f t="shared" ref="F17:Q17" si="2">F18</f>
        <v>8007950</v>
      </c>
      <c r="G17" s="8">
        <f t="shared" si="2"/>
        <v>5900000</v>
      </c>
      <c r="H17" s="8">
        <f t="shared" si="2"/>
        <v>454950</v>
      </c>
      <c r="I17" s="8">
        <f t="shared" si="2"/>
        <v>0</v>
      </c>
      <c r="J17" s="7">
        <f t="shared" si="2"/>
        <v>10620</v>
      </c>
      <c r="K17" s="8">
        <f t="shared" si="2"/>
        <v>0</v>
      </c>
      <c r="L17" s="8">
        <f t="shared" si="2"/>
        <v>0</v>
      </c>
      <c r="M17" s="8">
        <f t="shared" si="2"/>
        <v>10620</v>
      </c>
      <c r="N17" s="8">
        <f t="shared" si="2"/>
        <v>0</v>
      </c>
      <c r="O17" s="8">
        <f t="shared" si="2"/>
        <v>0</v>
      </c>
      <c r="P17" s="8">
        <f t="shared" si="2"/>
        <v>0</v>
      </c>
      <c r="Q17" s="7">
        <f t="shared" si="2"/>
        <v>8018570</v>
      </c>
    </row>
    <row r="18" spans="1:18" ht="63.75" hidden="1" x14ac:dyDescent="0.2">
      <c r="A18" s="9" t="s">
        <v>22</v>
      </c>
      <c r="B18" s="9" t="s">
        <v>23</v>
      </c>
      <c r="C18" s="9" t="s">
        <v>24</v>
      </c>
      <c r="D18" s="10" t="s">
        <v>25</v>
      </c>
      <c r="E18" s="11">
        <v>8007950</v>
      </c>
      <c r="F18" s="12">
        <v>8007950</v>
      </c>
      <c r="G18" s="12">
        <v>5900000</v>
      </c>
      <c r="H18" s="12">
        <v>454950</v>
      </c>
      <c r="I18" s="12">
        <v>0</v>
      </c>
      <c r="J18" s="11">
        <v>10620</v>
      </c>
      <c r="K18" s="12">
        <v>0</v>
      </c>
      <c r="L18" s="12">
        <v>0</v>
      </c>
      <c r="M18" s="12">
        <v>10620</v>
      </c>
      <c r="N18" s="12">
        <v>0</v>
      </c>
      <c r="O18" s="12">
        <v>0</v>
      </c>
      <c r="P18" s="12">
        <v>0</v>
      </c>
      <c r="Q18" s="11">
        <f>E18+J18</f>
        <v>8018570</v>
      </c>
      <c r="R18" s="22"/>
    </row>
    <row r="19" spans="1:18" x14ac:dyDescent="0.2">
      <c r="A19" s="6" t="s">
        <v>170</v>
      </c>
      <c r="B19" s="6"/>
      <c r="C19" s="17"/>
      <c r="D19" s="17" t="s">
        <v>171</v>
      </c>
      <c r="E19" s="7">
        <f>E20</f>
        <v>2220000</v>
      </c>
      <c r="F19" s="8">
        <f t="shared" ref="F19:Q19" si="3">F20</f>
        <v>2220000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7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8">
        <f t="shared" si="3"/>
        <v>0</v>
      </c>
      <c r="P19" s="8">
        <f t="shared" si="3"/>
        <v>0</v>
      </c>
      <c r="Q19" s="7">
        <f t="shared" si="3"/>
        <v>2220000</v>
      </c>
      <c r="R19">
        <v>1</v>
      </c>
    </row>
    <row r="20" spans="1:18" ht="38.25" x14ac:dyDescent="0.2">
      <c r="A20" s="9" t="s">
        <v>26</v>
      </c>
      <c r="B20" s="9" t="s">
        <v>27</v>
      </c>
      <c r="C20" s="9" t="s">
        <v>28</v>
      </c>
      <c r="D20" s="10" t="s">
        <v>29</v>
      </c>
      <c r="E20" s="11">
        <v>2220000</v>
      </c>
      <c r="F20" s="12">
        <v>2220000</v>
      </c>
      <c r="G20" s="12">
        <v>0</v>
      </c>
      <c r="H20" s="12">
        <v>0</v>
      </c>
      <c r="I20" s="12">
        <v>0</v>
      </c>
      <c r="J20" s="11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1">
        <f>E20+J20</f>
        <v>2220000</v>
      </c>
      <c r="R20" s="22">
        <v>1</v>
      </c>
    </row>
    <row r="21" spans="1:18" hidden="1" x14ac:dyDescent="0.2">
      <c r="A21" s="6" t="s">
        <v>172</v>
      </c>
      <c r="B21" s="6"/>
      <c r="C21" s="17"/>
      <c r="D21" s="17" t="s">
        <v>173</v>
      </c>
      <c r="E21" s="7">
        <f>E22</f>
        <v>25000</v>
      </c>
      <c r="F21" s="8">
        <f t="shared" ref="F21:Q21" si="4">F22</f>
        <v>25000</v>
      </c>
      <c r="G21" s="8">
        <f t="shared" si="4"/>
        <v>0</v>
      </c>
      <c r="H21" s="8">
        <f t="shared" si="4"/>
        <v>0</v>
      </c>
      <c r="I21" s="8">
        <f t="shared" si="4"/>
        <v>0</v>
      </c>
      <c r="J21" s="7">
        <f t="shared" si="4"/>
        <v>0</v>
      </c>
      <c r="K21" s="8">
        <f t="shared" si="4"/>
        <v>0</v>
      </c>
      <c r="L21" s="8">
        <f t="shared" si="4"/>
        <v>0</v>
      </c>
      <c r="M21" s="8">
        <f t="shared" si="4"/>
        <v>0</v>
      </c>
      <c r="N21" s="8">
        <f t="shared" si="4"/>
        <v>0</v>
      </c>
      <c r="O21" s="8">
        <f t="shared" si="4"/>
        <v>0</v>
      </c>
      <c r="P21" s="8">
        <f t="shared" si="4"/>
        <v>0</v>
      </c>
      <c r="Q21" s="7">
        <f t="shared" si="4"/>
        <v>25000</v>
      </c>
    </row>
    <row r="22" spans="1:18" ht="25.5" hidden="1" x14ac:dyDescent="0.2">
      <c r="A22" s="9" t="s">
        <v>30</v>
      </c>
      <c r="B22" s="9" t="s">
        <v>31</v>
      </c>
      <c r="C22" s="9" t="s">
        <v>32</v>
      </c>
      <c r="D22" s="10" t="s">
        <v>33</v>
      </c>
      <c r="E22" s="11">
        <v>25000</v>
      </c>
      <c r="F22" s="12">
        <v>25000</v>
      </c>
      <c r="G22" s="12">
        <v>0</v>
      </c>
      <c r="H22" s="12">
        <v>0</v>
      </c>
      <c r="I22" s="12">
        <v>0</v>
      </c>
      <c r="J22" s="1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1">
        <v>25000</v>
      </c>
    </row>
    <row r="23" spans="1:18" hidden="1" x14ac:dyDescent="0.2">
      <c r="A23" s="6" t="s">
        <v>174</v>
      </c>
      <c r="B23" s="6"/>
      <c r="C23" s="17"/>
      <c r="D23" s="17" t="s">
        <v>175</v>
      </c>
      <c r="E23" s="7">
        <f>E25+E26+E24</f>
        <v>869340</v>
      </c>
      <c r="F23" s="8">
        <f t="shared" ref="F23:Q23" si="5">F25+F26+F24</f>
        <v>558340</v>
      </c>
      <c r="G23" s="8">
        <f t="shared" si="5"/>
        <v>0</v>
      </c>
      <c r="H23" s="8">
        <f t="shared" si="5"/>
        <v>458340</v>
      </c>
      <c r="I23" s="8">
        <f t="shared" si="5"/>
        <v>311000</v>
      </c>
      <c r="J23" s="7">
        <f t="shared" si="5"/>
        <v>0</v>
      </c>
      <c r="K23" s="8">
        <f t="shared" si="5"/>
        <v>0</v>
      </c>
      <c r="L23" s="8">
        <f t="shared" si="5"/>
        <v>0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  <c r="Q23" s="7">
        <f t="shared" si="5"/>
        <v>869340</v>
      </c>
    </row>
    <row r="24" spans="1:18" ht="51" hidden="1" x14ac:dyDescent="0.2">
      <c r="A24" s="9" t="s">
        <v>202</v>
      </c>
      <c r="B24" s="9" t="s">
        <v>203</v>
      </c>
      <c r="C24" s="9" t="s">
        <v>36</v>
      </c>
      <c r="D24" s="10" t="s">
        <v>204</v>
      </c>
      <c r="E24" s="11">
        <v>300000</v>
      </c>
      <c r="F24" s="12">
        <v>0</v>
      </c>
      <c r="G24" s="12">
        <v>0</v>
      </c>
      <c r="H24" s="12">
        <v>0</v>
      </c>
      <c r="I24" s="12">
        <v>300000</v>
      </c>
      <c r="J24" s="11">
        <v>0</v>
      </c>
      <c r="K24" s="8"/>
      <c r="L24" s="8"/>
      <c r="M24" s="8"/>
      <c r="N24" s="8"/>
      <c r="O24" s="8"/>
      <c r="P24" s="8"/>
      <c r="Q24" s="29">
        <v>300000</v>
      </c>
    </row>
    <row r="25" spans="1:18" hidden="1" x14ac:dyDescent="0.2">
      <c r="A25" s="9" t="s">
        <v>34</v>
      </c>
      <c r="B25" s="9" t="s">
        <v>35</v>
      </c>
      <c r="C25" s="9" t="s">
        <v>36</v>
      </c>
      <c r="D25" s="10" t="s">
        <v>37</v>
      </c>
      <c r="E25" s="11">
        <v>558340</v>
      </c>
      <c r="F25" s="12">
        <v>558340</v>
      </c>
      <c r="G25" s="12">
        <v>0</v>
      </c>
      <c r="H25" s="12">
        <v>458340</v>
      </c>
      <c r="I25" s="12">
        <v>0</v>
      </c>
      <c r="J25" s="11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1">
        <f>E25+J25</f>
        <v>558340</v>
      </c>
      <c r="R25" s="22"/>
    </row>
    <row r="26" spans="1:18" ht="51" hidden="1" x14ac:dyDescent="0.2">
      <c r="A26" s="9" t="s">
        <v>38</v>
      </c>
      <c r="B26" s="9" t="s">
        <v>39</v>
      </c>
      <c r="C26" s="9" t="s">
        <v>40</v>
      </c>
      <c r="D26" s="10" t="s">
        <v>41</v>
      </c>
      <c r="E26" s="11">
        <v>11000</v>
      </c>
      <c r="F26" s="12">
        <v>0</v>
      </c>
      <c r="G26" s="12">
        <v>0</v>
      </c>
      <c r="H26" s="12">
        <v>0</v>
      </c>
      <c r="I26" s="12">
        <v>11000</v>
      </c>
      <c r="J26" s="11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1">
        <v>11000</v>
      </c>
    </row>
    <row r="27" spans="1:18" hidden="1" x14ac:dyDescent="0.2">
      <c r="A27" s="6" t="s">
        <v>176</v>
      </c>
      <c r="B27" s="6"/>
      <c r="C27" s="17"/>
      <c r="D27" s="17" t="s">
        <v>177</v>
      </c>
      <c r="E27" s="7">
        <f>E28+E29+E30+E31+E32</f>
        <v>660210</v>
      </c>
      <c r="F27" s="8">
        <f t="shared" ref="F27:Q27" si="6">F28+F29+F30+F31+F32</f>
        <v>505210</v>
      </c>
      <c r="G27" s="8">
        <f t="shared" si="6"/>
        <v>0</v>
      </c>
      <c r="H27" s="8">
        <f t="shared" si="6"/>
        <v>5210</v>
      </c>
      <c r="I27" s="8">
        <f t="shared" si="6"/>
        <v>155000</v>
      </c>
      <c r="J27" s="7">
        <f t="shared" si="6"/>
        <v>110600</v>
      </c>
      <c r="K27" s="8">
        <f t="shared" si="6"/>
        <v>100000</v>
      </c>
      <c r="L27" s="8">
        <f t="shared" si="6"/>
        <v>100000</v>
      </c>
      <c r="M27" s="8">
        <f t="shared" si="6"/>
        <v>10600</v>
      </c>
      <c r="N27" s="8">
        <f t="shared" si="6"/>
        <v>0</v>
      </c>
      <c r="O27" s="8">
        <f t="shared" si="6"/>
        <v>0</v>
      </c>
      <c r="P27" s="8">
        <f t="shared" si="6"/>
        <v>100000</v>
      </c>
      <c r="Q27" s="7">
        <f t="shared" si="6"/>
        <v>770810</v>
      </c>
    </row>
    <row r="28" spans="1:18" ht="25.5" hidden="1" x14ac:dyDescent="0.2">
      <c r="A28" s="9" t="s">
        <v>42</v>
      </c>
      <c r="B28" s="9" t="s">
        <v>43</v>
      </c>
      <c r="C28" s="9" t="s">
        <v>44</v>
      </c>
      <c r="D28" s="10" t="s">
        <v>45</v>
      </c>
      <c r="E28" s="11">
        <v>55000</v>
      </c>
      <c r="F28" s="12">
        <v>0</v>
      </c>
      <c r="G28" s="12">
        <v>0</v>
      </c>
      <c r="H28" s="12">
        <v>0</v>
      </c>
      <c r="I28" s="12">
        <v>55000</v>
      </c>
      <c r="J28" s="11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1">
        <v>55000</v>
      </c>
    </row>
    <row r="29" spans="1:18" hidden="1" x14ac:dyDescent="0.2">
      <c r="A29" s="9" t="s">
        <v>46</v>
      </c>
      <c r="B29" s="9" t="s">
        <v>47</v>
      </c>
      <c r="C29" s="9" t="s">
        <v>44</v>
      </c>
      <c r="D29" s="10" t="s">
        <v>48</v>
      </c>
      <c r="E29" s="11">
        <v>100000</v>
      </c>
      <c r="F29" s="12">
        <v>0</v>
      </c>
      <c r="G29" s="12">
        <v>0</v>
      </c>
      <c r="H29" s="12">
        <v>0</v>
      </c>
      <c r="I29" s="12">
        <v>100000</v>
      </c>
      <c r="J29" s="11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1">
        <v>100000</v>
      </c>
    </row>
    <row r="30" spans="1:18" ht="25.5" hidden="1" x14ac:dyDescent="0.2">
      <c r="A30" s="9" t="s">
        <v>49</v>
      </c>
      <c r="B30" s="9" t="s">
        <v>50</v>
      </c>
      <c r="C30" s="9" t="s">
        <v>51</v>
      </c>
      <c r="D30" s="10" t="s">
        <v>52</v>
      </c>
      <c r="E30" s="11">
        <v>5210</v>
      </c>
      <c r="F30" s="12">
        <v>5210</v>
      </c>
      <c r="G30" s="12">
        <v>0</v>
      </c>
      <c r="H30" s="12">
        <v>5210</v>
      </c>
      <c r="I30" s="12">
        <v>0</v>
      </c>
      <c r="J30" s="11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1">
        <v>5210</v>
      </c>
      <c r="R30" s="22"/>
    </row>
    <row r="31" spans="1:18" ht="38.25" hidden="1" x14ac:dyDescent="0.2">
      <c r="A31" s="9" t="s">
        <v>53</v>
      </c>
      <c r="B31" s="9" t="s">
        <v>54</v>
      </c>
      <c r="C31" s="9" t="s">
        <v>55</v>
      </c>
      <c r="D31" s="10" t="s">
        <v>56</v>
      </c>
      <c r="E31" s="11">
        <v>500000</v>
      </c>
      <c r="F31" s="12">
        <v>500000</v>
      </c>
      <c r="G31" s="12">
        <v>0</v>
      </c>
      <c r="H31" s="12">
        <v>0</v>
      </c>
      <c r="I31" s="12">
        <v>0</v>
      </c>
      <c r="J31" s="11">
        <v>100000</v>
      </c>
      <c r="K31" s="12">
        <v>100000</v>
      </c>
      <c r="L31" s="12">
        <v>100000</v>
      </c>
      <c r="M31" s="12">
        <v>0</v>
      </c>
      <c r="N31" s="12">
        <v>0</v>
      </c>
      <c r="O31" s="12">
        <v>0</v>
      </c>
      <c r="P31" s="12">
        <v>100000</v>
      </c>
      <c r="Q31" s="11">
        <v>600000</v>
      </c>
      <c r="R31" s="22"/>
    </row>
    <row r="32" spans="1:18" ht="89.25" hidden="1" x14ac:dyDescent="0.2">
      <c r="A32" s="25" t="s">
        <v>199</v>
      </c>
      <c r="B32" s="25" t="s">
        <v>200</v>
      </c>
      <c r="C32" s="26" t="s">
        <v>51</v>
      </c>
      <c r="D32" s="26" t="s">
        <v>201</v>
      </c>
      <c r="E32" s="27">
        <v>0</v>
      </c>
      <c r="F32" s="28">
        <v>0</v>
      </c>
      <c r="G32" s="28">
        <v>0</v>
      </c>
      <c r="H32" s="28">
        <v>0</v>
      </c>
      <c r="I32" s="28">
        <v>0</v>
      </c>
      <c r="J32" s="27">
        <v>10600</v>
      </c>
      <c r="K32" s="12"/>
      <c r="L32" s="12"/>
      <c r="M32" s="12">
        <v>10600</v>
      </c>
      <c r="N32" s="12"/>
      <c r="O32" s="12"/>
      <c r="P32" s="12"/>
      <c r="Q32" s="11">
        <v>10600</v>
      </c>
      <c r="R32" s="24"/>
    </row>
    <row r="33" spans="1:18" hidden="1" x14ac:dyDescent="0.2">
      <c r="A33" s="6" t="s">
        <v>178</v>
      </c>
      <c r="B33" s="6"/>
      <c r="C33" s="17"/>
      <c r="D33" s="17" t="s">
        <v>179</v>
      </c>
      <c r="E33" s="7">
        <f>E34+E35+E37+E36</f>
        <v>210220</v>
      </c>
      <c r="F33" s="8">
        <f>F34+F35+F37+F36</f>
        <v>210220</v>
      </c>
      <c r="G33" s="8">
        <f t="shared" ref="G33:I33" si="7">G34+G35+G37+G36</f>
        <v>91000</v>
      </c>
      <c r="H33" s="8">
        <f t="shared" si="7"/>
        <v>1200</v>
      </c>
      <c r="I33" s="8">
        <f t="shared" si="7"/>
        <v>0</v>
      </c>
      <c r="J33" s="7">
        <f t="shared" ref="J33" si="8">J34+J35+J37</f>
        <v>20000</v>
      </c>
      <c r="K33" s="8">
        <f t="shared" ref="K33:P33" si="9">K34+K35+K37+K36</f>
        <v>0</v>
      </c>
      <c r="L33" s="8">
        <f t="shared" si="9"/>
        <v>0</v>
      </c>
      <c r="M33" s="8">
        <f t="shared" si="9"/>
        <v>20000</v>
      </c>
      <c r="N33" s="8">
        <f t="shared" si="9"/>
        <v>0</v>
      </c>
      <c r="O33" s="8">
        <f t="shared" si="9"/>
        <v>0</v>
      </c>
      <c r="P33" s="8">
        <f t="shared" si="9"/>
        <v>0</v>
      </c>
      <c r="Q33" s="7">
        <f>Q34+Q35+Q37+Q36</f>
        <v>230220</v>
      </c>
    </row>
    <row r="34" spans="1:18" ht="25.5" hidden="1" x14ac:dyDescent="0.2">
      <c r="A34" s="9" t="s">
        <v>57</v>
      </c>
      <c r="B34" s="9" t="s">
        <v>58</v>
      </c>
      <c r="C34" s="9" t="s">
        <v>59</v>
      </c>
      <c r="D34" s="10" t="s">
        <v>60</v>
      </c>
      <c r="E34" s="11">
        <v>127220</v>
      </c>
      <c r="F34" s="12">
        <v>127220</v>
      </c>
      <c r="G34" s="12">
        <v>91000</v>
      </c>
      <c r="H34" s="12">
        <v>1200</v>
      </c>
      <c r="I34" s="12">
        <v>0</v>
      </c>
      <c r="J34" s="11"/>
      <c r="K34" s="12"/>
      <c r="L34" s="12"/>
      <c r="M34" s="12">
        <v>0</v>
      </c>
      <c r="N34" s="12">
        <v>0</v>
      </c>
      <c r="O34" s="12">
        <v>0</v>
      </c>
      <c r="P34" s="12"/>
      <c r="Q34" s="11">
        <f>E34+J34</f>
        <v>127220</v>
      </c>
      <c r="R34" s="22"/>
    </row>
    <row r="35" spans="1:18" ht="25.5" hidden="1" x14ac:dyDescent="0.2">
      <c r="A35" s="9" t="s">
        <v>61</v>
      </c>
      <c r="B35" s="9" t="s">
        <v>62</v>
      </c>
      <c r="C35" s="9" t="s">
        <v>63</v>
      </c>
      <c r="D35" s="10" t="s">
        <v>64</v>
      </c>
      <c r="E35" s="11">
        <v>53000</v>
      </c>
      <c r="F35" s="12">
        <v>53000</v>
      </c>
      <c r="G35" s="12">
        <v>0</v>
      </c>
      <c r="H35" s="12">
        <v>0</v>
      </c>
      <c r="I35" s="12">
        <v>0</v>
      </c>
      <c r="J35" s="11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1">
        <v>53000</v>
      </c>
      <c r="R35" s="22"/>
    </row>
    <row r="36" spans="1:18" hidden="1" x14ac:dyDescent="0.2">
      <c r="A36" s="9" t="s">
        <v>61</v>
      </c>
      <c r="B36" s="9" t="s">
        <v>62</v>
      </c>
      <c r="C36" s="9" t="s">
        <v>63</v>
      </c>
      <c r="D36" s="10" t="s">
        <v>205</v>
      </c>
      <c r="E36" s="11">
        <v>30000</v>
      </c>
      <c r="F36" s="12">
        <v>30000</v>
      </c>
      <c r="G36" s="12"/>
      <c r="H36" s="12"/>
      <c r="I36" s="12"/>
      <c r="J36" s="11"/>
      <c r="K36" s="12"/>
      <c r="L36" s="12"/>
      <c r="M36" s="12"/>
      <c r="N36" s="12"/>
      <c r="O36" s="12"/>
      <c r="P36" s="12"/>
      <c r="Q36" s="11">
        <v>30000</v>
      </c>
      <c r="R36" s="24"/>
    </row>
    <row r="37" spans="1:18" ht="25.5" hidden="1" x14ac:dyDescent="0.2">
      <c r="A37" s="9" t="s">
        <v>65</v>
      </c>
      <c r="B37" s="9" t="s">
        <v>66</v>
      </c>
      <c r="C37" s="9" t="s">
        <v>67</v>
      </c>
      <c r="D37" s="10" t="s">
        <v>68</v>
      </c>
      <c r="E37" s="11">
        <v>0</v>
      </c>
      <c r="F37" s="12">
        <v>0</v>
      </c>
      <c r="G37" s="12">
        <v>0</v>
      </c>
      <c r="H37" s="12">
        <v>0</v>
      </c>
      <c r="I37" s="12">
        <v>0</v>
      </c>
      <c r="J37" s="11">
        <v>20000</v>
      </c>
      <c r="K37" s="12">
        <v>0</v>
      </c>
      <c r="L37" s="12">
        <v>0</v>
      </c>
      <c r="M37" s="12">
        <v>20000</v>
      </c>
      <c r="N37" s="12">
        <v>0</v>
      </c>
      <c r="O37" s="12">
        <v>0</v>
      </c>
      <c r="P37" s="12">
        <v>0</v>
      </c>
      <c r="Q37" s="11">
        <v>20000</v>
      </c>
    </row>
    <row r="38" spans="1:18" ht="25.5" x14ac:dyDescent="0.2">
      <c r="A38" s="5" t="s">
        <v>69</v>
      </c>
      <c r="B38" s="5" t="s">
        <v>19</v>
      </c>
      <c r="C38" s="5" t="s">
        <v>19</v>
      </c>
      <c r="D38" s="6" t="s">
        <v>70</v>
      </c>
      <c r="E38" s="7">
        <f>E39</f>
        <v>62531433.060000002</v>
      </c>
      <c r="F38" s="8">
        <f t="shared" ref="F38:Q38" si="10">F39</f>
        <v>62531433.060000002</v>
      </c>
      <c r="G38" s="8">
        <f t="shared" si="10"/>
        <v>43486361</v>
      </c>
      <c r="H38" s="8">
        <f t="shared" si="10"/>
        <v>3435808.06</v>
      </c>
      <c r="I38" s="8">
        <f t="shared" si="10"/>
        <v>0</v>
      </c>
      <c r="J38" s="7">
        <f t="shared" si="10"/>
        <v>757726</v>
      </c>
      <c r="K38" s="8">
        <f t="shared" si="10"/>
        <v>397626</v>
      </c>
      <c r="L38" s="8">
        <f t="shared" si="10"/>
        <v>397626</v>
      </c>
      <c r="M38" s="8">
        <f t="shared" si="10"/>
        <v>360100</v>
      </c>
      <c r="N38" s="8">
        <f t="shared" si="10"/>
        <v>0</v>
      </c>
      <c r="O38" s="8">
        <f t="shared" si="10"/>
        <v>0</v>
      </c>
      <c r="P38" s="8">
        <f t="shared" si="10"/>
        <v>397626</v>
      </c>
      <c r="Q38" s="7">
        <f t="shared" si="10"/>
        <v>63289159.060000002</v>
      </c>
      <c r="R38">
        <v>1</v>
      </c>
    </row>
    <row r="39" spans="1:18" ht="25.5" x14ac:dyDescent="0.2">
      <c r="A39" s="5" t="s">
        <v>71</v>
      </c>
      <c r="B39" s="5" t="s">
        <v>19</v>
      </c>
      <c r="C39" s="5" t="s">
        <v>19</v>
      </c>
      <c r="D39" s="6" t="s">
        <v>70</v>
      </c>
      <c r="E39" s="7">
        <f>E40+E42+E51+E53+E57</f>
        <v>62531433.060000002</v>
      </c>
      <c r="F39" s="8">
        <f t="shared" ref="F39:P39" si="11">F40+F42+F51+F53+F57</f>
        <v>62531433.060000002</v>
      </c>
      <c r="G39" s="8">
        <f t="shared" si="11"/>
        <v>43486361</v>
      </c>
      <c r="H39" s="8">
        <f t="shared" si="11"/>
        <v>3435808.06</v>
      </c>
      <c r="I39" s="8">
        <f t="shared" si="11"/>
        <v>0</v>
      </c>
      <c r="J39" s="7">
        <f t="shared" si="11"/>
        <v>757726</v>
      </c>
      <c r="K39" s="8">
        <f t="shared" si="11"/>
        <v>397626</v>
      </c>
      <c r="L39" s="8">
        <f t="shared" si="11"/>
        <v>397626</v>
      </c>
      <c r="M39" s="8">
        <f t="shared" si="11"/>
        <v>360100</v>
      </c>
      <c r="N39" s="8">
        <f t="shared" si="11"/>
        <v>0</v>
      </c>
      <c r="O39" s="8">
        <f t="shared" si="11"/>
        <v>0</v>
      </c>
      <c r="P39" s="8">
        <f t="shared" si="11"/>
        <v>397626</v>
      </c>
      <c r="Q39" s="7">
        <f>Q40+Q42+Q51+Q53+Q57</f>
        <v>63289159.060000002</v>
      </c>
      <c r="R39">
        <v>1</v>
      </c>
    </row>
    <row r="40" spans="1:18" hidden="1" x14ac:dyDescent="0.2">
      <c r="A40" s="6" t="s">
        <v>183</v>
      </c>
      <c r="B40" s="5"/>
      <c r="C40" s="20"/>
      <c r="D40" s="17" t="s">
        <v>169</v>
      </c>
      <c r="E40" s="7">
        <f>E41</f>
        <v>526400</v>
      </c>
      <c r="F40" s="8">
        <f t="shared" ref="F40:Q40" si="12">F41</f>
        <v>526400</v>
      </c>
      <c r="G40" s="8">
        <f t="shared" si="12"/>
        <v>420000</v>
      </c>
      <c r="H40" s="8">
        <f t="shared" si="12"/>
        <v>0</v>
      </c>
      <c r="I40" s="8">
        <f t="shared" si="12"/>
        <v>0</v>
      </c>
      <c r="J40" s="7">
        <f t="shared" si="12"/>
        <v>0</v>
      </c>
      <c r="K40" s="8">
        <f t="shared" si="12"/>
        <v>0</v>
      </c>
      <c r="L40" s="8">
        <f t="shared" si="12"/>
        <v>0</v>
      </c>
      <c r="M40" s="8">
        <f t="shared" si="12"/>
        <v>0</v>
      </c>
      <c r="N40" s="8">
        <f t="shared" si="12"/>
        <v>0</v>
      </c>
      <c r="O40" s="8">
        <f t="shared" si="12"/>
        <v>0</v>
      </c>
      <c r="P40" s="8">
        <f t="shared" si="12"/>
        <v>0</v>
      </c>
      <c r="Q40" s="7">
        <f t="shared" si="12"/>
        <v>526400</v>
      </c>
    </row>
    <row r="41" spans="1:18" ht="38.25" hidden="1" x14ac:dyDescent="0.2">
      <c r="A41" s="9" t="s">
        <v>72</v>
      </c>
      <c r="B41" s="9" t="s">
        <v>73</v>
      </c>
      <c r="C41" s="9" t="s">
        <v>24</v>
      </c>
      <c r="D41" s="10" t="s">
        <v>74</v>
      </c>
      <c r="E41" s="11">
        <v>526400</v>
      </c>
      <c r="F41" s="12">
        <v>526400</v>
      </c>
      <c r="G41" s="12">
        <v>420000</v>
      </c>
      <c r="H41" s="12">
        <v>0</v>
      </c>
      <c r="I41" s="12">
        <v>0</v>
      </c>
      <c r="J41" s="11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1">
        <v>526400</v>
      </c>
    </row>
    <row r="42" spans="1:18" x14ac:dyDescent="0.2">
      <c r="A42" s="6" t="s">
        <v>181</v>
      </c>
      <c r="B42" s="6"/>
      <c r="C42" s="17"/>
      <c r="D42" s="17" t="s">
        <v>182</v>
      </c>
      <c r="E42" s="7">
        <f>E43+E44+E45+E47+E48+E49+E50+E46</f>
        <v>58658953.060000002</v>
      </c>
      <c r="F42" s="8">
        <f>F43+F44+F45+F47+F48+F49+F50+F46</f>
        <v>58658953.060000002</v>
      </c>
      <c r="G42" s="8">
        <f>G43+G44+G45+G47+G48+G49+G50</f>
        <v>40585731</v>
      </c>
      <c r="H42" s="8">
        <f t="shared" ref="H42:O42" si="13">H43+H44+H45+H47+H48+H49+H50</f>
        <v>3320708.06</v>
      </c>
      <c r="I42" s="8">
        <f t="shared" si="13"/>
        <v>0</v>
      </c>
      <c r="J42" s="7">
        <f>J43+J44+J45+J47+J48+J49+J50+J46</f>
        <v>625500</v>
      </c>
      <c r="K42" s="8">
        <f>K46+K43+K44+K45+K47+K48+K49+K50</f>
        <v>295000</v>
      </c>
      <c r="L42" s="8">
        <f>L43+L44+L45+L47+L48+L49+L50+L46</f>
        <v>295000</v>
      </c>
      <c r="M42" s="8">
        <f t="shared" si="13"/>
        <v>330500</v>
      </c>
      <c r="N42" s="8">
        <f t="shared" si="13"/>
        <v>0</v>
      </c>
      <c r="O42" s="8">
        <f t="shared" si="13"/>
        <v>0</v>
      </c>
      <c r="P42" s="8">
        <f>P43+P44+P45+P47+P48+P49+P50+P46</f>
        <v>295000</v>
      </c>
      <c r="Q42" s="7">
        <f>Q43+Q44+Q45+Q47+Q48+Q49+Q50+Q46</f>
        <v>59284453.060000002</v>
      </c>
      <c r="R42">
        <v>1</v>
      </c>
    </row>
    <row r="43" spans="1:18" x14ac:dyDescent="0.2">
      <c r="A43" s="9" t="s">
        <v>75</v>
      </c>
      <c r="B43" s="9" t="s">
        <v>76</v>
      </c>
      <c r="C43" s="9" t="s">
        <v>77</v>
      </c>
      <c r="D43" s="10" t="s">
        <v>78</v>
      </c>
      <c r="E43" s="11">
        <v>5623802.3399999999</v>
      </c>
      <c r="F43" s="12">
        <v>5623802.3399999999</v>
      </c>
      <c r="G43" s="12">
        <v>3675200</v>
      </c>
      <c r="H43" s="12">
        <v>416742.34</v>
      </c>
      <c r="I43" s="12">
        <v>0</v>
      </c>
      <c r="J43" s="11">
        <v>239900</v>
      </c>
      <c r="K43" s="12">
        <v>0</v>
      </c>
      <c r="L43" s="12">
        <v>0</v>
      </c>
      <c r="M43" s="12">
        <v>239900</v>
      </c>
      <c r="N43" s="12">
        <v>0</v>
      </c>
      <c r="O43" s="12">
        <v>0</v>
      </c>
      <c r="P43" s="12">
        <v>0</v>
      </c>
      <c r="Q43" s="11">
        <f t="shared" ref="Q43:Q47" si="14">E43+J43</f>
        <v>5863702.3399999999</v>
      </c>
      <c r="R43" s="22">
        <v>1</v>
      </c>
    </row>
    <row r="44" spans="1:18" ht="25.5" x14ac:dyDescent="0.2">
      <c r="A44" s="9" t="s">
        <v>79</v>
      </c>
      <c r="B44" s="9" t="s">
        <v>80</v>
      </c>
      <c r="C44" s="9" t="s">
        <v>81</v>
      </c>
      <c r="D44" s="10" t="s">
        <v>82</v>
      </c>
      <c r="E44" s="11">
        <v>14079065.720000001</v>
      </c>
      <c r="F44" s="12">
        <v>14079065.720000001</v>
      </c>
      <c r="G44" s="12">
        <v>6790000</v>
      </c>
      <c r="H44" s="12">
        <v>2894365.72</v>
      </c>
      <c r="I44" s="12">
        <v>0</v>
      </c>
      <c r="J44" s="11">
        <v>190600</v>
      </c>
      <c r="K44" s="12">
        <v>100000</v>
      </c>
      <c r="L44" s="12">
        <v>100000</v>
      </c>
      <c r="M44" s="12">
        <v>90600</v>
      </c>
      <c r="N44" s="12">
        <v>0</v>
      </c>
      <c r="O44" s="12">
        <v>0</v>
      </c>
      <c r="P44" s="12">
        <v>100000</v>
      </c>
      <c r="Q44" s="11">
        <f t="shared" si="14"/>
        <v>14269665.720000001</v>
      </c>
      <c r="R44" s="22">
        <v>1</v>
      </c>
    </row>
    <row r="45" spans="1:18" ht="25.5" hidden="1" x14ac:dyDescent="0.2">
      <c r="A45" s="9" t="s">
        <v>83</v>
      </c>
      <c r="B45" s="9" t="s">
        <v>84</v>
      </c>
      <c r="C45" s="9" t="s">
        <v>81</v>
      </c>
      <c r="D45" s="10" t="s">
        <v>82</v>
      </c>
      <c r="E45" s="11">
        <v>33777900</v>
      </c>
      <c r="F45" s="12">
        <v>33777900</v>
      </c>
      <c r="G45" s="12">
        <v>27686805</v>
      </c>
      <c r="H45" s="12">
        <v>0</v>
      </c>
      <c r="I45" s="12">
        <v>0</v>
      </c>
      <c r="J45" s="11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1">
        <f t="shared" si="14"/>
        <v>33777900</v>
      </c>
      <c r="R45" s="22"/>
    </row>
    <row r="46" spans="1:18" ht="25.5" hidden="1" x14ac:dyDescent="0.2">
      <c r="A46" s="10" t="s">
        <v>206</v>
      </c>
      <c r="B46" s="32">
        <v>1061</v>
      </c>
      <c r="C46" s="10" t="s">
        <v>81</v>
      </c>
      <c r="D46" s="10" t="s">
        <v>82</v>
      </c>
      <c r="E46" s="11">
        <v>1930174</v>
      </c>
      <c r="F46" s="12">
        <v>1930174</v>
      </c>
      <c r="G46" s="12"/>
      <c r="H46" s="12"/>
      <c r="I46" s="12"/>
      <c r="J46" s="11">
        <v>195000</v>
      </c>
      <c r="K46" s="12">
        <v>195000</v>
      </c>
      <c r="L46" s="12">
        <v>195000</v>
      </c>
      <c r="M46" s="12"/>
      <c r="N46" s="12"/>
      <c r="O46" s="12"/>
      <c r="P46" s="12">
        <v>195000</v>
      </c>
      <c r="Q46" s="11">
        <f t="shared" si="14"/>
        <v>2125174</v>
      </c>
    </row>
    <row r="47" spans="1:18" ht="38.25" hidden="1" x14ac:dyDescent="0.2">
      <c r="A47" s="9" t="s">
        <v>85</v>
      </c>
      <c r="B47" s="9" t="s">
        <v>86</v>
      </c>
      <c r="C47" s="9" t="s">
        <v>87</v>
      </c>
      <c r="D47" s="10" t="s">
        <v>88</v>
      </c>
      <c r="E47" s="11">
        <v>1556000</v>
      </c>
      <c r="F47" s="12">
        <v>1556000</v>
      </c>
      <c r="G47" s="12">
        <v>1210080</v>
      </c>
      <c r="H47" s="12">
        <v>5100</v>
      </c>
      <c r="I47" s="12">
        <v>0</v>
      </c>
      <c r="J47" s="11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1">
        <f t="shared" si="14"/>
        <v>1556000</v>
      </c>
      <c r="R47" s="22"/>
    </row>
    <row r="48" spans="1:18" ht="25.5" x14ac:dyDescent="0.2">
      <c r="A48" s="9" t="s">
        <v>89</v>
      </c>
      <c r="B48" s="9" t="s">
        <v>90</v>
      </c>
      <c r="C48" s="9" t="s">
        <v>91</v>
      </c>
      <c r="D48" s="10" t="s">
        <v>92</v>
      </c>
      <c r="E48" s="11">
        <v>1357900</v>
      </c>
      <c r="F48" s="12">
        <v>1357900</v>
      </c>
      <c r="G48" s="12">
        <v>1065000</v>
      </c>
      <c r="H48" s="12">
        <v>4500</v>
      </c>
      <c r="I48" s="12">
        <v>0</v>
      </c>
      <c r="J48" s="11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1">
        <f>E48+J48</f>
        <v>1357900</v>
      </c>
      <c r="R48" s="33">
        <v>1</v>
      </c>
    </row>
    <row r="49" spans="1:18" hidden="1" x14ac:dyDescent="0.2">
      <c r="A49" s="9" t="s">
        <v>93</v>
      </c>
      <c r="B49" s="9" t="s">
        <v>94</v>
      </c>
      <c r="C49" s="9" t="s">
        <v>91</v>
      </c>
      <c r="D49" s="10" t="s">
        <v>95</v>
      </c>
      <c r="E49" s="11">
        <v>76750</v>
      </c>
      <c r="F49" s="12">
        <v>76750</v>
      </c>
      <c r="G49" s="12">
        <v>0</v>
      </c>
      <c r="H49" s="12">
        <v>0</v>
      </c>
      <c r="I49" s="12">
        <v>0</v>
      </c>
      <c r="J49" s="11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1">
        <v>76750</v>
      </c>
    </row>
    <row r="50" spans="1:18" ht="51" hidden="1" x14ac:dyDescent="0.2">
      <c r="A50" s="9" t="s">
        <v>96</v>
      </c>
      <c r="B50" s="9" t="s">
        <v>97</v>
      </c>
      <c r="C50" s="9" t="s">
        <v>91</v>
      </c>
      <c r="D50" s="10" t="s">
        <v>98</v>
      </c>
      <c r="E50" s="30">
        <v>257361</v>
      </c>
      <c r="F50" s="31">
        <v>257361</v>
      </c>
      <c r="G50" s="31">
        <v>158646</v>
      </c>
      <c r="H50" s="12">
        <v>0</v>
      </c>
      <c r="I50" s="12">
        <v>0</v>
      </c>
      <c r="J50" s="11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30">
        <v>257361</v>
      </c>
      <c r="R50" s="22"/>
    </row>
    <row r="51" spans="1:18" hidden="1" x14ac:dyDescent="0.2">
      <c r="A51" s="6" t="s">
        <v>184</v>
      </c>
      <c r="B51" s="6"/>
      <c r="C51" s="17"/>
      <c r="D51" s="17" t="s">
        <v>173</v>
      </c>
      <c r="E51" s="7">
        <f>E52</f>
        <v>0</v>
      </c>
      <c r="F51" s="8">
        <f t="shared" ref="F51:Q51" si="15">F52</f>
        <v>0</v>
      </c>
      <c r="G51" s="8">
        <f t="shared" si="15"/>
        <v>0</v>
      </c>
      <c r="H51" s="8">
        <f t="shared" si="15"/>
        <v>0</v>
      </c>
      <c r="I51" s="8">
        <f t="shared" si="15"/>
        <v>0</v>
      </c>
      <c r="J51" s="7">
        <f t="shared" si="15"/>
        <v>0</v>
      </c>
      <c r="K51" s="8">
        <f t="shared" si="15"/>
        <v>0</v>
      </c>
      <c r="L51" s="8">
        <f t="shared" si="15"/>
        <v>0</v>
      </c>
      <c r="M51" s="8">
        <f t="shared" si="15"/>
        <v>0</v>
      </c>
      <c r="N51" s="8">
        <f t="shared" si="15"/>
        <v>0</v>
      </c>
      <c r="O51" s="8">
        <f t="shared" si="15"/>
        <v>0</v>
      </c>
      <c r="P51" s="8">
        <f t="shared" si="15"/>
        <v>0</v>
      </c>
      <c r="Q51" s="7">
        <f t="shared" si="15"/>
        <v>0</v>
      </c>
    </row>
    <row r="52" spans="1:18" ht="63.75" hidden="1" x14ac:dyDescent="0.2">
      <c r="A52" s="9" t="s">
        <v>99</v>
      </c>
      <c r="B52" s="9" t="s">
        <v>100</v>
      </c>
      <c r="C52" s="9" t="s">
        <v>32</v>
      </c>
      <c r="D52" s="10" t="s">
        <v>101</v>
      </c>
      <c r="E52" s="11">
        <v>0</v>
      </c>
      <c r="F52" s="12">
        <v>0</v>
      </c>
      <c r="G52" s="12">
        <v>0</v>
      </c>
      <c r="H52" s="12">
        <v>0</v>
      </c>
      <c r="I52" s="12">
        <v>0</v>
      </c>
      <c r="J52" s="11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1">
        <v>0</v>
      </c>
      <c r="R52" s="22"/>
    </row>
    <row r="53" spans="1:18" hidden="1" x14ac:dyDescent="0.2">
      <c r="A53" s="6" t="s">
        <v>185</v>
      </c>
      <c r="B53" s="6"/>
      <c r="C53" s="17"/>
      <c r="D53" s="17" t="s">
        <v>186</v>
      </c>
      <c r="E53" s="7">
        <f>E54+E55+E56</f>
        <v>3089880</v>
      </c>
      <c r="F53" s="8">
        <f t="shared" ref="F53:Q53" si="16">F54+F55+F56</f>
        <v>3089880</v>
      </c>
      <c r="G53" s="8">
        <f t="shared" si="16"/>
        <v>2311630</v>
      </c>
      <c r="H53" s="8">
        <f t="shared" si="16"/>
        <v>115100</v>
      </c>
      <c r="I53" s="8">
        <f t="shared" si="16"/>
        <v>0</v>
      </c>
      <c r="J53" s="7">
        <f t="shared" si="16"/>
        <v>132226</v>
      </c>
      <c r="K53" s="8">
        <f t="shared" si="16"/>
        <v>102626</v>
      </c>
      <c r="L53" s="8">
        <f t="shared" si="16"/>
        <v>102626</v>
      </c>
      <c r="M53" s="8">
        <f t="shared" si="16"/>
        <v>29600</v>
      </c>
      <c r="N53" s="8">
        <f t="shared" si="16"/>
        <v>0</v>
      </c>
      <c r="O53" s="8">
        <f t="shared" si="16"/>
        <v>0</v>
      </c>
      <c r="P53" s="8">
        <f t="shared" si="16"/>
        <v>102626</v>
      </c>
      <c r="Q53" s="7">
        <f t="shared" si="16"/>
        <v>3222106</v>
      </c>
    </row>
    <row r="54" spans="1:18" hidden="1" x14ac:dyDescent="0.2">
      <c r="A54" s="9" t="s">
        <v>102</v>
      </c>
      <c r="B54" s="9" t="s">
        <v>103</v>
      </c>
      <c r="C54" s="9" t="s">
        <v>104</v>
      </c>
      <c r="D54" s="10" t="s">
        <v>105</v>
      </c>
      <c r="E54" s="11">
        <v>715780</v>
      </c>
      <c r="F54" s="12">
        <v>715780</v>
      </c>
      <c r="G54" s="12">
        <v>546630</v>
      </c>
      <c r="H54" s="12">
        <v>300</v>
      </c>
      <c r="I54" s="12">
        <v>0</v>
      </c>
      <c r="J54" s="11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1">
        <v>715780</v>
      </c>
    </row>
    <row r="55" spans="1:18" ht="38.25" hidden="1" x14ac:dyDescent="0.2">
      <c r="A55" s="9" t="s">
        <v>106</v>
      </c>
      <c r="B55" s="9" t="s">
        <v>107</v>
      </c>
      <c r="C55" s="9" t="s">
        <v>108</v>
      </c>
      <c r="D55" s="10" t="s">
        <v>109</v>
      </c>
      <c r="E55" s="11">
        <v>2354100</v>
      </c>
      <c r="F55" s="12">
        <v>2354100</v>
      </c>
      <c r="G55" s="12">
        <v>1765000</v>
      </c>
      <c r="H55" s="12">
        <v>114800</v>
      </c>
      <c r="I55" s="12">
        <v>0</v>
      </c>
      <c r="J55" s="11">
        <v>132226</v>
      </c>
      <c r="K55" s="12">
        <v>102626</v>
      </c>
      <c r="L55" s="12">
        <v>102626</v>
      </c>
      <c r="M55" s="12">
        <v>29600</v>
      </c>
      <c r="N55" s="12">
        <v>0</v>
      </c>
      <c r="O55" s="12">
        <v>0</v>
      </c>
      <c r="P55" s="12">
        <v>102626</v>
      </c>
      <c r="Q55" s="11">
        <f>E55+J55</f>
        <v>2486326</v>
      </c>
      <c r="R55" s="22"/>
    </row>
    <row r="56" spans="1:18" hidden="1" x14ac:dyDescent="0.2">
      <c r="A56" s="9" t="s">
        <v>110</v>
      </c>
      <c r="B56" s="9" t="s">
        <v>111</v>
      </c>
      <c r="C56" s="9" t="s">
        <v>112</v>
      </c>
      <c r="D56" s="10" t="s">
        <v>113</v>
      </c>
      <c r="E56" s="11">
        <v>20000</v>
      </c>
      <c r="F56" s="12">
        <v>20000</v>
      </c>
      <c r="G56" s="12">
        <v>0</v>
      </c>
      <c r="H56" s="12">
        <v>0</v>
      </c>
      <c r="I56" s="12">
        <v>0</v>
      </c>
      <c r="J56" s="11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1">
        <v>20000</v>
      </c>
      <c r="R56" s="22"/>
    </row>
    <row r="57" spans="1:18" hidden="1" x14ac:dyDescent="0.2">
      <c r="A57" s="6" t="s">
        <v>187</v>
      </c>
      <c r="B57" s="6"/>
      <c r="C57" s="17"/>
      <c r="D57" s="17" t="s">
        <v>188</v>
      </c>
      <c r="E57" s="7">
        <f>E58</f>
        <v>256200</v>
      </c>
      <c r="F57" s="8">
        <f t="shared" ref="F57:Q57" si="17">F58</f>
        <v>256200</v>
      </c>
      <c r="G57" s="8">
        <f t="shared" si="17"/>
        <v>169000</v>
      </c>
      <c r="H57" s="8">
        <f t="shared" si="17"/>
        <v>0</v>
      </c>
      <c r="I57" s="8">
        <f t="shared" si="17"/>
        <v>0</v>
      </c>
      <c r="J57" s="7">
        <f t="shared" si="17"/>
        <v>0</v>
      </c>
      <c r="K57" s="8">
        <f t="shared" si="17"/>
        <v>0</v>
      </c>
      <c r="L57" s="8">
        <f t="shared" si="17"/>
        <v>0</v>
      </c>
      <c r="M57" s="8">
        <f t="shared" si="17"/>
        <v>0</v>
      </c>
      <c r="N57" s="8">
        <f t="shared" si="17"/>
        <v>0</v>
      </c>
      <c r="O57" s="8">
        <f t="shared" si="17"/>
        <v>0</v>
      </c>
      <c r="P57" s="8">
        <f t="shared" si="17"/>
        <v>0</v>
      </c>
      <c r="Q57" s="7">
        <f t="shared" si="17"/>
        <v>256200</v>
      </c>
    </row>
    <row r="58" spans="1:18" ht="51" hidden="1" x14ac:dyDescent="0.2">
      <c r="A58" s="9" t="s">
        <v>114</v>
      </c>
      <c r="B58" s="9" t="s">
        <v>115</v>
      </c>
      <c r="C58" s="9" t="s">
        <v>116</v>
      </c>
      <c r="D58" s="10" t="s">
        <v>117</v>
      </c>
      <c r="E58" s="11">
        <v>256200</v>
      </c>
      <c r="F58" s="12">
        <v>256200</v>
      </c>
      <c r="G58" s="12">
        <v>169000</v>
      </c>
      <c r="H58" s="12">
        <v>0</v>
      </c>
      <c r="I58" s="12">
        <v>0</v>
      </c>
      <c r="J58" s="11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1">
        <v>256200</v>
      </c>
    </row>
    <row r="59" spans="1:18" ht="25.5" x14ac:dyDescent="0.2">
      <c r="A59" s="5" t="s">
        <v>118</v>
      </c>
      <c r="B59" s="5" t="s">
        <v>19</v>
      </c>
      <c r="C59" s="5" t="s">
        <v>19</v>
      </c>
      <c r="D59" s="6" t="s">
        <v>119</v>
      </c>
      <c r="E59" s="7">
        <f>E60</f>
        <v>8522243</v>
      </c>
      <c r="F59" s="8">
        <f t="shared" ref="F59:Q59" si="18">F60</f>
        <v>8522243</v>
      </c>
      <c r="G59" s="8">
        <f t="shared" si="18"/>
        <v>5303289</v>
      </c>
      <c r="H59" s="8">
        <f t="shared" si="18"/>
        <v>366110</v>
      </c>
      <c r="I59" s="8">
        <f t="shared" si="18"/>
        <v>0</v>
      </c>
      <c r="J59" s="7">
        <f t="shared" si="18"/>
        <v>1328764</v>
      </c>
      <c r="K59" s="8">
        <f t="shared" si="18"/>
        <v>0</v>
      </c>
      <c r="L59" s="8">
        <f t="shared" si="18"/>
        <v>0</v>
      </c>
      <c r="M59" s="8">
        <f t="shared" si="18"/>
        <v>1328764</v>
      </c>
      <c r="N59" s="8">
        <f t="shared" si="18"/>
        <v>65720</v>
      </c>
      <c r="O59" s="8">
        <f t="shared" si="18"/>
        <v>0</v>
      </c>
      <c r="P59" s="8">
        <f t="shared" si="18"/>
        <v>0</v>
      </c>
      <c r="Q59" s="7">
        <f t="shared" si="18"/>
        <v>9851007</v>
      </c>
      <c r="R59">
        <v>1</v>
      </c>
    </row>
    <row r="60" spans="1:18" ht="25.5" x14ac:dyDescent="0.2">
      <c r="A60" s="5" t="s">
        <v>120</v>
      </c>
      <c r="B60" s="5" t="s">
        <v>19</v>
      </c>
      <c r="C60" s="5" t="s">
        <v>19</v>
      </c>
      <c r="D60" s="6" t="s">
        <v>119</v>
      </c>
      <c r="E60" s="7">
        <f>E61+E63</f>
        <v>8522243</v>
      </c>
      <c r="F60" s="8">
        <f t="shared" ref="F60:Q60" si="19">F61+F63</f>
        <v>8522243</v>
      </c>
      <c r="G60" s="8">
        <f t="shared" si="19"/>
        <v>5303289</v>
      </c>
      <c r="H60" s="8">
        <f t="shared" si="19"/>
        <v>366110</v>
      </c>
      <c r="I60" s="8">
        <f t="shared" si="19"/>
        <v>0</v>
      </c>
      <c r="J60" s="7">
        <f t="shared" si="19"/>
        <v>1328764</v>
      </c>
      <c r="K60" s="8">
        <f t="shared" si="19"/>
        <v>0</v>
      </c>
      <c r="L60" s="8">
        <f t="shared" si="19"/>
        <v>0</v>
      </c>
      <c r="M60" s="8">
        <f t="shared" si="19"/>
        <v>1328764</v>
      </c>
      <c r="N60" s="8">
        <f t="shared" si="19"/>
        <v>65720</v>
      </c>
      <c r="O60" s="8">
        <f t="shared" si="19"/>
        <v>0</v>
      </c>
      <c r="P60" s="8">
        <f t="shared" si="19"/>
        <v>0</v>
      </c>
      <c r="Q60" s="7">
        <f t="shared" si="19"/>
        <v>9851007</v>
      </c>
      <c r="R60">
        <v>1</v>
      </c>
    </row>
    <row r="61" spans="1:18" hidden="1" x14ac:dyDescent="0.2">
      <c r="A61" s="6" t="s">
        <v>190</v>
      </c>
      <c r="B61" s="5"/>
      <c r="C61" s="20"/>
      <c r="D61" s="17" t="s">
        <v>169</v>
      </c>
      <c r="E61" s="7">
        <f>E62</f>
        <v>792000</v>
      </c>
      <c r="F61" s="8">
        <f t="shared" ref="F61:Q61" si="20">F62</f>
        <v>792000</v>
      </c>
      <c r="G61" s="8">
        <f t="shared" si="20"/>
        <v>600000</v>
      </c>
      <c r="H61" s="8">
        <f t="shared" si="20"/>
        <v>14000</v>
      </c>
      <c r="I61" s="8">
        <f t="shared" si="20"/>
        <v>0</v>
      </c>
      <c r="J61" s="7">
        <f t="shared" si="20"/>
        <v>0</v>
      </c>
      <c r="K61" s="8">
        <f t="shared" si="20"/>
        <v>0</v>
      </c>
      <c r="L61" s="8">
        <f t="shared" si="20"/>
        <v>0</v>
      </c>
      <c r="M61" s="8">
        <f t="shared" si="20"/>
        <v>0</v>
      </c>
      <c r="N61" s="8">
        <f t="shared" si="20"/>
        <v>0</v>
      </c>
      <c r="O61" s="8">
        <f t="shared" si="20"/>
        <v>0</v>
      </c>
      <c r="P61" s="8">
        <f t="shared" si="20"/>
        <v>0</v>
      </c>
      <c r="Q61" s="7">
        <f t="shared" si="20"/>
        <v>792000</v>
      </c>
    </row>
    <row r="62" spans="1:18" ht="38.25" hidden="1" x14ac:dyDescent="0.2">
      <c r="A62" s="9" t="s">
        <v>121</v>
      </c>
      <c r="B62" s="9" t="s">
        <v>73</v>
      </c>
      <c r="C62" s="9" t="s">
        <v>24</v>
      </c>
      <c r="D62" s="10" t="s">
        <v>74</v>
      </c>
      <c r="E62" s="11">
        <v>792000</v>
      </c>
      <c r="F62" s="12">
        <v>792000</v>
      </c>
      <c r="G62" s="12">
        <v>600000</v>
      </c>
      <c r="H62" s="12">
        <v>14000</v>
      </c>
      <c r="I62" s="12">
        <v>0</v>
      </c>
      <c r="J62" s="11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1">
        <v>792000</v>
      </c>
      <c r="R62" s="22"/>
    </row>
    <row r="63" spans="1:18" x14ac:dyDescent="0.2">
      <c r="A63" s="6" t="s">
        <v>189</v>
      </c>
      <c r="B63" s="6"/>
      <c r="C63" s="17"/>
      <c r="D63" s="17" t="s">
        <v>173</v>
      </c>
      <c r="E63" s="7">
        <f>E64+E65+E66+E67+E68+E69+E70+E71+E72+E74+E73</f>
        <v>7730243</v>
      </c>
      <c r="F63" s="8">
        <f t="shared" ref="F63:Q63" si="21">F64+F65+F66+F67+F68+F69+F70+F71+F72+F74+F73</f>
        <v>7730243</v>
      </c>
      <c r="G63" s="8">
        <f t="shared" si="21"/>
        <v>4703289</v>
      </c>
      <c r="H63" s="8">
        <f t="shared" si="21"/>
        <v>352110</v>
      </c>
      <c r="I63" s="8">
        <f t="shared" si="21"/>
        <v>0</v>
      </c>
      <c r="J63" s="7">
        <f t="shared" si="21"/>
        <v>1328764</v>
      </c>
      <c r="K63" s="8">
        <f t="shared" si="21"/>
        <v>0</v>
      </c>
      <c r="L63" s="8">
        <f t="shared" si="21"/>
        <v>0</v>
      </c>
      <c r="M63" s="8">
        <f t="shared" si="21"/>
        <v>1328764</v>
      </c>
      <c r="N63" s="8">
        <f t="shared" si="21"/>
        <v>65720</v>
      </c>
      <c r="O63" s="8">
        <f t="shared" si="21"/>
        <v>0</v>
      </c>
      <c r="P63" s="8">
        <f t="shared" si="21"/>
        <v>0</v>
      </c>
      <c r="Q63" s="7">
        <f t="shared" si="21"/>
        <v>9059007</v>
      </c>
      <c r="R63">
        <v>1</v>
      </c>
    </row>
    <row r="64" spans="1:18" ht="25.5" hidden="1" x14ac:dyDescent="0.2">
      <c r="A64" s="9" t="s">
        <v>122</v>
      </c>
      <c r="B64" s="9" t="s">
        <v>123</v>
      </c>
      <c r="C64" s="9" t="s">
        <v>86</v>
      </c>
      <c r="D64" s="10" t="s">
        <v>124</v>
      </c>
      <c r="E64" s="11">
        <v>2000</v>
      </c>
      <c r="F64" s="12">
        <v>2000</v>
      </c>
      <c r="G64" s="12">
        <v>0</v>
      </c>
      <c r="H64" s="12">
        <v>0</v>
      </c>
      <c r="I64" s="12">
        <v>0</v>
      </c>
      <c r="J64" s="11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1">
        <v>2000</v>
      </c>
    </row>
    <row r="65" spans="1:18" ht="38.25" hidden="1" x14ac:dyDescent="0.2">
      <c r="A65" s="9" t="s">
        <v>125</v>
      </c>
      <c r="B65" s="9" t="s">
        <v>126</v>
      </c>
      <c r="C65" s="9" t="s">
        <v>86</v>
      </c>
      <c r="D65" s="10" t="s">
        <v>127</v>
      </c>
      <c r="E65" s="11">
        <v>40000</v>
      </c>
      <c r="F65" s="12">
        <v>40000</v>
      </c>
      <c r="G65" s="12">
        <v>0</v>
      </c>
      <c r="H65" s="12">
        <v>0</v>
      </c>
      <c r="I65" s="12">
        <v>0</v>
      </c>
      <c r="J65" s="11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1">
        <v>40000</v>
      </c>
    </row>
    <row r="66" spans="1:18" ht="38.25" hidden="1" x14ac:dyDescent="0.2">
      <c r="A66" s="9" t="s">
        <v>128</v>
      </c>
      <c r="B66" s="9" t="s">
        <v>129</v>
      </c>
      <c r="C66" s="9" t="s">
        <v>86</v>
      </c>
      <c r="D66" s="10" t="s">
        <v>130</v>
      </c>
      <c r="E66" s="11">
        <v>4000</v>
      </c>
      <c r="F66" s="12">
        <v>4000</v>
      </c>
      <c r="G66" s="12">
        <v>0</v>
      </c>
      <c r="H66" s="12">
        <v>0</v>
      </c>
      <c r="I66" s="12">
        <v>0</v>
      </c>
      <c r="J66" s="11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1">
        <v>4000</v>
      </c>
    </row>
    <row r="67" spans="1:18" ht="51" hidden="1" x14ac:dyDescent="0.2">
      <c r="A67" s="9" t="s">
        <v>131</v>
      </c>
      <c r="B67" s="9" t="s">
        <v>132</v>
      </c>
      <c r="C67" s="9" t="s">
        <v>133</v>
      </c>
      <c r="D67" s="10" t="s">
        <v>134</v>
      </c>
      <c r="E67" s="11">
        <v>6188785</v>
      </c>
      <c r="F67" s="12">
        <v>6188785</v>
      </c>
      <c r="G67" s="12">
        <v>4597289</v>
      </c>
      <c r="H67" s="12">
        <v>341610</v>
      </c>
      <c r="I67" s="12">
        <v>0</v>
      </c>
      <c r="J67" s="11">
        <v>1328764</v>
      </c>
      <c r="K67" s="12">
        <v>0</v>
      </c>
      <c r="L67" s="12">
        <v>0</v>
      </c>
      <c r="M67" s="12">
        <v>1328764</v>
      </c>
      <c r="N67" s="12">
        <v>65720</v>
      </c>
      <c r="O67" s="12">
        <v>0</v>
      </c>
      <c r="P67" s="12">
        <v>0</v>
      </c>
      <c r="Q67" s="11">
        <f>E67+J67</f>
        <v>7517549</v>
      </c>
      <c r="R67" s="22"/>
    </row>
    <row r="68" spans="1:18" ht="25.5" hidden="1" x14ac:dyDescent="0.2">
      <c r="A68" s="9" t="s">
        <v>135</v>
      </c>
      <c r="B68" s="9" t="s">
        <v>31</v>
      </c>
      <c r="C68" s="9" t="s">
        <v>32</v>
      </c>
      <c r="D68" s="10" t="s">
        <v>33</v>
      </c>
      <c r="E68" s="11">
        <v>11300</v>
      </c>
      <c r="F68" s="12">
        <v>11300</v>
      </c>
      <c r="G68" s="12">
        <v>0</v>
      </c>
      <c r="H68" s="12">
        <v>0</v>
      </c>
      <c r="I68" s="12">
        <v>0</v>
      </c>
      <c r="J68" s="11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1">
        <v>11300</v>
      </c>
    </row>
    <row r="69" spans="1:18" ht="51" hidden="1" x14ac:dyDescent="0.2">
      <c r="A69" s="9" t="s">
        <v>136</v>
      </c>
      <c r="B69" s="9" t="s">
        <v>137</v>
      </c>
      <c r="C69" s="9" t="s">
        <v>32</v>
      </c>
      <c r="D69" s="10" t="s">
        <v>138</v>
      </c>
      <c r="E69" s="11">
        <v>143100</v>
      </c>
      <c r="F69" s="12">
        <v>143100</v>
      </c>
      <c r="G69" s="12">
        <v>80000</v>
      </c>
      <c r="H69" s="12">
        <v>10500</v>
      </c>
      <c r="I69" s="12">
        <v>0</v>
      </c>
      <c r="J69" s="11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1">
        <v>143100</v>
      </c>
      <c r="R69" s="22"/>
    </row>
    <row r="70" spans="1:18" ht="76.5" hidden="1" x14ac:dyDescent="0.2">
      <c r="A70" s="9" t="s">
        <v>139</v>
      </c>
      <c r="B70" s="9" t="s">
        <v>140</v>
      </c>
      <c r="C70" s="9" t="s">
        <v>76</v>
      </c>
      <c r="D70" s="10" t="s">
        <v>141</v>
      </c>
      <c r="E70" s="11">
        <v>90000</v>
      </c>
      <c r="F70" s="12">
        <v>90000</v>
      </c>
      <c r="G70" s="12">
        <v>0</v>
      </c>
      <c r="H70" s="12">
        <v>0</v>
      </c>
      <c r="I70" s="12">
        <v>0</v>
      </c>
      <c r="J70" s="11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1">
        <v>90000</v>
      </c>
      <c r="R70" s="22"/>
    </row>
    <row r="71" spans="1:18" ht="38.25" hidden="1" x14ac:dyDescent="0.2">
      <c r="A71" s="9" t="s">
        <v>142</v>
      </c>
      <c r="B71" s="9" t="s">
        <v>143</v>
      </c>
      <c r="C71" s="9" t="s">
        <v>144</v>
      </c>
      <c r="D71" s="10" t="s">
        <v>145</v>
      </c>
      <c r="E71" s="11">
        <v>6000</v>
      </c>
      <c r="F71" s="12">
        <v>6000</v>
      </c>
      <c r="G71" s="12">
        <v>0</v>
      </c>
      <c r="H71" s="12">
        <v>0</v>
      </c>
      <c r="I71" s="12">
        <v>0</v>
      </c>
      <c r="J71" s="11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1">
        <v>6000</v>
      </c>
    </row>
    <row r="72" spans="1:18" hidden="1" x14ac:dyDescent="0.2">
      <c r="A72" s="9" t="s">
        <v>146</v>
      </c>
      <c r="B72" s="9" t="s">
        <v>147</v>
      </c>
      <c r="C72" s="9" t="s">
        <v>148</v>
      </c>
      <c r="D72" s="10" t="s">
        <v>149</v>
      </c>
      <c r="E72" s="11">
        <v>31720</v>
      </c>
      <c r="F72" s="12">
        <v>31720</v>
      </c>
      <c r="G72" s="12">
        <v>26000</v>
      </c>
      <c r="H72" s="12">
        <v>0</v>
      </c>
      <c r="I72" s="12">
        <v>0</v>
      </c>
      <c r="J72" s="11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1">
        <v>31720</v>
      </c>
    </row>
    <row r="73" spans="1:18" ht="38.25" x14ac:dyDescent="0.2">
      <c r="A73" s="9" t="s">
        <v>209</v>
      </c>
      <c r="B73" s="9" t="s">
        <v>210</v>
      </c>
      <c r="C73" s="9" t="s">
        <v>86</v>
      </c>
      <c r="D73" s="10" t="s">
        <v>211</v>
      </c>
      <c r="E73" s="11">
        <v>151338</v>
      </c>
      <c r="F73" s="12">
        <v>151338</v>
      </c>
      <c r="G73" s="12"/>
      <c r="H73" s="12"/>
      <c r="I73" s="12"/>
      <c r="J73" s="11"/>
      <c r="K73" s="12"/>
      <c r="L73" s="12"/>
      <c r="M73" s="12"/>
      <c r="N73" s="12"/>
      <c r="O73" s="12"/>
      <c r="P73" s="12"/>
      <c r="Q73" s="11">
        <v>151338</v>
      </c>
      <c r="R73">
        <v>1</v>
      </c>
    </row>
    <row r="74" spans="1:18" ht="25.5" x14ac:dyDescent="0.2">
      <c r="A74" s="9" t="s">
        <v>150</v>
      </c>
      <c r="B74" s="9" t="s">
        <v>151</v>
      </c>
      <c r="C74" s="9" t="s">
        <v>152</v>
      </c>
      <c r="D74" s="10" t="s">
        <v>153</v>
      </c>
      <c r="E74" s="11">
        <v>1062000</v>
      </c>
      <c r="F74" s="12">
        <v>1062000</v>
      </c>
      <c r="G74" s="12">
        <v>0</v>
      </c>
      <c r="H74" s="12">
        <v>0</v>
      </c>
      <c r="I74" s="12">
        <v>0</v>
      </c>
      <c r="J74" s="11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1">
        <v>1062000</v>
      </c>
      <c r="R74" s="22">
        <v>1</v>
      </c>
    </row>
    <row r="75" spans="1:18" ht="25.5" x14ac:dyDescent="0.2">
      <c r="A75" s="5" t="s">
        <v>154</v>
      </c>
      <c r="B75" s="5" t="s">
        <v>19</v>
      </c>
      <c r="C75" s="5" t="s">
        <v>19</v>
      </c>
      <c r="D75" s="6" t="s">
        <v>155</v>
      </c>
      <c r="E75" s="7">
        <f>E76</f>
        <v>3537720</v>
      </c>
      <c r="F75" s="8">
        <f t="shared" ref="F75:Q75" si="22">F76</f>
        <v>3437720</v>
      </c>
      <c r="G75" s="8">
        <f t="shared" si="22"/>
        <v>490000</v>
      </c>
      <c r="H75" s="8">
        <f t="shared" si="22"/>
        <v>12500</v>
      </c>
      <c r="I75" s="8">
        <f t="shared" si="22"/>
        <v>0</v>
      </c>
      <c r="J75" s="7">
        <f t="shared" si="22"/>
        <v>0</v>
      </c>
      <c r="K75" s="8">
        <f t="shared" si="22"/>
        <v>0</v>
      </c>
      <c r="L75" s="8">
        <f t="shared" si="22"/>
        <v>0</v>
      </c>
      <c r="M75" s="8">
        <f t="shared" si="22"/>
        <v>0</v>
      </c>
      <c r="N75" s="8">
        <f t="shared" si="22"/>
        <v>0</v>
      </c>
      <c r="O75" s="8">
        <f t="shared" si="22"/>
        <v>0</v>
      </c>
      <c r="P75" s="8">
        <f t="shared" si="22"/>
        <v>0</v>
      </c>
      <c r="Q75" s="7">
        <f t="shared" si="22"/>
        <v>3537720</v>
      </c>
      <c r="R75">
        <v>1</v>
      </c>
    </row>
    <row r="76" spans="1:18" ht="25.5" x14ac:dyDescent="0.2">
      <c r="A76" s="5" t="s">
        <v>156</v>
      </c>
      <c r="B76" s="5" t="s">
        <v>19</v>
      </c>
      <c r="C76" s="5" t="s">
        <v>19</v>
      </c>
      <c r="D76" s="6" t="s">
        <v>155</v>
      </c>
      <c r="E76" s="7">
        <f>E77+E79</f>
        <v>3537720</v>
      </c>
      <c r="F76" s="8">
        <f t="shared" ref="F76:Q76" si="23">F77+F79</f>
        <v>3437720</v>
      </c>
      <c r="G76" s="8">
        <f t="shared" si="23"/>
        <v>490000</v>
      </c>
      <c r="H76" s="8">
        <f t="shared" si="23"/>
        <v>12500</v>
      </c>
      <c r="I76" s="8">
        <f t="shared" si="23"/>
        <v>0</v>
      </c>
      <c r="J76" s="7">
        <f t="shared" si="23"/>
        <v>0</v>
      </c>
      <c r="K76" s="8">
        <f t="shared" si="23"/>
        <v>0</v>
      </c>
      <c r="L76" s="8">
        <f t="shared" si="23"/>
        <v>0</v>
      </c>
      <c r="M76" s="8">
        <f t="shared" si="23"/>
        <v>0</v>
      </c>
      <c r="N76" s="8">
        <f t="shared" si="23"/>
        <v>0</v>
      </c>
      <c r="O76" s="8">
        <f t="shared" si="23"/>
        <v>0</v>
      </c>
      <c r="P76" s="8">
        <f t="shared" si="23"/>
        <v>0</v>
      </c>
      <c r="Q76" s="7">
        <f t="shared" si="23"/>
        <v>3537720</v>
      </c>
      <c r="R76">
        <v>1</v>
      </c>
    </row>
    <row r="77" spans="1:18" hidden="1" x14ac:dyDescent="0.2">
      <c r="A77" s="23" t="s">
        <v>191</v>
      </c>
      <c r="B77" s="18"/>
      <c r="C77" s="19"/>
      <c r="D77" s="17" t="s">
        <v>169</v>
      </c>
      <c r="E77" s="7">
        <f>E78</f>
        <v>640300</v>
      </c>
      <c r="F77" s="8">
        <f t="shared" ref="F77:Q77" si="24">F78</f>
        <v>640300</v>
      </c>
      <c r="G77" s="8">
        <f t="shared" si="24"/>
        <v>490000</v>
      </c>
      <c r="H77" s="8">
        <f t="shared" si="24"/>
        <v>12500</v>
      </c>
      <c r="I77" s="8">
        <f t="shared" si="24"/>
        <v>0</v>
      </c>
      <c r="J77" s="7">
        <f t="shared" si="24"/>
        <v>0</v>
      </c>
      <c r="K77" s="8">
        <f t="shared" si="24"/>
        <v>0</v>
      </c>
      <c r="L77" s="8">
        <f t="shared" si="24"/>
        <v>0</v>
      </c>
      <c r="M77" s="8">
        <f t="shared" si="24"/>
        <v>0</v>
      </c>
      <c r="N77" s="8">
        <f t="shared" si="24"/>
        <v>0</v>
      </c>
      <c r="O77" s="8">
        <f t="shared" si="24"/>
        <v>0</v>
      </c>
      <c r="P77" s="8">
        <f t="shared" si="24"/>
        <v>0</v>
      </c>
      <c r="Q77" s="7">
        <f t="shared" si="24"/>
        <v>640300</v>
      </c>
    </row>
    <row r="78" spans="1:18" ht="38.25" hidden="1" x14ac:dyDescent="0.2">
      <c r="A78" s="9" t="s">
        <v>157</v>
      </c>
      <c r="B78" s="9" t="s">
        <v>73</v>
      </c>
      <c r="C78" s="9" t="s">
        <v>24</v>
      </c>
      <c r="D78" s="10" t="s">
        <v>74</v>
      </c>
      <c r="E78" s="11">
        <v>640300</v>
      </c>
      <c r="F78" s="12">
        <v>640300</v>
      </c>
      <c r="G78" s="12">
        <v>490000</v>
      </c>
      <c r="H78" s="12">
        <v>12500</v>
      </c>
      <c r="I78" s="12">
        <v>0</v>
      </c>
      <c r="J78" s="11"/>
      <c r="K78" s="12"/>
      <c r="L78" s="12"/>
      <c r="M78" s="12">
        <v>0</v>
      </c>
      <c r="N78" s="12">
        <v>0</v>
      </c>
      <c r="O78" s="12">
        <v>0</v>
      </c>
      <c r="P78" s="12"/>
      <c r="Q78" s="11">
        <f>E78+J78</f>
        <v>640300</v>
      </c>
      <c r="R78" s="22"/>
    </row>
    <row r="79" spans="1:18" x14ac:dyDescent="0.2">
      <c r="A79" s="6" t="s">
        <v>192</v>
      </c>
      <c r="B79" s="6"/>
      <c r="C79" s="17"/>
      <c r="D79" s="17" t="s">
        <v>179</v>
      </c>
      <c r="E79" s="7">
        <f>E80+E81+E82</f>
        <v>2897420</v>
      </c>
      <c r="F79" s="8">
        <f>F80+F81+F82</f>
        <v>2797420</v>
      </c>
      <c r="G79" s="8">
        <f t="shared" ref="G79:P79" si="25">G80+G81</f>
        <v>0</v>
      </c>
      <c r="H79" s="8">
        <f t="shared" si="25"/>
        <v>0</v>
      </c>
      <c r="I79" s="8">
        <f t="shared" si="25"/>
        <v>0</v>
      </c>
      <c r="J79" s="7">
        <f t="shared" si="25"/>
        <v>0</v>
      </c>
      <c r="K79" s="8">
        <f t="shared" si="25"/>
        <v>0</v>
      </c>
      <c r="L79" s="8">
        <f t="shared" si="25"/>
        <v>0</v>
      </c>
      <c r="M79" s="8">
        <f t="shared" si="25"/>
        <v>0</v>
      </c>
      <c r="N79" s="8">
        <f t="shared" si="25"/>
        <v>0</v>
      </c>
      <c r="O79" s="8">
        <f t="shared" si="25"/>
        <v>0</v>
      </c>
      <c r="P79" s="8">
        <f t="shared" si="25"/>
        <v>0</v>
      </c>
      <c r="Q79" s="7">
        <f>Q80+Q81+Q82</f>
        <v>2897420</v>
      </c>
      <c r="R79">
        <v>1</v>
      </c>
    </row>
    <row r="80" spans="1:18" hidden="1" x14ac:dyDescent="0.2">
      <c r="A80" s="9" t="s">
        <v>158</v>
      </c>
      <c r="B80" s="9" t="s">
        <v>159</v>
      </c>
      <c r="C80" s="9" t="s">
        <v>160</v>
      </c>
      <c r="D80" s="10" t="s">
        <v>161</v>
      </c>
      <c r="E80" s="11">
        <v>100000</v>
      </c>
      <c r="F80" s="12">
        <v>0</v>
      </c>
      <c r="G80" s="12">
        <v>0</v>
      </c>
      <c r="H80" s="12">
        <v>0</v>
      </c>
      <c r="I80" s="12">
        <v>0</v>
      </c>
      <c r="J80" s="11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1">
        <v>100000</v>
      </c>
    </row>
    <row r="81" spans="1:18" hidden="1" x14ac:dyDescent="0.2">
      <c r="A81" s="9" t="s">
        <v>162</v>
      </c>
      <c r="B81" s="9" t="s">
        <v>163</v>
      </c>
      <c r="C81" s="9" t="s">
        <v>164</v>
      </c>
      <c r="D81" s="10" t="s">
        <v>165</v>
      </c>
      <c r="E81" s="11">
        <f>2119421+240000</f>
        <v>2359421</v>
      </c>
      <c r="F81" s="12">
        <f>2119421+240000</f>
        <v>2359421</v>
      </c>
      <c r="G81" s="12">
        <v>0</v>
      </c>
      <c r="H81" s="12">
        <v>0</v>
      </c>
      <c r="I81" s="12">
        <v>0</v>
      </c>
      <c r="J81" s="11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1">
        <f>E81</f>
        <v>2359421</v>
      </c>
      <c r="R81" s="22"/>
    </row>
    <row r="82" spans="1:18" ht="38.25" x14ac:dyDescent="0.2">
      <c r="A82" s="9" t="s">
        <v>196</v>
      </c>
      <c r="B82" s="9" t="s">
        <v>197</v>
      </c>
      <c r="C82" s="9" t="s">
        <v>164</v>
      </c>
      <c r="D82" s="10" t="s">
        <v>198</v>
      </c>
      <c r="E82" s="11">
        <v>437999</v>
      </c>
      <c r="F82" s="12">
        <v>437999</v>
      </c>
      <c r="G82" s="12">
        <v>0</v>
      </c>
      <c r="H82" s="12">
        <v>0</v>
      </c>
      <c r="I82" s="12">
        <v>0</v>
      </c>
      <c r="J82" s="11">
        <v>0</v>
      </c>
      <c r="K82" s="12"/>
      <c r="L82" s="12"/>
      <c r="M82" s="12"/>
      <c r="N82" s="12"/>
      <c r="O82" s="12"/>
      <c r="P82" s="12"/>
      <c r="Q82" s="11">
        <f>E82</f>
        <v>437999</v>
      </c>
      <c r="R82" s="24">
        <v>1</v>
      </c>
    </row>
    <row r="83" spans="1:18" x14ac:dyDescent="0.2">
      <c r="A83" s="13" t="s">
        <v>167</v>
      </c>
      <c r="B83" s="14" t="s">
        <v>167</v>
      </c>
      <c r="C83" s="14" t="s">
        <v>167</v>
      </c>
      <c r="D83" s="14" t="s">
        <v>166</v>
      </c>
      <c r="E83" s="7">
        <f>E15+E38+E59+E75</f>
        <v>86584116.060000002</v>
      </c>
      <c r="F83" s="7">
        <f t="shared" ref="F83:P83" si="26">F15+F38+F59+F75</f>
        <v>86018116.060000002</v>
      </c>
      <c r="G83" s="7">
        <f t="shared" si="26"/>
        <v>55270650</v>
      </c>
      <c r="H83" s="7">
        <f t="shared" si="26"/>
        <v>4734118.0600000005</v>
      </c>
      <c r="I83" s="7">
        <f t="shared" si="26"/>
        <v>466000</v>
      </c>
      <c r="J83" s="7">
        <f t="shared" si="26"/>
        <v>2227710</v>
      </c>
      <c r="K83" s="7">
        <f t="shared" si="26"/>
        <v>497626</v>
      </c>
      <c r="L83" s="7">
        <f t="shared" si="26"/>
        <v>497626</v>
      </c>
      <c r="M83" s="7">
        <f t="shared" si="26"/>
        <v>1730084</v>
      </c>
      <c r="N83" s="7">
        <f t="shared" si="26"/>
        <v>65720</v>
      </c>
      <c r="O83" s="7">
        <f t="shared" si="26"/>
        <v>0</v>
      </c>
      <c r="P83" s="7">
        <f t="shared" si="26"/>
        <v>497626</v>
      </c>
      <c r="Q83" s="7">
        <f>Q15+Q38+Q59+Q75</f>
        <v>88811826.060000002</v>
      </c>
      <c r="R83">
        <v>1</v>
      </c>
    </row>
    <row r="85" spans="1:18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</sheetData>
  <autoFilter ref="A1:R83">
    <filterColumn colId="17">
      <customFilters>
        <customFilter operator="notEqual" val=" "/>
      </customFilters>
    </filterColumn>
  </autoFilter>
  <mergeCells count="26">
    <mergeCell ref="N3:P3"/>
    <mergeCell ref="A85:Q85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6:Q6"/>
    <mergeCell ref="A7:Q7"/>
    <mergeCell ref="A10:A13"/>
    <mergeCell ref="B10:B13"/>
    <mergeCell ref="L12:L13"/>
    <mergeCell ref="P11:P13"/>
    <mergeCell ref="Q10:Q13"/>
    <mergeCell ref="G5:J5"/>
    <mergeCell ref="C10:C13"/>
    <mergeCell ref="D10:D13"/>
    <mergeCell ref="E10:I10"/>
    <mergeCell ref="E11:E13"/>
    <mergeCell ref="F11:F13"/>
    <mergeCell ref="G11:H11"/>
  </mergeCells>
  <pageMargins left="0.39370078740157483" right="0.39370078740157483" top="0.19685039370078741" bottom="0.19685039370078741" header="0" footer="0"/>
  <pageSetup paperSize="9" scale="55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2022-09-16T11:52:39Z</cp:lastPrinted>
  <dcterms:created xsi:type="dcterms:W3CDTF">2021-12-08T09:54:16Z</dcterms:created>
  <dcterms:modified xsi:type="dcterms:W3CDTF">2022-09-16T11:52:40Z</dcterms:modified>
</cp:coreProperties>
</file>