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2\Зміни\21.11.2022\"/>
    </mc:Choice>
  </mc:AlternateContent>
  <bookViews>
    <workbookView xWindow="0" yWindow="0" windowWidth="16170" windowHeight="7725"/>
  </bookViews>
  <sheets>
    <sheet name="Лист1" sheetId="1" r:id="rId1"/>
  </sheets>
  <definedNames>
    <definedName name="_xlnm._FilterDatabase" localSheetId="0" hidden="1">Лист1!$A$1:$R$86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Q21" i="1" l="1"/>
  <c r="F21" i="1"/>
  <c r="E21" i="1"/>
  <c r="P65" i="1" l="1"/>
  <c r="O65" i="1"/>
  <c r="N65" i="1"/>
  <c r="M65" i="1"/>
  <c r="L65" i="1"/>
  <c r="K65" i="1"/>
  <c r="J65" i="1"/>
  <c r="I65" i="1"/>
  <c r="H65" i="1"/>
  <c r="G65" i="1"/>
  <c r="F65" i="1"/>
  <c r="E65" i="1"/>
  <c r="Q50" i="1" l="1"/>
  <c r="Q48" i="1"/>
  <c r="F44" i="1"/>
  <c r="E44" i="1"/>
  <c r="P44" i="1" l="1"/>
  <c r="L44" i="1"/>
  <c r="K44" i="1"/>
  <c r="J44" i="1"/>
  <c r="P35" i="1"/>
  <c r="O35" i="1"/>
  <c r="N35" i="1"/>
  <c r="M35" i="1"/>
  <c r="L35" i="1"/>
  <c r="K35" i="1"/>
  <c r="I35" i="1"/>
  <c r="H35" i="1"/>
  <c r="G35" i="1"/>
  <c r="F35" i="1"/>
  <c r="E35" i="1"/>
  <c r="F84" i="1" l="1"/>
  <c r="E84" i="1"/>
  <c r="G44" i="1" l="1"/>
  <c r="P25" i="1" l="1"/>
  <c r="O25" i="1"/>
  <c r="N25" i="1"/>
  <c r="M25" i="1"/>
  <c r="L25" i="1"/>
  <c r="K25" i="1"/>
  <c r="J25" i="1"/>
  <c r="I25" i="1"/>
  <c r="H25" i="1"/>
  <c r="G25" i="1"/>
  <c r="F25" i="1"/>
  <c r="E25" i="1"/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F82" i="1" l="1"/>
  <c r="E82" i="1"/>
  <c r="Q85" i="1"/>
  <c r="Q36" i="1" l="1"/>
  <c r="Q35" i="1" s="1"/>
  <c r="Q27" i="1" l="1"/>
  <c r="Q25" i="1" s="1"/>
  <c r="Q81" i="1"/>
  <c r="Q84" i="1"/>
  <c r="Q82" i="1" s="1"/>
  <c r="Q69" i="1"/>
  <c r="Q65" i="1" s="1"/>
  <c r="Q49" i="1"/>
  <c r="Q47" i="1"/>
  <c r="Q46" i="1"/>
  <c r="Q45" i="1"/>
  <c r="Q20" i="1"/>
  <c r="Q18" i="1"/>
  <c r="Q57" i="1"/>
  <c r="Q44" i="1" l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O44" i="1"/>
  <c r="N44" i="1"/>
  <c r="M44" i="1"/>
  <c r="I44" i="1"/>
  <c r="H4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Q80" i="1"/>
  <c r="Q79" i="1" s="1"/>
  <c r="Q78" i="1" s="1"/>
  <c r="P80" i="1"/>
  <c r="O80" i="1"/>
  <c r="N80" i="1"/>
  <c r="M80" i="1"/>
  <c r="L80" i="1"/>
  <c r="K80" i="1"/>
  <c r="J80" i="1"/>
  <c r="I80" i="1"/>
  <c r="H80" i="1"/>
  <c r="G80" i="1"/>
  <c r="F80" i="1"/>
  <c r="E80" i="1"/>
  <c r="E79" i="1" s="1"/>
  <c r="E78" i="1" s="1"/>
  <c r="P82" i="1"/>
  <c r="O82" i="1"/>
  <c r="N82" i="1"/>
  <c r="M82" i="1"/>
  <c r="L82" i="1"/>
  <c r="K82" i="1"/>
  <c r="J82" i="1"/>
  <c r="I82" i="1"/>
  <c r="H82" i="1"/>
  <c r="G82" i="1"/>
  <c r="J35" i="1"/>
  <c r="P21" i="1"/>
  <c r="O21" i="1"/>
  <c r="N21" i="1"/>
  <c r="M21" i="1"/>
  <c r="L21" i="1"/>
  <c r="K21" i="1"/>
  <c r="J21" i="1"/>
  <c r="I21" i="1"/>
  <c r="H21" i="1"/>
  <c r="G21" i="1"/>
  <c r="Q19" i="1"/>
  <c r="P19" i="1"/>
  <c r="O19" i="1"/>
  <c r="N19" i="1"/>
  <c r="M19" i="1"/>
  <c r="L19" i="1"/>
  <c r="K19" i="1"/>
  <c r="J19" i="1"/>
  <c r="I19" i="1"/>
  <c r="H19" i="1"/>
  <c r="G19" i="1"/>
  <c r="F19" i="1"/>
  <c r="L17" i="1"/>
  <c r="E19" i="1"/>
  <c r="Q17" i="1"/>
  <c r="P17" i="1"/>
  <c r="O17" i="1"/>
  <c r="N17" i="1"/>
  <c r="M17" i="1"/>
  <c r="K17" i="1"/>
  <c r="J17" i="1"/>
  <c r="I17" i="1"/>
  <c r="H17" i="1"/>
  <c r="G17" i="1"/>
  <c r="F17" i="1"/>
  <c r="E17" i="1"/>
  <c r="E41" i="1" l="1"/>
  <c r="K62" i="1"/>
  <c r="K61" i="1" s="1"/>
  <c r="O62" i="1"/>
  <c r="O61" i="1" s="1"/>
  <c r="G62" i="1"/>
  <c r="G61" i="1" s="1"/>
  <c r="Q16" i="1"/>
  <c r="Q15" i="1" s="1"/>
  <c r="E16" i="1"/>
  <c r="E15" i="1" s="1"/>
  <c r="I79" i="1"/>
  <c r="I78" i="1" s="1"/>
  <c r="M79" i="1"/>
  <c r="M78" i="1" s="1"/>
  <c r="G16" i="1"/>
  <c r="G15" i="1" s="1"/>
  <c r="J41" i="1"/>
  <c r="J40" i="1" s="1"/>
  <c r="M16" i="1"/>
  <c r="M15" i="1" s="1"/>
  <c r="F79" i="1"/>
  <c r="F78" i="1" s="1"/>
  <c r="H62" i="1"/>
  <c r="H61" i="1" s="1"/>
  <c r="P62" i="1"/>
  <c r="P61" i="1" s="1"/>
  <c r="G41" i="1"/>
  <c r="G40" i="1" s="1"/>
  <c r="O41" i="1"/>
  <c r="O40" i="1" s="1"/>
  <c r="I16" i="1"/>
  <c r="I15" i="1" s="1"/>
  <c r="N16" i="1"/>
  <c r="N15" i="1" s="1"/>
  <c r="G79" i="1"/>
  <c r="G78" i="1" s="1"/>
  <c r="K79" i="1"/>
  <c r="K78" i="1" s="1"/>
  <c r="O79" i="1"/>
  <c r="O78" i="1" s="1"/>
  <c r="E62" i="1"/>
  <c r="E61" i="1" s="1"/>
  <c r="I62" i="1"/>
  <c r="I61" i="1" s="1"/>
  <c r="M62" i="1"/>
  <c r="M61" i="1" s="1"/>
  <c r="Q62" i="1"/>
  <c r="Q61" i="1" s="1"/>
  <c r="H41" i="1"/>
  <c r="H40" i="1" s="1"/>
  <c r="L41" i="1"/>
  <c r="L40" i="1" s="1"/>
  <c r="P41" i="1"/>
  <c r="P40" i="1" s="1"/>
  <c r="F41" i="1"/>
  <c r="F40" i="1" s="1"/>
  <c r="N41" i="1"/>
  <c r="N40" i="1" s="1"/>
  <c r="H16" i="1"/>
  <c r="H15" i="1" s="1"/>
  <c r="L16" i="1"/>
  <c r="L15" i="1" s="1"/>
  <c r="J79" i="1"/>
  <c r="J78" i="1" s="1"/>
  <c r="N79" i="1"/>
  <c r="N78" i="1" s="1"/>
  <c r="L62" i="1"/>
  <c r="L61" i="1" s="1"/>
  <c r="K41" i="1"/>
  <c r="K40" i="1" s="1"/>
  <c r="F16" i="1"/>
  <c r="F15" i="1" s="1"/>
  <c r="O16" i="1"/>
  <c r="O15" i="1" s="1"/>
  <c r="J16" i="1"/>
  <c r="J15" i="1" s="1"/>
  <c r="H79" i="1"/>
  <c r="H78" i="1" s="1"/>
  <c r="L79" i="1"/>
  <c r="L78" i="1" s="1"/>
  <c r="P79" i="1"/>
  <c r="P78" i="1" s="1"/>
  <c r="F62" i="1"/>
  <c r="F61" i="1" s="1"/>
  <c r="J62" i="1"/>
  <c r="J61" i="1" s="1"/>
  <c r="N62" i="1"/>
  <c r="N61" i="1" s="1"/>
  <c r="E40" i="1"/>
  <c r="I41" i="1"/>
  <c r="I40" i="1" s="1"/>
  <c r="M41" i="1"/>
  <c r="M40" i="1" s="1"/>
  <c r="Q41" i="1"/>
  <c r="Q40" i="1" s="1"/>
  <c r="K16" i="1"/>
  <c r="K15" i="1" s="1"/>
  <c r="P16" i="1"/>
  <c r="P15" i="1" s="1"/>
  <c r="N86" i="1" l="1"/>
  <c r="K86" i="1"/>
  <c r="P86" i="1"/>
  <c r="L86" i="1"/>
  <c r="J86" i="1"/>
  <c r="H86" i="1"/>
  <c r="G86" i="1"/>
  <c r="F86" i="1"/>
  <c r="O86" i="1"/>
  <c r="M86" i="1"/>
  <c r="Q86" i="1"/>
  <c r="E86" i="1"/>
  <c r="I86" i="1"/>
</calcChain>
</file>

<file path=xl/sharedStrings.xml><?xml version="1.0" encoding="utf-8"?>
<sst xmlns="http://schemas.openxmlformats.org/spreadsheetml/2006/main" count="282" uniqueCount="215">
  <si>
    <t>РОЗПОДІЛ</t>
  </si>
  <si>
    <t>03503000000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</si>
  <si>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</si>
  <si>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</si>
  <si>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</si>
  <si>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</si>
  <si>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</si>
  <si>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</si>
  <si>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</si>
  <si>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</si>
  <si>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</si>
  <si>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</si>
  <si>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</si>
  <si>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</si>
  <si>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</si>
  <si>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</si>
  <si>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</si>
  <si>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</si>
  <si>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</si>
  <si>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</si>
  <si>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Зимнiвська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</si>
  <si>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</si>
  <si>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</si>
  <si>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</si>
  <si>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</si>
  <si>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</si>
  <si>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</si>
  <si>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</si>
  <si>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</si>
  <si>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</si>
  <si>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0113112</t>
  </si>
  <si>
    <t>3112</t>
  </si>
  <si>
    <t>1040</t>
  </si>
  <si>
    <t>Заходи державної політики з питань дітей та їх соціального захисту</t>
  </si>
  <si>
    <t>0116030</t>
  </si>
  <si>
    <t>6030</t>
  </si>
  <si>
    <t>0620</t>
  </si>
  <si>
    <t>Організація благоустрою населених пунктів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</si>
  <si>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</si>
  <si>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</si>
  <si>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</si>
  <si>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</si>
  <si>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</si>
  <si>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</si>
  <si>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</si>
  <si>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</si>
  <si>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</si>
  <si>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</si>
  <si>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</si>
  <si>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</si>
  <si>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</si>
  <si>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</si>
  <si>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</si>
  <si>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</si>
  <si>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</si>
  <si>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</si>
  <si>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</si>
  <si>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</si>
  <si>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8130</t>
  </si>
  <si>
    <t>0320</t>
  </si>
  <si>
    <t>Забезпечення діяльності місцевої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</si>
  <si>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</si>
  <si>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</si>
  <si>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</si>
  <si>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</si>
  <si>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0118340</t>
  </si>
  <si>
    <t>8340</t>
  </si>
  <si>
    <t>0540</t>
  </si>
  <si>
    <t>Природоохоронні заходи за рахунок цільових фондів</t>
  </si>
  <si>
    <t>0600000</t>
  </si>
  <si>
    <t>Гуманітарний відділ виконавчого комітету Зимнівської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</si>
  <si>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</si>
  <si>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</si>
  <si>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</si>
  <si>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</si>
  <si>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</si>
  <si>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</si>
  <si>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</si>
  <si>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</si>
  <si>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</si>
  <si>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</si>
  <si>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</si>
  <si>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</si>
  <si>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</si>
  <si>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</si>
  <si>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</si>
  <si>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</si>
  <si>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</si>
  <si>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</si>
  <si>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</si>
  <si>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</si>
  <si>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</si>
  <si>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</si>
  <si>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</si>
  <si>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</si>
  <si>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</si>
  <si>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</si>
  <si>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</si>
  <si>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</si>
  <si>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</si>
  <si>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</si>
  <si>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</si>
  <si>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</si>
  <si>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</si>
  <si>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</si>
  <si>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</si>
  <si>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</si>
  <si>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</si>
  <si>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</si>
  <si>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</si>
  <si>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</si>
  <si>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</si>
  <si>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</si>
  <si>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</si>
  <si>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</si>
  <si>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</si>
  <si>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</si>
  <si>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</si>
  <si>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0800000</t>
  </si>
  <si>
    <t>Відділ соціального захисту населення виконавчого комітету Зимнівської сільської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</si>
  <si>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</si>
  <si>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</si>
  <si>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</si>
  <si>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</si>
  <si>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</si>
  <si>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</si>
  <si>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</si>
  <si>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</si>
  <si>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</si>
  <si>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</si>
  <si>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</si>
  <si>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</si>
  <si>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</si>
  <si>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</si>
  <si>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</si>
  <si>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0813112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</si>
  <si>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</si>
  <si>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</si>
  <si>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</si>
  <si>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</si>
  <si>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</si>
  <si>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</si>
  <si>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</si>
  <si>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</si>
  <si>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</si>
  <si>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</si>
  <si>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</si>
  <si>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</si>
  <si>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</si>
  <si>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</si>
  <si>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</si>
  <si>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</si>
  <si>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</si>
  <si>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</si>
  <si>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</si>
  <si>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Відділ фінансів виконавчого комітету Зимнівської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</si>
  <si>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</si>
  <si>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</si>
  <si>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</si>
  <si>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</si>
  <si>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</si>
  <si>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</si>
  <si>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</si>
  <si>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</si>
  <si>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</si>
  <si>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</si>
  <si>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</si>
  <si>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</si>
  <si>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0110100</t>
  </si>
  <si>
    <t>Державне управління</t>
  </si>
  <si>
    <t>0112000</t>
  </si>
  <si>
    <t>Охорона здоровя</t>
  </si>
  <si>
    <t>0113000</t>
  </si>
  <si>
    <t>Соціальний захист та соціальне забезпечення</t>
  </si>
  <si>
    <t>0116000</t>
  </si>
  <si>
    <t>Житлово-комунальне господарство</t>
  </si>
  <si>
    <t>0117000</t>
  </si>
  <si>
    <t>Економічна діяльність</t>
  </si>
  <si>
    <t>0118000</t>
  </si>
  <si>
    <t>Інша діяльність</t>
  </si>
  <si>
    <t>видатків  бюджету територіальної громади  на 2022 рік</t>
  </si>
  <si>
    <t>0611000</t>
  </si>
  <si>
    <t>Освіта</t>
  </si>
  <si>
    <t>0610100</t>
  </si>
  <si>
    <t>0613000</t>
  </si>
  <si>
    <t>0614000</t>
  </si>
  <si>
    <t>Культура і мистецтво</t>
  </si>
  <si>
    <t>0615000</t>
  </si>
  <si>
    <t>Фізична культура і спорт</t>
  </si>
  <si>
    <t>0813000</t>
  </si>
  <si>
    <t>0810100</t>
  </si>
  <si>
    <t>3710100</t>
  </si>
  <si>
    <t>3718000</t>
  </si>
  <si>
    <t>капітальні видатки за рахунок коштів, що передаються із загального фонду до бюджету розвитку (спеціального фонду)</t>
  </si>
  <si>
    <t>про внесення змін до до рішення сільської ради №15/2 від 24.12.2021 року "Про бюджет територіальної громади на 2022 рік"</t>
  </si>
  <si>
    <t>Зміни до додатку 3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</si>
  <si>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</si>
  <si>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</si>
  <si>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</si>
  <si>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</si>
  <si>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</si>
  <si>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</si>
  <si>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</si>
  <si>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</si>
  <si>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</si>
  <si>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Заходи та роботи з територіальної оборони</t>
  </si>
  <si>
    <t>0611061</t>
  </si>
  <si>
    <t>Додаток 3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</si>
  <si>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</si>
  <si>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</si>
  <si>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</si>
  <si>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`0113230</t>
  </si>
  <si>
    <t>за рахунок залишків коштів освітньої субвенції з державного бюджету місцевим бюджетам </t>
  </si>
  <si>
    <t xml:space="preserve">до рішення  сільської ради №26/2  від  24.11.2022 року </t>
  </si>
  <si>
    <t xml:space="preserve">в тому числі за рахунок залишку субвенції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</si>
</sst>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vertical="center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/>
    </xf>
    <xf numFmtId="164" fontId="0" fillId="0" borderId="0" xfId="0" applyNumberFormat="1" applyFill="1" applyBorder="1" applyAlignment="1">
      <alignment vertical="center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5" xfId="0" applyNumberForma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8"/>
  <sheetViews>
    <sheetView tabSelected="1" topLeftCell="F1" workbookViewId="0">
      <selection activeCell="E86" sqref="E86"/>
    </sheetView>
  </sheetViews>
  <sheetFormatPr defaultRowHeight="12.75" x14ac:dyDescent="0.2"/>
  <cols>
    <col min="1" max="3" width="12" customWidth="1"/>
    <col min="4" max="4" width="40.7109375" customWidth="1"/>
    <col min="5" max="17" width="15.7109375" customWidth="1"/>
  </cols>
  <sheetData>
    <row r="1" spans="1:18" x14ac:dyDescent="0.2">
      <c r="N1" t="s">
        <v>207</v>
      </c>
      <c r="R1">
        <v>1</v>
      </c>
    </row>
    <row r="2" spans="1:18" x14ac:dyDescent="0.2">
      <c r="N2" t="s">
        <v>213</v>
      </c>
      <c r="R2">
        <v>1</v>
      </c>
    </row>
    <row r="3" spans="1:18" ht="41.25" customHeight="1" x14ac:dyDescent="0.2">
      <c r="N3" s="40" t="s">
        <v>194</v>
      </c>
      <c r="O3" s="40"/>
      <c r="P3" s="40"/>
      <c r="R3">
        <v>1</v>
      </c>
    </row>
    <row r="4" spans="1:18" x14ac:dyDescent="0.2">
      <c r="R4">
        <v>1</v>
      </c>
    </row>
    <row r="5" spans="1:18" ht="15.75" x14ac:dyDescent="0.25">
      <c r="G5" s="38" t="s">
        <v>195</v>
      </c>
      <c r="H5" s="38"/>
      <c r="I5" s="38"/>
      <c r="J5" s="38"/>
      <c r="R5">
        <v>1</v>
      </c>
    </row>
    <row r="6" spans="1:18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>
        <v>1</v>
      </c>
    </row>
    <row r="7" spans="1:18" x14ac:dyDescent="0.2">
      <c r="A7" s="42" t="s">
        <v>180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>
        <v>1</v>
      </c>
    </row>
    <row r="8" spans="1:18" x14ac:dyDescent="0.2">
      <c r="A8" s="1" t="s">
        <v>1</v>
      </c>
      <c r="R8">
        <v>1</v>
      </c>
    </row>
    <row r="9" spans="1:18" x14ac:dyDescent="0.2">
      <c r="A9" t="s">
        <v>2</v>
      </c>
      <c r="Q9" s="2" t="s">
        <v>3</v>
      </c>
      <c r="R9">
        <v>1</v>
      </c>
    </row>
    <row r="10" spans="1:18" x14ac:dyDescent="0.2">
      <c r="A10" s="39" t="s">
        <v>4</v>
      </c>
      <c r="B10" s="39" t="s">
        <v>5</v>
      </c>
      <c r="C10" s="39" t="s">
        <v>6</v>
      </c>
      <c r="D10" s="36" t="s">
        <v>7</v>
      </c>
      <c r="E10" s="36" t="s">
        <v>8</v>
      </c>
      <c r="F10" s="36"/>
      <c r="G10" s="36"/>
      <c r="H10" s="36"/>
      <c r="I10" s="36"/>
      <c r="J10" s="36" t="s">
        <v>15</v>
      </c>
      <c r="K10" s="36"/>
      <c r="L10" s="36"/>
      <c r="M10" s="36"/>
      <c r="N10" s="36"/>
      <c r="O10" s="36"/>
      <c r="P10" s="36"/>
      <c r="Q10" s="37" t="s">
        <v>17</v>
      </c>
      <c r="R10">
        <v>1</v>
      </c>
    </row>
    <row r="11" spans="1:18" x14ac:dyDescent="0.2">
      <c r="A11" s="36"/>
      <c r="B11" s="36"/>
      <c r="C11" s="36"/>
      <c r="D11" s="36"/>
      <c r="E11" s="37" t="s">
        <v>9</v>
      </c>
      <c r="F11" s="36" t="s">
        <v>10</v>
      </c>
      <c r="G11" s="36" t="s">
        <v>11</v>
      </c>
      <c r="H11" s="36"/>
      <c r="I11" s="36" t="s">
        <v>14</v>
      </c>
      <c r="J11" s="37" t="s">
        <v>9</v>
      </c>
      <c r="K11" s="36" t="s">
        <v>16</v>
      </c>
      <c r="L11" s="3" t="s">
        <v>11</v>
      </c>
      <c r="M11" s="36" t="s">
        <v>10</v>
      </c>
      <c r="N11" s="36" t="s">
        <v>11</v>
      </c>
      <c r="O11" s="36"/>
      <c r="P11" s="36" t="s">
        <v>14</v>
      </c>
      <c r="Q11" s="36"/>
      <c r="R11">
        <v>1</v>
      </c>
    </row>
    <row r="12" spans="1:18" x14ac:dyDescent="0.2">
      <c r="A12" s="36"/>
      <c r="B12" s="36"/>
      <c r="C12" s="36"/>
      <c r="D12" s="36"/>
      <c r="E12" s="36"/>
      <c r="F12" s="36"/>
      <c r="G12" s="36" t="s">
        <v>12</v>
      </c>
      <c r="H12" s="36" t="s">
        <v>13</v>
      </c>
      <c r="I12" s="36"/>
      <c r="J12" s="36"/>
      <c r="K12" s="36"/>
      <c r="L12" s="34" t="s">
        <v>193</v>
      </c>
      <c r="M12" s="36"/>
      <c r="N12" s="36" t="s">
        <v>12</v>
      </c>
      <c r="O12" s="36" t="s">
        <v>13</v>
      </c>
      <c r="P12" s="36"/>
      <c r="Q12" s="36"/>
      <c r="R12">
        <v>1</v>
      </c>
    </row>
    <row r="13" spans="1:18" ht="54.7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5"/>
      <c r="M13" s="36"/>
      <c r="N13" s="36"/>
      <c r="O13" s="36"/>
      <c r="P13" s="36"/>
      <c r="Q13" s="36"/>
      <c r="R13">
        <v>1</v>
      </c>
    </row>
    <row r="14" spans="1:18" x14ac:dyDescent="0.2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/>
      <c r="M14" s="3">
        <v>12</v>
      </c>
      <c r="N14" s="3">
        <v>13</v>
      </c>
      <c r="O14" s="3">
        <v>14</v>
      </c>
      <c r="P14" s="3">
        <v>15</v>
      </c>
      <c r="Q14" s="4">
        <v>16</v>
      </c>
      <c r="R14" s="21">
        <v>1</v>
      </c>
    </row>
    <row r="15" spans="1:18" x14ac:dyDescent="0.2">
      <c r="A15" s="5" t="s">
        <v>18</v>
      </c>
      <c r="B15" s="5" t="s">
        <v>19</v>
      </c>
      <c r="C15" s="5" t="s">
        <v>19</v>
      </c>
      <c r="D15" s="6" t="s">
        <v>20</v>
      </c>
      <c r="E15" s="7">
        <f>E16</f>
        <v>13992822</v>
      </c>
      <c r="F15" s="8">
        <f t="shared" ref="F15:P15" si="0">F16</f>
        <v>13537422</v>
      </c>
      <c r="G15" s="8">
        <f t="shared" si="0"/>
        <v>6539000</v>
      </c>
      <c r="H15" s="8">
        <f t="shared" si="0"/>
        <v>923800</v>
      </c>
      <c r="I15" s="8">
        <f t="shared" si="0"/>
        <v>455400</v>
      </c>
      <c r="J15" s="7">
        <f t="shared" si="0"/>
        <v>188201</v>
      </c>
      <c r="K15" s="8">
        <f t="shared" si="0"/>
        <v>146981</v>
      </c>
      <c r="L15" s="8">
        <f t="shared" si="0"/>
        <v>146981</v>
      </c>
      <c r="M15" s="8">
        <f t="shared" si="0"/>
        <v>41220</v>
      </c>
      <c r="N15" s="8">
        <f t="shared" si="0"/>
        <v>0</v>
      </c>
      <c r="O15" s="8">
        <f t="shared" si="0"/>
        <v>0</v>
      </c>
      <c r="P15" s="8">
        <f t="shared" si="0"/>
        <v>146981</v>
      </c>
      <c r="Q15" s="7">
        <f>Q16</f>
        <v>14181023</v>
      </c>
      <c r="R15">
        <v>1</v>
      </c>
    </row>
    <row r="16" spans="1:18" x14ac:dyDescent="0.2">
      <c r="A16" s="5" t="s">
        <v>21</v>
      </c>
      <c r="B16" s="5" t="s">
        <v>19</v>
      </c>
      <c r="C16" s="5" t="s">
        <v>19</v>
      </c>
      <c r="D16" s="6" t="s">
        <v>20</v>
      </c>
      <c r="E16" s="7">
        <f>E17+E19+E21+E25+E29+E35</f>
        <v>13992822</v>
      </c>
      <c r="F16" s="8">
        <f t="shared" ref="F16:P16" si="1">F17+F19+F21+F25+F29+F35</f>
        <v>13537422</v>
      </c>
      <c r="G16" s="8">
        <f t="shared" si="1"/>
        <v>6539000</v>
      </c>
      <c r="H16" s="8">
        <f t="shared" si="1"/>
        <v>923800</v>
      </c>
      <c r="I16" s="8">
        <f t="shared" si="1"/>
        <v>455400</v>
      </c>
      <c r="J16" s="7">
        <f t="shared" si="1"/>
        <v>188201</v>
      </c>
      <c r="K16" s="8">
        <f t="shared" si="1"/>
        <v>146981</v>
      </c>
      <c r="L16" s="8">
        <f t="shared" si="1"/>
        <v>146981</v>
      </c>
      <c r="M16" s="8">
        <f t="shared" si="1"/>
        <v>41220</v>
      </c>
      <c r="N16" s="8">
        <f t="shared" si="1"/>
        <v>0</v>
      </c>
      <c r="O16" s="8">
        <f t="shared" si="1"/>
        <v>0</v>
      </c>
      <c r="P16" s="8">
        <f t="shared" si="1"/>
        <v>146981</v>
      </c>
      <c r="Q16" s="7">
        <f>Q17+Q19+Q21+Q25+Q29+Q35</f>
        <v>14181023</v>
      </c>
      <c r="R16">
        <v>1</v>
      </c>
    </row>
    <row r="17" spans="1:18" x14ac:dyDescent="0.2">
      <c r="A17" s="16" t="s">
        <v>168</v>
      </c>
      <c r="B17" s="15"/>
      <c r="C17" s="15"/>
      <c r="D17" s="15" t="s">
        <v>169</v>
      </c>
      <c r="E17" s="7">
        <f>E18</f>
        <v>8726589</v>
      </c>
      <c r="F17" s="8">
        <f t="shared" ref="F17:Q17" si="2">F18</f>
        <v>8726589</v>
      </c>
      <c r="G17" s="8">
        <f t="shared" si="2"/>
        <v>6456900</v>
      </c>
      <c r="H17" s="8">
        <f t="shared" si="2"/>
        <v>459050</v>
      </c>
      <c r="I17" s="8">
        <f t="shared" si="2"/>
        <v>0</v>
      </c>
      <c r="J17" s="7">
        <f t="shared" si="2"/>
        <v>10620</v>
      </c>
      <c r="K17" s="8">
        <f t="shared" si="2"/>
        <v>0</v>
      </c>
      <c r="L17" s="8">
        <f t="shared" si="2"/>
        <v>0</v>
      </c>
      <c r="M17" s="8">
        <f t="shared" si="2"/>
        <v>10620</v>
      </c>
      <c r="N17" s="8">
        <f t="shared" si="2"/>
        <v>0</v>
      </c>
      <c r="O17" s="8">
        <f t="shared" si="2"/>
        <v>0</v>
      </c>
      <c r="P17" s="8">
        <f t="shared" si="2"/>
        <v>0</v>
      </c>
      <c r="Q17" s="7">
        <f t="shared" si="2"/>
        <v>8737209</v>
      </c>
      <c r="R17">
        <v>1</v>
      </c>
    </row>
    <row r="18" spans="1:18" ht="63.75" x14ac:dyDescent="0.2">
      <c r="A18" s="9" t="s">
        <v>22</v>
      </c>
      <c r="B18" s="9" t="s">
        <v>23</v>
      </c>
      <c r="C18" s="9" t="s">
        <v>24</v>
      </c>
      <c r="D18" s="10" t="s">
        <v>25</v>
      </c>
      <c r="E18" s="11">
        <v>8726589</v>
      </c>
      <c r="F18" s="12">
        <v>8726589</v>
      </c>
      <c r="G18" s="12">
        <v>6456900</v>
      </c>
      <c r="H18" s="12">
        <v>459050</v>
      </c>
      <c r="I18" s="12">
        <v>0</v>
      </c>
      <c r="J18" s="11">
        <v>10620</v>
      </c>
      <c r="K18" s="12">
        <v>0</v>
      </c>
      <c r="L18" s="12">
        <v>0</v>
      </c>
      <c r="M18" s="12">
        <v>10620</v>
      </c>
      <c r="N18" s="12">
        <v>0</v>
      </c>
      <c r="O18" s="12">
        <v>0</v>
      </c>
      <c r="P18" s="12">
        <v>0</v>
      </c>
      <c r="Q18" s="11">
        <f>E18+J18</f>
        <v>8737209</v>
      </c>
      <c r="R18" s="22">
        <v>1</v>
      </c>
    </row>
    <row r="19" spans="1:18" x14ac:dyDescent="0.2">
      <c r="A19" s="6" t="s">
        <v>170</v>
      </c>
      <c r="B19" s="6"/>
      <c r="C19" s="17"/>
      <c r="D19" s="17" t="s">
        <v>171</v>
      </c>
      <c r="E19" s="7">
        <f>E20</f>
        <v>3050000</v>
      </c>
      <c r="F19" s="8">
        <f t="shared" ref="F19:Q19" si="3">F20</f>
        <v>3050000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7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8">
        <f t="shared" si="3"/>
        <v>0</v>
      </c>
      <c r="P19" s="8">
        <f t="shared" si="3"/>
        <v>0</v>
      </c>
      <c r="Q19" s="7">
        <f t="shared" si="3"/>
        <v>3050000</v>
      </c>
      <c r="R19">
        <v>1</v>
      </c>
    </row>
    <row r="20" spans="1:18" ht="38.25" x14ac:dyDescent="0.2">
      <c r="A20" s="9" t="s">
        <v>26</v>
      </c>
      <c r="B20" s="9" t="s">
        <v>27</v>
      </c>
      <c r="C20" s="9" t="s">
        <v>28</v>
      </c>
      <c r="D20" s="10" t="s">
        <v>29</v>
      </c>
      <c r="E20" s="11">
        <v>3050000</v>
      </c>
      <c r="F20" s="12">
        <v>3050000</v>
      </c>
      <c r="G20" s="12">
        <v>0</v>
      </c>
      <c r="H20" s="12">
        <v>0</v>
      </c>
      <c r="I20" s="12">
        <v>0</v>
      </c>
      <c r="J20" s="11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1">
        <f>E20+J20</f>
        <v>3050000</v>
      </c>
      <c r="R20" s="22">
        <v>1</v>
      </c>
    </row>
    <row r="21" spans="1:18" x14ac:dyDescent="0.2">
      <c r="A21" s="6" t="s">
        <v>172</v>
      </c>
      <c r="B21" s="6"/>
      <c r="C21" s="17"/>
      <c r="D21" s="17" t="s">
        <v>173</v>
      </c>
      <c r="E21" s="7">
        <f>E22+E23</f>
        <v>490963</v>
      </c>
      <c r="F21" s="8">
        <f>F22+F23</f>
        <v>490963</v>
      </c>
      <c r="G21" s="8">
        <f t="shared" ref="G21:P21" si="4">G22</f>
        <v>0</v>
      </c>
      <c r="H21" s="8">
        <f t="shared" si="4"/>
        <v>0</v>
      </c>
      <c r="I21" s="8">
        <f t="shared" si="4"/>
        <v>0</v>
      </c>
      <c r="J21" s="7">
        <f t="shared" si="4"/>
        <v>0</v>
      </c>
      <c r="K21" s="8">
        <f t="shared" si="4"/>
        <v>0</v>
      </c>
      <c r="L21" s="8">
        <f t="shared" si="4"/>
        <v>0</v>
      </c>
      <c r="M21" s="8">
        <f t="shared" si="4"/>
        <v>0</v>
      </c>
      <c r="N21" s="8">
        <f t="shared" si="4"/>
        <v>0</v>
      </c>
      <c r="O21" s="8">
        <f t="shared" si="4"/>
        <v>0</v>
      </c>
      <c r="P21" s="8">
        <f t="shared" si="4"/>
        <v>0</v>
      </c>
      <c r="Q21" s="7">
        <f>Q22+Q23</f>
        <v>490963</v>
      </c>
      <c r="R21">
        <v>1</v>
      </c>
    </row>
    <row r="22" spans="1:18" ht="25.5" hidden="1" x14ac:dyDescent="0.2">
      <c r="A22" s="9" t="s">
        <v>30</v>
      </c>
      <c r="B22" s="9" t="s">
        <v>31</v>
      </c>
      <c r="C22" s="9" t="s">
        <v>32</v>
      </c>
      <c r="D22" s="10" t="s">
        <v>33</v>
      </c>
      <c r="E22" s="11">
        <v>25000</v>
      </c>
      <c r="F22" s="12">
        <v>25000</v>
      </c>
      <c r="G22" s="12">
        <v>0</v>
      </c>
      <c r="H22" s="12">
        <v>0</v>
      </c>
      <c r="I22" s="12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1">
        <v>25000</v>
      </c>
    </row>
    <row r="23" spans="1:18" ht="38.25" x14ac:dyDescent="0.2">
      <c r="A23" s="9" t="s">
        <v>211</v>
      </c>
      <c r="B23" s="9" t="s">
        <v>209</v>
      </c>
      <c r="C23" s="9" t="s">
        <v>86</v>
      </c>
      <c r="D23" s="10" t="s">
        <v>210</v>
      </c>
      <c r="E23" s="11">
        <v>465963</v>
      </c>
      <c r="F23" s="12">
        <v>465963</v>
      </c>
      <c r="G23" s="12"/>
      <c r="H23" s="12"/>
      <c r="I23" s="12"/>
      <c r="J23" s="11"/>
      <c r="K23" s="12"/>
      <c r="L23" s="12"/>
      <c r="M23" s="12"/>
      <c r="N23" s="12"/>
      <c r="O23" s="12"/>
      <c r="P23" s="12"/>
      <c r="Q23" s="11">
        <v>465963</v>
      </c>
      <c r="R23">
        <v>1</v>
      </c>
    </row>
    <row r="24" spans="1:18" ht="25.5" x14ac:dyDescent="0.2">
      <c r="A24" s="9"/>
      <c r="B24" s="9"/>
      <c r="C24" s="9"/>
      <c r="D24" s="10" t="s">
        <v>212</v>
      </c>
      <c r="E24" s="11">
        <v>465963</v>
      </c>
      <c r="F24" s="12">
        <v>465963</v>
      </c>
      <c r="G24" s="12"/>
      <c r="H24" s="12"/>
      <c r="I24" s="12"/>
      <c r="J24" s="11"/>
      <c r="K24" s="12"/>
      <c r="L24" s="12"/>
      <c r="M24" s="12"/>
      <c r="N24" s="12"/>
      <c r="O24" s="12"/>
      <c r="P24" s="12"/>
      <c r="Q24" s="11">
        <v>465963</v>
      </c>
      <c r="R24">
        <v>1</v>
      </c>
    </row>
    <row r="25" spans="1:18" x14ac:dyDescent="0.2">
      <c r="A25" s="6" t="s">
        <v>174</v>
      </c>
      <c r="B25" s="6"/>
      <c r="C25" s="17"/>
      <c r="D25" s="17" t="s">
        <v>175</v>
      </c>
      <c r="E25" s="7">
        <f>E27+E28+E26</f>
        <v>1024340</v>
      </c>
      <c r="F25" s="8">
        <f t="shared" ref="F25:Q25" si="5">F27+F28+F26</f>
        <v>573340</v>
      </c>
      <c r="G25" s="8">
        <f t="shared" si="5"/>
        <v>0</v>
      </c>
      <c r="H25" s="8">
        <f t="shared" si="5"/>
        <v>458340</v>
      </c>
      <c r="I25" s="8">
        <f t="shared" si="5"/>
        <v>451000</v>
      </c>
      <c r="J25" s="7">
        <f t="shared" si="5"/>
        <v>0</v>
      </c>
      <c r="K25" s="8">
        <f t="shared" si="5"/>
        <v>0</v>
      </c>
      <c r="L25" s="8">
        <f t="shared" si="5"/>
        <v>0</v>
      </c>
      <c r="M25" s="8">
        <f t="shared" si="5"/>
        <v>0</v>
      </c>
      <c r="N25" s="8">
        <f t="shared" si="5"/>
        <v>0</v>
      </c>
      <c r="O25" s="8">
        <f t="shared" si="5"/>
        <v>0</v>
      </c>
      <c r="P25" s="8">
        <f t="shared" si="5"/>
        <v>0</v>
      </c>
      <c r="Q25" s="7">
        <f t="shared" si="5"/>
        <v>1024340</v>
      </c>
      <c r="R25">
        <v>1</v>
      </c>
    </row>
    <row r="26" spans="1:18" ht="51" x14ac:dyDescent="0.2">
      <c r="A26" s="9" t="s">
        <v>202</v>
      </c>
      <c r="B26" s="9" t="s">
        <v>203</v>
      </c>
      <c r="C26" s="9" t="s">
        <v>36</v>
      </c>
      <c r="D26" s="10" t="s">
        <v>204</v>
      </c>
      <c r="E26" s="11">
        <v>440000</v>
      </c>
      <c r="F26" s="12">
        <v>0</v>
      </c>
      <c r="G26" s="12">
        <v>0</v>
      </c>
      <c r="H26" s="12">
        <v>0</v>
      </c>
      <c r="I26" s="12">
        <v>440000</v>
      </c>
      <c r="J26" s="11">
        <v>0</v>
      </c>
      <c r="K26" s="8"/>
      <c r="L26" s="8"/>
      <c r="M26" s="8"/>
      <c r="N26" s="8"/>
      <c r="O26" s="8"/>
      <c r="P26" s="8"/>
      <c r="Q26" s="29">
        <v>440000</v>
      </c>
      <c r="R26">
        <v>1</v>
      </c>
    </row>
    <row r="27" spans="1:18" x14ac:dyDescent="0.2">
      <c r="A27" s="9" t="s">
        <v>34</v>
      </c>
      <c r="B27" s="9" t="s">
        <v>35</v>
      </c>
      <c r="C27" s="9" t="s">
        <v>36</v>
      </c>
      <c r="D27" s="10" t="s">
        <v>37</v>
      </c>
      <c r="E27" s="11">
        <v>573340</v>
      </c>
      <c r="F27" s="12">
        <v>573340</v>
      </c>
      <c r="G27" s="12">
        <v>0</v>
      </c>
      <c r="H27" s="12">
        <v>458340</v>
      </c>
      <c r="I27" s="12">
        <v>0</v>
      </c>
      <c r="J27" s="11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1">
        <f>E27+J27</f>
        <v>573340</v>
      </c>
      <c r="R27" s="22">
        <v>1</v>
      </c>
    </row>
    <row r="28" spans="1:18" ht="51" hidden="1" x14ac:dyDescent="0.2">
      <c r="A28" s="9" t="s">
        <v>38</v>
      </c>
      <c r="B28" s="9" t="s">
        <v>39</v>
      </c>
      <c r="C28" s="9" t="s">
        <v>40</v>
      </c>
      <c r="D28" s="10" t="s">
        <v>41</v>
      </c>
      <c r="E28" s="11">
        <v>11000</v>
      </c>
      <c r="F28" s="12">
        <v>0</v>
      </c>
      <c r="G28" s="12">
        <v>0</v>
      </c>
      <c r="H28" s="12">
        <v>0</v>
      </c>
      <c r="I28" s="12">
        <v>11000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1">
        <v>11000</v>
      </c>
    </row>
    <row r="29" spans="1:18" x14ac:dyDescent="0.2">
      <c r="A29" s="6" t="s">
        <v>176</v>
      </c>
      <c r="B29" s="6"/>
      <c r="C29" s="17"/>
      <c r="D29" s="17" t="s">
        <v>177</v>
      </c>
      <c r="E29" s="7">
        <f>E30+E31+E32+E33+E34</f>
        <v>462610</v>
      </c>
      <c r="F29" s="8">
        <f t="shared" ref="F29:Q29" si="6">F30+F31+F32+F33+F34</f>
        <v>458210</v>
      </c>
      <c r="G29" s="8">
        <f t="shared" si="6"/>
        <v>0</v>
      </c>
      <c r="H29" s="8">
        <f t="shared" si="6"/>
        <v>5210</v>
      </c>
      <c r="I29" s="8">
        <f t="shared" si="6"/>
        <v>4400</v>
      </c>
      <c r="J29" s="7">
        <f t="shared" si="6"/>
        <v>157581</v>
      </c>
      <c r="K29" s="8">
        <f t="shared" si="6"/>
        <v>146981</v>
      </c>
      <c r="L29" s="8">
        <f t="shared" si="6"/>
        <v>146981</v>
      </c>
      <c r="M29" s="8">
        <f t="shared" si="6"/>
        <v>10600</v>
      </c>
      <c r="N29" s="8">
        <f t="shared" si="6"/>
        <v>0</v>
      </c>
      <c r="O29" s="8">
        <f t="shared" si="6"/>
        <v>0</v>
      </c>
      <c r="P29" s="8">
        <f t="shared" si="6"/>
        <v>146981</v>
      </c>
      <c r="Q29" s="7">
        <f t="shared" si="6"/>
        <v>620191</v>
      </c>
      <c r="R29">
        <v>1</v>
      </c>
    </row>
    <row r="30" spans="1:18" ht="25.5" x14ac:dyDescent="0.2">
      <c r="A30" s="9" t="s">
        <v>42</v>
      </c>
      <c r="B30" s="9" t="s">
        <v>43</v>
      </c>
      <c r="C30" s="9" t="s">
        <v>44</v>
      </c>
      <c r="D30" s="10" t="s">
        <v>45</v>
      </c>
      <c r="E30" s="11">
        <v>4400</v>
      </c>
      <c r="F30" s="12">
        <v>0</v>
      </c>
      <c r="G30" s="12">
        <v>0</v>
      </c>
      <c r="H30" s="12">
        <v>0</v>
      </c>
      <c r="I30" s="12">
        <v>4400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1">
        <v>4400</v>
      </c>
      <c r="R30" s="22">
        <v>1</v>
      </c>
    </row>
    <row r="31" spans="1:18" x14ac:dyDescent="0.2">
      <c r="A31" s="9" t="s">
        <v>46</v>
      </c>
      <c r="B31" s="9" t="s">
        <v>47</v>
      </c>
      <c r="C31" s="9" t="s">
        <v>44</v>
      </c>
      <c r="D31" s="10" t="s">
        <v>48</v>
      </c>
      <c r="E31" s="11">
        <v>0</v>
      </c>
      <c r="F31" s="12">
        <v>0</v>
      </c>
      <c r="G31" s="12">
        <v>0</v>
      </c>
      <c r="H31" s="12">
        <v>0</v>
      </c>
      <c r="I31" s="12">
        <v>0</v>
      </c>
      <c r="J31" s="11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1">
        <v>0</v>
      </c>
      <c r="R31" s="22">
        <v>1</v>
      </c>
    </row>
    <row r="32" spans="1:18" ht="25.5" hidden="1" x14ac:dyDescent="0.2">
      <c r="A32" s="9" t="s">
        <v>49</v>
      </c>
      <c r="B32" s="9" t="s">
        <v>50</v>
      </c>
      <c r="C32" s="9" t="s">
        <v>51</v>
      </c>
      <c r="D32" s="10" t="s">
        <v>52</v>
      </c>
      <c r="E32" s="11">
        <v>5210</v>
      </c>
      <c r="F32" s="12">
        <v>5210</v>
      </c>
      <c r="G32" s="12">
        <v>0</v>
      </c>
      <c r="H32" s="12">
        <v>5210</v>
      </c>
      <c r="I32" s="12">
        <v>0</v>
      </c>
      <c r="J32" s="1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1">
        <v>5210</v>
      </c>
      <c r="R32" s="22"/>
    </row>
    <row r="33" spans="1:18" ht="38.25" x14ac:dyDescent="0.2">
      <c r="A33" s="9" t="s">
        <v>53</v>
      </c>
      <c r="B33" s="9" t="s">
        <v>54</v>
      </c>
      <c r="C33" s="9" t="s">
        <v>55</v>
      </c>
      <c r="D33" s="10" t="s">
        <v>56</v>
      </c>
      <c r="E33" s="11">
        <v>453000</v>
      </c>
      <c r="F33" s="12">
        <v>453000</v>
      </c>
      <c r="G33" s="12">
        <v>0</v>
      </c>
      <c r="H33" s="12">
        <v>0</v>
      </c>
      <c r="I33" s="12">
        <v>0</v>
      </c>
      <c r="J33" s="11">
        <v>146981</v>
      </c>
      <c r="K33" s="12">
        <v>146981</v>
      </c>
      <c r="L33" s="12">
        <v>146981</v>
      </c>
      <c r="M33" s="12">
        <v>0</v>
      </c>
      <c r="N33" s="12">
        <v>0</v>
      </c>
      <c r="O33" s="12">
        <v>0</v>
      </c>
      <c r="P33" s="12">
        <v>146981</v>
      </c>
      <c r="Q33" s="11">
        <f>J33+E33</f>
        <v>599981</v>
      </c>
      <c r="R33" s="22">
        <v>1</v>
      </c>
    </row>
    <row r="34" spans="1:18" ht="89.25" hidden="1" x14ac:dyDescent="0.2">
      <c r="A34" s="25" t="s">
        <v>199</v>
      </c>
      <c r="B34" s="25" t="s">
        <v>200</v>
      </c>
      <c r="C34" s="26" t="s">
        <v>51</v>
      </c>
      <c r="D34" s="26" t="s">
        <v>201</v>
      </c>
      <c r="E34" s="27">
        <v>0</v>
      </c>
      <c r="F34" s="28">
        <v>0</v>
      </c>
      <c r="G34" s="28">
        <v>0</v>
      </c>
      <c r="H34" s="28">
        <v>0</v>
      </c>
      <c r="I34" s="28">
        <v>0</v>
      </c>
      <c r="J34" s="27">
        <v>10600</v>
      </c>
      <c r="K34" s="12"/>
      <c r="L34" s="12"/>
      <c r="M34" s="12">
        <v>10600</v>
      </c>
      <c r="N34" s="12"/>
      <c r="O34" s="12"/>
      <c r="P34" s="12"/>
      <c r="Q34" s="11">
        <v>10600</v>
      </c>
      <c r="R34" s="24"/>
    </row>
    <row r="35" spans="1:18" x14ac:dyDescent="0.2">
      <c r="A35" s="6" t="s">
        <v>178</v>
      </c>
      <c r="B35" s="6"/>
      <c r="C35" s="17"/>
      <c r="D35" s="17" t="s">
        <v>179</v>
      </c>
      <c r="E35" s="7">
        <f>E36+E37+E39+E38</f>
        <v>238320</v>
      </c>
      <c r="F35" s="8">
        <f>F36+F37+F39+F38</f>
        <v>238320</v>
      </c>
      <c r="G35" s="8">
        <f t="shared" ref="G35:I35" si="7">G36+G37+G39+G38</f>
        <v>82100</v>
      </c>
      <c r="H35" s="8">
        <f t="shared" si="7"/>
        <v>1200</v>
      </c>
      <c r="I35" s="8">
        <f t="shared" si="7"/>
        <v>0</v>
      </c>
      <c r="J35" s="7">
        <f t="shared" ref="J35" si="8">J36+J37+J39</f>
        <v>20000</v>
      </c>
      <c r="K35" s="8">
        <f t="shared" ref="K35:P35" si="9">K36+K37+K39+K38</f>
        <v>0</v>
      </c>
      <c r="L35" s="8">
        <f t="shared" si="9"/>
        <v>0</v>
      </c>
      <c r="M35" s="8">
        <f t="shared" si="9"/>
        <v>20000</v>
      </c>
      <c r="N35" s="8">
        <f t="shared" si="9"/>
        <v>0</v>
      </c>
      <c r="O35" s="8">
        <f t="shared" si="9"/>
        <v>0</v>
      </c>
      <c r="P35" s="8">
        <f t="shared" si="9"/>
        <v>0</v>
      </c>
      <c r="Q35" s="7">
        <f>Q36+Q37+Q39+Q38</f>
        <v>258320</v>
      </c>
      <c r="R35" s="24">
        <v>1</v>
      </c>
    </row>
    <row r="36" spans="1:18" ht="25.5" x14ac:dyDescent="0.2">
      <c r="A36" s="9" t="s">
        <v>57</v>
      </c>
      <c r="B36" s="9" t="s">
        <v>58</v>
      </c>
      <c r="C36" s="9" t="s">
        <v>59</v>
      </c>
      <c r="D36" s="10" t="s">
        <v>60</v>
      </c>
      <c r="E36" s="11">
        <v>125320</v>
      </c>
      <c r="F36" s="12">
        <v>125320</v>
      </c>
      <c r="G36" s="12">
        <v>82100</v>
      </c>
      <c r="H36" s="12">
        <v>1200</v>
      </c>
      <c r="I36" s="12">
        <v>0</v>
      </c>
      <c r="J36" s="11"/>
      <c r="K36" s="12"/>
      <c r="L36" s="12"/>
      <c r="M36" s="12">
        <v>0</v>
      </c>
      <c r="N36" s="12">
        <v>0</v>
      </c>
      <c r="O36" s="12">
        <v>0</v>
      </c>
      <c r="P36" s="12"/>
      <c r="Q36" s="11">
        <f>E36+J36</f>
        <v>125320</v>
      </c>
      <c r="R36" s="22">
        <v>1</v>
      </c>
    </row>
    <row r="37" spans="1:18" ht="25.5" hidden="1" x14ac:dyDescent="0.2">
      <c r="A37" s="9" t="s">
        <v>61</v>
      </c>
      <c r="B37" s="9" t="s">
        <v>62</v>
      </c>
      <c r="C37" s="9" t="s">
        <v>63</v>
      </c>
      <c r="D37" s="10" t="s">
        <v>64</v>
      </c>
      <c r="E37" s="11">
        <v>53000</v>
      </c>
      <c r="F37" s="12">
        <v>53000</v>
      </c>
      <c r="G37" s="12">
        <v>0</v>
      </c>
      <c r="H37" s="12">
        <v>0</v>
      </c>
      <c r="I37" s="12">
        <v>0</v>
      </c>
      <c r="J37" s="11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1">
        <v>53000</v>
      </c>
      <c r="R37" s="22"/>
    </row>
    <row r="38" spans="1:18" x14ac:dyDescent="0.2">
      <c r="A38" s="9" t="s">
        <v>61</v>
      </c>
      <c r="B38" s="9" t="s">
        <v>62</v>
      </c>
      <c r="C38" s="9" t="s">
        <v>63</v>
      </c>
      <c r="D38" s="10" t="s">
        <v>205</v>
      </c>
      <c r="E38" s="11">
        <v>60000</v>
      </c>
      <c r="F38" s="12">
        <v>60000</v>
      </c>
      <c r="G38" s="12"/>
      <c r="H38" s="12"/>
      <c r="I38" s="12"/>
      <c r="J38" s="11"/>
      <c r="K38" s="12"/>
      <c r="L38" s="12"/>
      <c r="M38" s="12"/>
      <c r="N38" s="12"/>
      <c r="O38" s="12"/>
      <c r="P38" s="12"/>
      <c r="Q38" s="11">
        <v>60000</v>
      </c>
      <c r="R38" s="24">
        <v>1</v>
      </c>
    </row>
    <row r="39" spans="1:18" ht="25.5" hidden="1" x14ac:dyDescent="0.2">
      <c r="A39" s="9" t="s">
        <v>65</v>
      </c>
      <c r="B39" s="9" t="s">
        <v>66</v>
      </c>
      <c r="C39" s="9" t="s">
        <v>67</v>
      </c>
      <c r="D39" s="10" t="s">
        <v>68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  <c r="J39" s="11">
        <v>20000</v>
      </c>
      <c r="K39" s="12">
        <v>0</v>
      </c>
      <c r="L39" s="12">
        <v>0</v>
      </c>
      <c r="M39" s="12">
        <v>20000</v>
      </c>
      <c r="N39" s="12">
        <v>0</v>
      </c>
      <c r="O39" s="12">
        <v>0</v>
      </c>
      <c r="P39" s="12">
        <v>0</v>
      </c>
      <c r="Q39" s="11">
        <v>20000</v>
      </c>
    </row>
    <row r="40" spans="1:18" ht="25.5" x14ac:dyDescent="0.2">
      <c r="A40" s="5" t="s">
        <v>69</v>
      </c>
      <c r="B40" s="5" t="s">
        <v>19</v>
      </c>
      <c r="C40" s="5" t="s">
        <v>19</v>
      </c>
      <c r="D40" s="6" t="s">
        <v>70</v>
      </c>
      <c r="E40" s="7">
        <f>E41</f>
        <v>62205898.539999999</v>
      </c>
      <c r="F40" s="8">
        <f t="shared" ref="F40:Q40" si="10">F41</f>
        <v>62205898.539999999</v>
      </c>
      <c r="G40" s="8">
        <f t="shared" si="10"/>
        <v>42888361</v>
      </c>
      <c r="H40" s="8">
        <f t="shared" si="10"/>
        <v>3470495.54</v>
      </c>
      <c r="I40" s="8">
        <f t="shared" si="10"/>
        <v>0</v>
      </c>
      <c r="J40" s="7">
        <f t="shared" si="10"/>
        <v>1314974</v>
      </c>
      <c r="K40" s="8">
        <f t="shared" si="10"/>
        <v>954874</v>
      </c>
      <c r="L40" s="8">
        <f t="shared" si="10"/>
        <v>954874</v>
      </c>
      <c r="M40" s="8">
        <f t="shared" si="10"/>
        <v>360100</v>
      </c>
      <c r="N40" s="8">
        <f t="shared" si="10"/>
        <v>0</v>
      </c>
      <c r="O40" s="8">
        <f t="shared" si="10"/>
        <v>0</v>
      </c>
      <c r="P40" s="8">
        <f t="shared" si="10"/>
        <v>954874</v>
      </c>
      <c r="Q40" s="7">
        <f t="shared" si="10"/>
        <v>63520872.539999999</v>
      </c>
      <c r="R40">
        <v>1</v>
      </c>
    </row>
    <row r="41" spans="1:18" ht="25.5" x14ac:dyDescent="0.2">
      <c r="A41" s="5" t="s">
        <v>71</v>
      </c>
      <c r="B41" s="5" t="s">
        <v>19</v>
      </c>
      <c r="C41" s="5" t="s">
        <v>19</v>
      </c>
      <c r="D41" s="6" t="s">
        <v>70</v>
      </c>
      <c r="E41" s="7">
        <f>E42+E44+E53+E55+E59</f>
        <v>62205898.539999999</v>
      </c>
      <c r="F41" s="8">
        <f t="shared" ref="F41:P41" si="11">F42+F44+F53+F55+F59</f>
        <v>62205898.539999999</v>
      </c>
      <c r="G41" s="8">
        <f t="shared" si="11"/>
        <v>42888361</v>
      </c>
      <c r="H41" s="8">
        <f t="shared" si="11"/>
        <v>3470495.54</v>
      </c>
      <c r="I41" s="8">
        <f t="shared" si="11"/>
        <v>0</v>
      </c>
      <c r="J41" s="7">
        <f t="shared" si="11"/>
        <v>1314974</v>
      </c>
      <c r="K41" s="8">
        <f t="shared" si="11"/>
        <v>954874</v>
      </c>
      <c r="L41" s="8">
        <f t="shared" si="11"/>
        <v>954874</v>
      </c>
      <c r="M41" s="8">
        <f t="shared" si="11"/>
        <v>360100</v>
      </c>
      <c r="N41" s="8">
        <f t="shared" si="11"/>
        <v>0</v>
      </c>
      <c r="O41" s="8">
        <f t="shared" si="11"/>
        <v>0</v>
      </c>
      <c r="P41" s="8">
        <f t="shared" si="11"/>
        <v>954874</v>
      </c>
      <c r="Q41" s="7">
        <f>Q42+Q44+Q53+Q55+Q59</f>
        <v>63520872.539999999</v>
      </c>
      <c r="R41">
        <v>1</v>
      </c>
    </row>
    <row r="42" spans="1:18" x14ac:dyDescent="0.2">
      <c r="A42" s="6" t="s">
        <v>183</v>
      </c>
      <c r="B42" s="5"/>
      <c r="C42" s="20"/>
      <c r="D42" s="17" t="s">
        <v>169</v>
      </c>
      <c r="E42" s="7">
        <f>E43</f>
        <v>514104</v>
      </c>
      <c r="F42" s="8">
        <f t="shared" ref="F42:Q42" si="12">F43</f>
        <v>514104</v>
      </c>
      <c r="G42" s="8">
        <f t="shared" si="12"/>
        <v>420000</v>
      </c>
      <c r="H42" s="8">
        <f t="shared" si="12"/>
        <v>0</v>
      </c>
      <c r="I42" s="8">
        <f t="shared" si="12"/>
        <v>0</v>
      </c>
      <c r="J42" s="7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0</v>
      </c>
      <c r="N42" s="8">
        <f t="shared" si="12"/>
        <v>0</v>
      </c>
      <c r="O42" s="8">
        <f t="shared" si="12"/>
        <v>0</v>
      </c>
      <c r="P42" s="8">
        <f t="shared" si="12"/>
        <v>0</v>
      </c>
      <c r="Q42" s="7">
        <f t="shared" si="12"/>
        <v>514104</v>
      </c>
      <c r="R42">
        <v>1</v>
      </c>
    </row>
    <row r="43" spans="1:18" ht="38.25" x14ac:dyDescent="0.2">
      <c r="A43" s="9" t="s">
        <v>72</v>
      </c>
      <c r="B43" s="9" t="s">
        <v>73</v>
      </c>
      <c r="C43" s="9" t="s">
        <v>24</v>
      </c>
      <c r="D43" s="10" t="s">
        <v>74</v>
      </c>
      <c r="E43" s="11">
        <v>514104</v>
      </c>
      <c r="F43" s="12">
        <v>514104</v>
      </c>
      <c r="G43" s="12">
        <v>420000</v>
      </c>
      <c r="H43" s="12">
        <v>0</v>
      </c>
      <c r="I43" s="12">
        <v>0</v>
      </c>
      <c r="J43" s="11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1">
        <v>514104</v>
      </c>
      <c r="R43" s="22">
        <v>1</v>
      </c>
    </row>
    <row r="44" spans="1:18" x14ac:dyDescent="0.2">
      <c r="A44" s="6" t="s">
        <v>181</v>
      </c>
      <c r="B44" s="6"/>
      <c r="C44" s="17"/>
      <c r="D44" s="17" t="s">
        <v>182</v>
      </c>
      <c r="E44" s="7">
        <f>E45+E46+E47+E49+E50+E51+E52+E48</f>
        <v>58492518.539999999</v>
      </c>
      <c r="F44" s="8">
        <f>F45+F46+F47+F49+F50+F51+F52+F48</f>
        <v>58492518.539999999</v>
      </c>
      <c r="G44" s="8">
        <f>G45+G46+G47+G49+G50+G51+G52</f>
        <v>40085731</v>
      </c>
      <c r="H44" s="8">
        <f t="shared" ref="H44:O44" si="13">H45+H46+H47+H49+H50+H51+H52</f>
        <v>3355395.54</v>
      </c>
      <c r="I44" s="8">
        <f t="shared" si="13"/>
        <v>0</v>
      </c>
      <c r="J44" s="7">
        <f>J45+J46+J47+J49+J50+J51+J52+J48</f>
        <v>1182748</v>
      </c>
      <c r="K44" s="8">
        <f>K48+K45+K46+K47+K49+K50+K51+K52</f>
        <v>852248</v>
      </c>
      <c r="L44" s="8">
        <f>L45+L46+L47+L49+L50+L51+L52+L48</f>
        <v>852248</v>
      </c>
      <c r="M44" s="8">
        <f t="shared" si="13"/>
        <v>330500</v>
      </c>
      <c r="N44" s="8">
        <f t="shared" si="13"/>
        <v>0</v>
      </c>
      <c r="O44" s="8">
        <f t="shared" si="13"/>
        <v>0</v>
      </c>
      <c r="P44" s="8">
        <f>P45+P46+P47+P49+P50+P51+P52+P48</f>
        <v>852248</v>
      </c>
      <c r="Q44" s="7">
        <f>Q45+Q46+Q47+Q49+Q50+Q51+Q52+Q48</f>
        <v>59675266.539999999</v>
      </c>
      <c r="R44">
        <v>1</v>
      </c>
    </row>
    <row r="45" spans="1:18" x14ac:dyDescent="0.2">
      <c r="A45" s="9" t="s">
        <v>75</v>
      </c>
      <c r="B45" s="9" t="s">
        <v>76</v>
      </c>
      <c r="C45" s="9" t="s">
        <v>77</v>
      </c>
      <c r="D45" s="10" t="s">
        <v>78</v>
      </c>
      <c r="E45" s="11">
        <v>5588778.9500000002</v>
      </c>
      <c r="F45" s="12">
        <v>5588778.9500000002</v>
      </c>
      <c r="G45" s="12">
        <v>3675200</v>
      </c>
      <c r="H45" s="12">
        <v>436718.95</v>
      </c>
      <c r="I45" s="12">
        <v>0</v>
      </c>
      <c r="J45" s="11">
        <v>239900</v>
      </c>
      <c r="K45" s="12">
        <v>0</v>
      </c>
      <c r="L45" s="12">
        <v>0</v>
      </c>
      <c r="M45" s="12">
        <v>239900</v>
      </c>
      <c r="N45" s="12">
        <v>0</v>
      </c>
      <c r="O45" s="12">
        <v>0</v>
      </c>
      <c r="P45" s="12">
        <v>0</v>
      </c>
      <c r="Q45" s="11">
        <f t="shared" ref="Q45:Q49" si="14">E45+J45</f>
        <v>5828678.9500000002</v>
      </c>
      <c r="R45" s="22">
        <v>1</v>
      </c>
    </row>
    <row r="46" spans="1:18" ht="25.5" x14ac:dyDescent="0.2">
      <c r="A46" s="9" t="s">
        <v>79</v>
      </c>
      <c r="B46" s="9" t="s">
        <v>80</v>
      </c>
      <c r="C46" s="9" t="s">
        <v>81</v>
      </c>
      <c r="D46" s="10" t="s">
        <v>82</v>
      </c>
      <c r="E46" s="11">
        <v>13543776.59</v>
      </c>
      <c r="F46" s="12">
        <v>13543776.59</v>
      </c>
      <c r="G46" s="12">
        <v>6290000</v>
      </c>
      <c r="H46" s="12">
        <v>2909076.59</v>
      </c>
      <c r="I46" s="12">
        <v>0</v>
      </c>
      <c r="J46" s="11">
        <v>190600</v>
      </c>
      <c r="K46" s="12">
        <v>100000</v>
      </c>
      <c r="L46" s="12">
        <v>100000</v>
      </c>
      <c r="M46" s="12">
        <v>90600</v>
      </c>
      <c r="N46" s="12">
        <v>0</v>
      </c>
      <c r="O46" s="12">
        <v>0</v>
      </c>
      <c r="P46" s="12">
        <v>100000</v>
      </c>
      <c r="Q46" s="11">
        <f t="shared" si="14"/>
        <v>13734376.59</v>
      </c>
      <c r="R46" s="22">
        <v>1</v>
      </c>
    </row>
    <row r="47" spans="1:18" ht="25.5" hidden="1" x14ac:dyDescent="0.2">
      <c r="A47" s="9" t="s">
        <v>83</v>
      </c>
      <c r="B47" s="9" t="s">
        <v>84</v>
      </c>
      <c r="C47" s="9" t="s">
        <v>81</v>
      </c>
      <c r="D47" s="10" t="s">
        <v>82</v>
      </c>
      <c r="E47" s="11">
        <v>33777900</v>
      </c>
      <c r="F47" s="12">
        <v>33777900</v>
      </c>
      <c r="G47" s="12">
        <v>27686805</v>
      </c>
      <c r="H47" s="12">
        <v>0</v>
      </c>
      <c r="I47" s="12">
        <v>0</v>
      </c>
      <c r="J47" s="11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1">
        <f t="shared" si="14"/>
        <v>33777900</v>
      </c>
      <c r="R47" s="22"/>
    </row>
    <row r="48" spans="1:18" ht="25.5" x14ac:dyDescent="0.2">
      <c r="A48" s="10" t="s">
        <v>206</v>
      </c>
      <c r="B48" s="32">
        <v>1061</v>
      </c>
      <c r="C48" s="10" t="s">
        <v>81</v>
      </c>
      <c r="D48" s="10" t="s">
        <v>82</v>
      </c>
      <c r="E48" s="11">
        <v>2328552</v>
      </c>
      <c r="F48" s="12">
        <v>2328552</v>
      </c>
      <c r="G48" s="12"/>
      <c r="H48" s="12"/>
      <c r="I48" s="12"/>
      <c r="J48" s="11">
        <v>752248</v>
      </c>
      <c r="K48" s="12">
        <v>752248</v>
      </c>
      <c r="L48" s="12">
        <v>752248</v>
      </c>
      <c r="M48" s="12"/>
      <c r="N48" s="12"/>
      <c r="O48" s="12"/>
      <c r="P48" s="12">
        <v>752248</v>
      </c>
      <c r="Q48" s="11">
        <f t="shared" si="14"/>
        <v>3080800</v>
      </c>
      <c r="R48" s="33">
        <v>1</v>
      </c>
    </row>
    <row r="49" spans="1:18" ht="38.25" hidden="1" x14ac:dyDescent="0.2">
      <c r="A49" s="9" t="s">
        <v>85</v>
      </c>
      <c r="B49" s="9" t="s">
        <v>86</v>
      </c>
      <c r="C49" s="9" t="s">
        <v>87</v>
      </c>
      <c r="D49" s="10" t="s">
        <v>88</v>
      </c>
      <c r="E49" s="11">
        <v>1556000</v>
      </c>
      <c r="F49" s="12">
        <v>1556000</v>
      </c>
      <c r="G49" s="12">
        <v>1210080</v>
      </c>
      <c r="H49" s="12">
        <v>5100</v>
      </c>
      <c r="I49" s="12">
        <v>0</v>
      </c>
      <c r="J49" s="11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1">
        <f t="shared" si="14"/>
        <v>1556000</v>
      </c>
      <c r="R49" s="22"/>
    </row>
    <row r="50" spans="1:18" ht="25.5" x14ac:dyDescent="0.2">
      <c r="A50" s="9" t="s">
        <v>89</v>
      </c>
      <c r="B50" s="9" t="s">
        <v>90</v>
      </c>
      <c r="C50" s="9" t="s">
        <v>91</v>
      </c>
      <c r="D50" s="10" t="s">
        <v>92</v>
      </c>
      <c r="E50" s="11">
        <v>1363400</v>
      </c>
      <c r="F50" s="12">
        <v>1363400</v>
      </c>
      <c r="G50" s="12">
        <v>1065000</v>
      </c>
      <c r="H50" s="12">
        <v>4500</v>
      </c>
      <c r="I50" s="12">
        <v>0</v>
      </c>
      <c r="J50" s="11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1">
        <f>E50+J50</f>
        <v>1363400</v>
      </c>
      <c r="R50" s="33">
        <v>1</v>
      </c>
    </row>
    <row r="51" spans="1:18" hidden="1" x14ac:dyDescent="0.2">
      <c r="A51" s="9" t="s">
        <v>93</v>
      </c>
      <c r="B51" s="9" t="s">
        <v>94</v>
      </c>
      <c r="C51" s="9" t="s">
        <v>91</v>
      </c>
      <c r="D51" s="10" t="s">
        <v>95</v>
      </c>
      <c r="E51" s="11">
        <v>76750</v>
      </c>
      <c r="F51" s="12">
        <v>76750</v>
      </c>
      <c r="G51" s="12">
        <v>0</v>
      </c>
      <c r="H51" s="12">
        <v>0</v>
      </c>
      <c r="I51" s="12">
        <v>0</v>
      </c>
      <c r="J51" s="11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1">
        <v>76750</v>
      </c>
    </row>
    <row r="52" spans="1:18" ht="51" hidden="1" x14ac:dyDescent="0.2">
      <c r="A52" s="9" t="s">
        <v>96</v>
      </c>
      <c r="B52" s="9" t="s">
        <v>97</v>
      </c>
      <c r="C52" s="9" t="s">
        <v>91</v>
      </c>
      <c r="D52" s="10" t="s">
        <v>98</v>
      </c>
      <c r="E52" s="30">
        <v>257361</v>
      </c>
      <c r="F52" s="31">
        <v>257361</v>
      </c>
      <c r="G52" s="31">
        <v>158646</v>
      </c>
      <c r="H52" s="12">
        <v>0</v>
      </c>
      <c r="I52" s="12">
        <v>0</v>
      </c>
      <c r="J52" s="11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30">
        <v>257361</v>
      </c>
      <c r="R52" s="22"/>
    </row>
    <row r="53" spans="1:18" hidden="1" x14ac:dyDescent="0.2">
      <c r="A53" s="6" t="s">
        <v>184</v>
      </c>
      <c r="B53" s="6"/>
      <c r="C53" s="17"/>
      <c r="D53" s="17" t="s">
        <v>173</v>
      </c>
      <c r="E53" s="7">
        <f>E54</f>
        <v>0</v>
      </c>
      <c r="F53" s="8">
        <f t="shared" ref="F53:Q53" si="15">F54</f>
        <v>0</v>
      </c>
      <c r="G53" s="8">
        <f t="shared" si="15"/>
        <v>0</v>
      </c>
      <c r="H53" s="8">
        <f t="shared" si="15"/>
        <v>0</v>
      </c>
      <c r="I53" s="8">
        <f t="shared" si="15"/>
        <v>0</v>
      </c>
      <c r="J53" s="7">
        <f t="shared" si="15"/>
        <v>0</v>
      </c>
      <c r="K53" s="8">
        <f t="shared" si="15"/>
        <v>0</v>
      </c>
      <c r="L53" s="8">
        <f t="shared" si="15"/>
        <v>0</v>
      </c>
      <c r="M53" s="8">
        <f t="shared" si="15"/>
        <v>0</v>
      </c>
      <c r="N53" s="8">
        <f t="shared" si="15"/>
        <v>0</v>
      </c>
      <c r="O53" s="8">
        <f t="shared" si="15"/>
        <v>0</v>
      </c>
      <c r="P53" s="8">
        <f t="shared" si="15"/>
        <v>0</v>
      </c>
      <c r="Q53" s="7">
        <f t="shared" si="15"/>
        <v>0</v>
      </c>
    </row>
    <row r="54" spans="1:18" ht="63.75" hidden="1" x14ac:dyDescent="0.2">
      <c r="A54" s="9" t="s">
        <v>99</v>
      </c>
      <c r="B54" s="9" t="s">
        <v>100</v>
      </c>
      <c r="C54" s="9" t="s">
        <v>32</v>
      </c>
      <c r="D54" s="10" t="s">
        <v>101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  <c r="J54" s="11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1">
        <v>0</v>
      </c>
      <c r="R54" s="22"/>
    </row>
    <row r="55" spans="1:18" x14ac:dyDescent="0.2">
      <c r="A55" s="6" t="s">
        <v>185</v>
      </c>
      <c r="B55" s="6"/>
      <c r="C55" s="17"/>
      <c r="D55" s="17" t="s">
        <v>186</v>
      </c>
      <c r="E55" s="7">
        <f>E56+E57+E58</f>
        <v>2943076</v>
      </c>
      <c r="F55" s="8">
        <f t="shared" ref="F55:Q55" si="16">F56+F57+F58</f>
        <v>2943076</v>
      </c>
      <c r="G55" s="8">
        <f t="shared" si="16"/>
        <v>2213630</v>
      </c>
      <c r="H55" s="8">
        <f t="shared" si="16"/>
        <v>115100</v>
      </c>
      <c r="I55" s="8">
        <f t="shared" si="16"/>
        <v>0</v>
      </c>
      <c r="J55" s="7">
        <f t="shared" si="16"/>
        <v>132226</v>
      </c>
      <c r="K55" s="8">
        <f t="shared" si="16"/>
        <v>102626</v>
      </c>
      <c r="L55" s="8">
        <f t="shared" si="16"/>
        <v>102626</v>
      </c>
      <c r="M55" s="8">
        <f t="shared" si="16"/>
        <v>29600</v>
      </c>
      <c r="N55" s="8">
        <f t="shared" si="16"/>
        <v>0</v>
      </c>
      <c r="O55" s="8">
        <f t="shared" si="16"/>
        <v>0</v>
      </c>
      <c r="P55" s="8">
        <f t="shared" si="16"/>
        <v>102626</v>
      </c>
      <c r="Q55" s="7">
        <f t="shared" si="16"/>
        <v>3075302</v>
      </c>
      <c r="R55">
        <v>1</v>
      </c>
    </row>
    <row r="56" spans="1:18" x14ac:dyDescent="0.2">
      <c r="A56" s="9" t="s">
        <v>102</v>
      </c>
      <c r="B56" s="9" t="s">
        <v>103</v>
      </c>
      <c r="C56" s="9" t="s">
        <v>104</v>
      </c>
      <c r="D56" s="10" t="s">
        <v>105</v>
      </c>
      <c r="E56" s="11">
        <v>622976</v>
      </c>
      <c r="F56" s="12">
        <v>622976</v>
      </c>
      <c r="G56" s="12">
        <v>486630</v>
      </c>
      <c r="H56" s="12">
        <v>300</v>
      </c>
      <c r="I56" s="12">
        <v>0</v>
      </c>
      <c r="J56" s="11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1">
        <v>622976</v>
      </c>
      <c r="R56" s="22">
        <v>1</v>
      </c>
    </row>
    <row r="57" spans="1:18" ht="38.25" x14ac:dyDescent="0.2">
      <c r="A57" s="9" t="s">
        <v>106</v>
      </c>
      <c r="B57" s="9" t="s">
        <v>107</v>
      </c>
      <c r="C57" s="9" t="s">
        <v>108</v>
      </c>
      <c r="D57" s="10" t="s">
        <v>109</v>
      </c>
      <c r="E57" s="11">
        <v>2300100</v>
      </c>
      <c r="F57" s="12">
        <v>2300100</v>
      </c>
      <c r="G57" s="12">
        <v>1727000</v>
      </c>
      <c r="H57" s="12">
        <v>114800</v>
      </c>
      <c r="I57" s="12">
        <v>0</v>
      </c>
      <c r="J57" s="11">
        <v>132226</v>
      </c>
      <c r="K57" s="12">
        <v>102626</v>
      </c>
      <c r="L57" s="12">
        <v>102626</v>
      </c>
      <c r="M57" s="12">
        <v>29600</v>
      </c>
      <c r="N57" s="12">
        <v>0</v>
      </c>
      <c r="O57" s="12">
        <v>0</v>
      </c>
      <c r="P57" s="12">
        <v>102626</v>
      </c>
      <c r="Q57" s="11">
        <f>E57+J57</f>
        <v>2432326</v>
      </c>
      <c r="R57" s="22">
        <v>1</v>
      </c>
    </row>
    <row r="58" spans="1:18" hidden="1" x14ac:dyDescent="0.2">
      <c r="A58" s="9" t="s">
        <v>110</v>
      </c>
      <c r="B58" s="9" t="s">
        <v>111</v>
      </c>
      <c r="C58" s="9" t="s">
        <v>112</v>
      </c>
      <c r="D58" s="10" t="s">
        <v>113</v>
      </c>
      <c r="E58" s="11">
        <v>20000</v>
      </c>
      <c r="F58" s="12">
        <v>20000</v>
      </c>
      <c r="G58" s="12">
        <v>0</v>
      </c>
      <c r="H58" s="12">
        <v>0</v>
      </c>
      <c r="I58" s="12">
        <v>0</v>
      </c>
      <c r="J58" s="11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1">
        <v>20000</v>
      </c>
      <c r="R58" s="22"/>
    </row>
    <row r="59" spans="1:18" hidden="1" x14ac:dyDescent="0.2">
      <c r="A59" s="6" t="s">
        <v>187</v>
      </c>
      <c r="B59" s="6"/>
      <c r="C59" s="17"/>
      <c r="D59" s="17" t="s">
        <v>188</v>
      </c>
      <c r="E59" s="7">
        <f>E60</f>
        <v>256200</v>
      </c>
      <c r="F59" s="8">
        <f t="shared" ref="F59:Q59" si="17">F60</f>
        <v>256200</v>
      </c>
      <c r="G59" s="8">
        <f t="shared" si="17"/>
        <v>169000</v>
      </c>
      <c r="H59" s="8">
        <f t="shared" si="17"/>
        <v>0</v>
      </c>
      <c r="I59" s="8">
        <f t="shared" si="17"/>
        <v>0</v>
      </c>
      <c r="J59" s="7">
        <f t="shared" si="17"/>
        <v>0</v>
      </c>
      <c r="K59" s="8">
        <f t="shared" si="17"/>
        <v>0</v>
      </c>
      <c r="L59" s="8">
        <f t="shared" si="17"/>
        <v>0</v>
      </c>
      <c r="M59" s="8">
        <f t="shared" si="17"/>
        <v>0</v>
      </c>
      <c r="N59" s="8">
        <f t="shared" si="17"/>
        <v>0</v>
      </c>
      <c r="O59" s="8">
        <f t="shared" si="17"/>
        <v>0</v>
      </c>
      <c r="P59" s="8">
        <f t="shared" si="17"/>
        <v>0</v>
      </c>
      <c r="Q59" s="7">
        <f t="shared" si="17"/>
        <v>256200</v>
      </c>
    </row>
    <row r="60" spans="1:18" ht="51" hidden="1" x14ac:dyDescent="0.2">
      <c r="A60" s="9" t="s">
        <v>114</v>
      </c>
      <c r="B60" s="9" t="s">
        <v>115</v>
      </c>
      <c r="C60" s="9" t="s">
        <v>116</v>
      </c>
      <c r="D60" s="10" t="s">
        <v>117</v>
      </c>
      <c r="E60" s="11">
        <v>256200</v>
      </c>
      <c r="F60" s="12">
        <v>256200</v>
      </c>
      <c r="G60" s="12">
        <v>169000</v>
      </c>
      <c r="H60" s="12">
        <v>0</v>
      </c>
      <c r="I60" s="12">
        <v>0</v>
      </c>
      <c r="J60" s="11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1">
        <v>256200</v>
      </c>
    </row>
    <row r="61" spans="1:18" ht="25.5" x14ac:dyDescent="0.2">
      <c r="A61" s="5" t="s">
        <v>118</v>
      </c>
      <c r="B61" s="5" t="s">
        <v>19</v>
      </c>
      <c r="C61" s="5" t="s">
        <v>19</v>
      </c>
      <c r="D61" s="6" t="s">
        <v>119</v>
      </c>
      <c r="E61" s="7">
        <f>E62</f>
        <v>8720336</v>
      </c>
      <c r="F61" s="8">
        <f t="shared" ref="F61:Q61" si="18">F62</f>
        <v>8720336</v>
      </c>
      <c r="G61" s="8">
        <f t="shared" si="18"/>
        <v>5310864</v>
      </c>
      <c r="H61" s="8">
        <f t="shared" si="18"/>
        <v>375163</v>
      </c>
      <c r="I61" s="8">
        <f t="shared" si="18"/>
        <v>0</v>
      </c>
      <c r="J61" s="7">
        <f t="shared" si="18"/>
        <v>1328764</v>
      </c>
      <c r="K61" s="8">
        <f t="shared" si="18"/>
        <v>0</v>
      </c>
      <c r="L61" s="8">
        <f t="shared" si="18"/>
        <v>0</v>
      </c>
      <c r="M61" s="8">
        <f t="shared" si="18"/>
        <v>1328764</v>
      </c>
      <c r="N61" s="8">
        <f t="shared" si="18"/>
        <v>65720</v>
      </c>
      <c r="O61" s="8">
        <f t="shared" si="18"/>
        <v>0</v>
      </c>
      <c r="P61" s="8">
        <f t="shared" si="18"/>
        <v>0</v>
      </c>
      <c r="Q61" s="7">
        <f t="shared" si="18"/>
        <v>10049100</v>
      </c>
      <c r="R61">
        <v>1</v>
      </c>
    </row>
    <row r="62" spans="1:18" ht="25.5" x14ac:dyDescent="0.2">
      <c r="A62" s="5" t="s">
        <v>120</v>
      </c>
      <c r="B62" s="5" t="s">
        <v>19</v>
      </c>
      <c r="C62" s="5" t="s">
        <v>19</v>
      </c>
      <c r="D62" s="6" t="s">
        <v>119</v>
      </c>
      <c r="E62" s="7">
        <f>E63+E65</f>
        <v>8720336</v>
      </c>
      <c r="F62" s="8">
        <f t="shared" ref="F62:Q62" si="19">F63+F65</f>
        <v>8720336</v>
      </c>
      <c r="G62" s="8">
        <f t="shared" si="19"/>
        <v>5310864</v>
      </c>
      <c r="H62" s="8">
        <f t="shared" si="19"/>
        <v>375163</v>
      </c>
      <c r="I62" s="8">
        <f t="shared" si="19"/>
        <v>0</v>
      </c>
      <c r="J62" s="7">
        <f t="shared" si="19"/>
        <v>1328764</v>
      </c>
      <c r="K62" s="8">
        <f t="shared" si="19"/>
        <v>0</v>
      </c>
      <c r="L62" s="8">
        <f t="shared" si="19"/>
        <v>0</v>
      </c>
      <c r="M62" s="8">
        <f t="shared" si="19"/>
        <v>1328764</v>
      </c>
      <c r="N62" s="8">
        <f t="shared" si="19"/>
        <v>65720</v>
      </c>
      <c r="O62" s="8">
        <f t="shared" si="19"/>
        <v>0</v>
      </c>
      <c r="P62" s="8">
        <f t="shared" si="19"/>
        <v>0</v>
      </c>
      <c r="Q62" s="7">
        <f t="shared" si="19"/>
        <v>10049100</v>
      </c>
      <c r="R62">
        <v>1</v>
      </c>
    </row>
    <row r="63" spans="1:18" x14ac:dyDescent="0.2">
      <c r="A63" s="6" t="s">
        <v>190</v>
      </c>
      <c r="B63" s="5"/>
      <c r="C63" s="20"/>
      <c r="D63" s="17" t="s">
        <v>169</v>
      </c>
      <c r="E63" s="7">
        <f>E64</f>
        <v>834540</v>
      </c>
      <c r="F63" s="8">
        <f t="shared" ref="F63:Q63" si="20">F64</f>
        <v>834540</v>
      </c>
      <c r="G63" s="8">
        <f t="shared" si="20"/>
        <v>607000</v>
      </c>
      <c r="H63" s="8">
        <f t="shared" si="20"/>
        <v>14000</v>
      </c>
      <c r="I63" s="8">
        <f t="shared" si="20"/>
        <v>0</v>
      </c>
      <c r="J63" s="7">
        <f t="shared" si="20"/>
        <v>0</v>
      </c>
      <c r="K63" s="8">
        <f t="shared" si="20"/>
        <v>0</v>
      </c>
      <c r="L63" s="8">
        <f t="shared" si="20"/>
        <v>0</v>
      </c>
      <c r="M63" s="8">
        <f t="shared" si="20"/>
        <v>0</v>
      </c>
      <c r="N63" s="8">
        <f t="shared" si="20"/>
        <v>0</v>
      </c>
      <c r="O63" s="8">
        <f t="shared" si="20"/>
        <v>0</v>
      </c>
      <c r="P63" s="8">
        <f t="shared" si="20"/>
        <v>0</v>
      </c>
      <c r="Q63" s="7">
        <f t="shared" si="20"/>
        <v>834540</v>
      </c>
      <c r="R63">
        <v>1</v>
      </c>
    </row>
    <row r="64" spans="1:18" ht="38.25" x14ac:dyDescent="0.2">
      <c r="A64" s="9" t="s">
        <v>121</v>
      </c>
      <c r="B64" s="9" t="s">
        <v>73</v>
      </c>
      <c r="C64" s="9" t="s">
        <v>24</v>
      </c>
      <c r="D64" s="10" t="s">
        <v>74</v>
      </c>
      <c r="E64" s="11">
        <v>834540</v>
      </c>
      <c r="F64" s="12">
        <v>834540</v>
      </c>
      <c r="G64" s="12">
        <v>607000</v>
      </c>
      <c r="H64" s="12">
        <v>14000</v>
      </c>
      <c r="I64" s="12">
        <v>0</v>
      </c>
      <c r="J64" s="11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1">
        <v>834540</v>
      </c>
      <c r="R64" s="22">
        <v>1</v>
      </c>
    </row>
    <row r="65" spans="1:18" x14ac:dyDescent="0.2">
      <c r="A65" s="6" t="s">
        <v>189</v>
      </c>
      <c r="B65" s="6"/>
      <c r="C65" s="17"/>
      <c r="D65" s="17" t="s">
        <v>173</v>
      </c>
      <c r="E65" s="7">
        <f>E66+E67+E68+E69+E70+E71+E72+E73+E74+E77+E75</f>
        <v>7885796</v>
      </c>
      <c r="F65" s="8">
        <f t="shared" ref="F65:Q65" si="21">F66+F67+F68+F69+F70+F71+F72+F73+F74+F77+F75</f>
        <v>7885796</v>
      </c>
      <c r="G65" s="8">
        <f t="shared" si="21"/>
        <v>4703864</v>
      </c>
      <c r="H65" s="8">
        <f t="shared" si="21"/>
        <v>361163</v>
      </c>
      <c r="I65" s="8">
        <f t="shared" si="21"/>
        <v>0</v>
      </c>
      <c r="J65" s="7">
        <f t="shared" si="21"/>
        <v>1328764</v>
      </c>
      <c r="K65" s="8">
        <f t="shared" si="21"/>
        <v>0</v>
      </c>
      <c r="L65" s="8">
        <f t="shared" si="21"/>
        <v>0</v>
      </c>
      <c r="M65" s="8">
        <f t="shared" si="21"/>
        <v>1328764</v>
      </c>
      <c r="N65" s="8">
        <f t="shared" si="21"/>
        <v>65720</v>
      </c>
      <c r="O65" s="8">
        <f t="shared" si="21"/>
        <v>0</v>
      </c>
      <c r="P65" s="8">
        <f t="shared" si="21"/>
        <v>0</v>
      </c>
      <c r="Q65" s="7">
        <f t="shared" si="21"/>
        <v>9214560</v>
      </c>
      <c r="R65">
        <v>1</v>
      </c>
    </row>
    <row r="66" spans="1:18" ht="25.5" hidden="1" x14ac:dyDescent="0.2">
      <c r="A66" s="9" t="s">
        <v>122</v>
      </c>
      <c r="B66" s="9" t="s">
        <v>123</v>
      </c>
      <c r="C66" s="9" t="s">
        <v>86</v>
      </c>
      <c r="D66" s="10" t="s">
        <v>124</v>
      </c>
      <c r="E66" s="11">
        <v>2000</v>
      </c>
      <c r="F66" s="12">
        <v>2000</v>
      </c>
      <c r="G66" s="12">
        <v>0</v>
      </c>
      <c r="H66" s="12">
        <v>0</v>
      </c>
      <c r="I66" s="12">
        <v>0</v>
      </c>
      <c r="J66" s="11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1">
        <v>2000</v>
      </c>
    </row>
    <row r="67" spans="1:18" ht="38.25" hidden="1" x14ac:dyDescent="0.2">
      <c r="A67" s="9" t="s">
        <v>125</v>
      </c>
      <c r="B67" s="9" t="s">
        <v>126</v>
      </c>
      <c r="C67" s="9" t="s">
        <v>86</v>
      </c>
      <c r="D67" s="10" t="s">
        <v>127</v>
      </c>
      <c r="E67" s="11">
        <v>40000</v>
      </c>
      <c r="F67" s="12">
        <v>40000</v>
      </c>
      <c r="G67" s="12">
        <v>0</v>
      </c>
      <c r="H67" s="12">
        <v>0</v>
      </c>
      <c r="I67" s="12">
        <v>0</v>
      </c>
      <c r="J67" s="11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1">
        <v>40000</v>
      </c>
    </row>
    <row r="68" spans="1:18" ht="38.25" hidden="1" x14ac:dyDescent="0.2">
      <c r="A68" s="9" t="s">
        <v>128</v>
      </c>
      <c r="B68" s="9" t="s">
        <v>129</v>
      </c>
      <c r="C68" s="9" t="s">
        <v>86</v>
      </c>
      <c r="D68" s="10" t="s">
        <v>130</v>
      </c>
      <c r="E68" s="11">
        <v>4000</v>
      </c>
      <c r="F68" s="12">
        <v>4000</v>
      </c>
      <c r="G68" s="12">
        <v>0</v>
      </c>
      <c r="H68" s="12">
        <v>0</v>
      </c>
      <c r="I68" s="12">
        <v>0</v>
      </c>
      <c r="J68" s="11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1">
        <v>4000</v>
      </c>
    </row>
    <row r="69" spans="1:18" ht="51" x14ac:dyDescent="0.2">
      <c r="A69" s="9" t="s">
        <v>131</v>
      </c>
      <c r="B69" s="9" t="s">
        <v>132</v>
      </c>
      <c r="C69" s="9" t="s">
        <v>133</v>
      </c>
      <c r="D69" s="10" t="s">
        <v>134</v>
      </c>
      <c r="E69" s="11">
        <v>6208338</v>
      </c>
      <c r="F69" s="12">
        <v>6208338</v>
      </c>
      <c r="G69" s="12">
        <v>4597289</v>
      </c>
      <c r="H69" s="12">
        <v>361163</v>
      </c>
      <c r="I69" s="12">
        <v>0</v>
      </c>
      <c r="J69" s="11">
        <v>1328764</v>
      </c>
      <c r="K69" s="12">
        <v>0</v>
      </c>
      <c r="L69" s="12">
        <v>0</v>
      </c>
      <c r="M69" s="12">
        <v>1328764</v>
      </c>
      <c r="N69" s="12">
        <v>65720</v>
      </c>
      <c r="O69" s="12">
        <v>0</v>
      </c>
      <c r="P69" s="12">
        <v>0</v>
      </c>
      <c r="Q69" s="11">
        <f>E69+J69</f>
        <v>7537102</v>
      </c>
      <c r="R69" s="22">
        <v>1</v>
      </c>
    </row>
    <row r="70" spans="1:18" ht="25.5" hidden="1" x14ac:dyDescent="0.2">
      <c r="A70" s="9" t="s">
        <v>135</v>
      </c>
      <c r="B70" s="9" t="s">
        <v>31</v>
      </c>
      <c r="C70" s="9" t="s">
        <v>32</v>
      </c>
      <c r="D70" s="10" t="s">
        <v>33</v>
      </c>
      <c r="E70" s="11">
        <v>11300</v>
      </c>
      <c r="F70" s="12">
        <v>11300</v>
      </c>
      <c r="G70" s="12">
        <v>0</v>
      </c>
      <c r="H70" s="12">
        <v>0</v>
      </c>
      <c r="I70" s="12">
        <v>0</v>
      </c>
      <c r="J70" s="11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1">
        <v>11300</v>
      </c>
    </row>
    <row r="71" spans="1:18" ht="51" hidden="1" x14ac:dyDescent="0.2">
      <c r="A71" s="9" t="s">
        <v>136</v>
      </c>
      <c r="B71" s="9" t="s">
        <v>137</v>
      </c>
      <c r="C71" s="9" t="s">
        <v>32</v>
      </c>
      <c r="D71" s="10" t="s">
        <v>138</v>
      </c>
      <c r="E71" s="11">
        <v>143100</v>
      </c>
      <c r="F71" s="12">
        <v>143100</v>
      </c>
      <c r="G71" s="12">
        <v>92050</v>
      </c>
      <c r="H71" s="12">
        <v>0</v>
      </c>
      <c r="I71" s="12">
        <v>0</v>
      </c>
      <c r="J71" s="11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1">
        <v>143100</v>
      </c>
      <c r="R71" s="22"/>
    </row>
    <row r="72" spans="1:18" ht="76.5" x14ac:dyDescent="0.2">
      <c r="A72" s="9" t="s">
        <v>139</v>
      </c>
      <c r="B72" s="9" t="s">
        <v>140</v>
      </c>
      <c r="C72" s="9" t="s">
        <v>76</v>
      </c>
      <c r="D72" s="10" t="s">
        <v>141</v>
      </c>
      <c r="E72" s="11">
        <v>115000</v>
      </c>
      <c r="F72" s="12">
        <v>115000</v>
      </c>
      <c r="G72" s="12">
        <v>0</v>
      </c>
      <c r="H72" s="12">
        <v>0</v>
      </c>
      <c r="I72" s="12">
        <v>0</v>
      </c>
      <c r="J72" s="11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1">
        <v>115000</v>
      </c>
      <c r="R72" s="22">
        <v>1</v>
      </c>
    </row>
    <row r="73" spans="1:18" ht="38.25" hidden="1" x14ac:dyDescent="0.2">
      <c r="A73" s="9" t="s">
        <v>142</v>
      </c>
      <c r="B73" s="9" t="s">
        <v>143</v>
      </c>
      <c r="C73" s="9" t="s">
        <v>144</v>
      </c>
      <c r="D73" s="10" t="s">
        <v>145</v>
      </c>
      <c r="E73" s="11">
        <v>6000</v>
      </c>
      <c r="F73" s="12">
        <v>6000</v>
      </c>
      <c r="G73" s="12">
        <v>0</v>
      </c>
      <c r="H73" s="12">
        <v>0</v>
      </c>
      <c r="I73" s="12">
        <v>0</v>
      </c>
      <c r="J73" s="11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1">
        <v>6000</v>
      </c>
    </row>
    <row r="74" spans="1:18" x14ac:dyDescent="0.2">
      <c r="A74" s="9" t="s">
        <v>146</v>
      </c>
      <c r="B74" s="9" t="s">
        <v>147</v>
      </c>
      <c r="C74" s="9" t="s">
        <v>148</v>
      </c>
      <c r="D74" s="10" t="s">
        <v>149</v>
      </c>
      <c r="E74" s="11">
        <v>17720</v>
      </c>
      <c r="F74" s="12">
        <v>17720</v>
      </c>
      <c r="G74" s="12">
        <v>14525</v>
      </c>
      <c r="H74" s="12">
        <v>0</v>
      </c>
      <c r="I74" s="12">
        <v>0</v>
      </c>
      <c r="J74" s="11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1">
        <v>17720</v>
      </c>
      <c r="R74" s="22">
        <v>1</v>
      </c>
    </row>
    <row r="75" spans="1:18" ht="38.25" x14ac:dyDescent="0.2">
      <c r="A75" s="9" t="s">
        <v>208</v>
      </c>
      <c r="B75" s="9" t="s">
        <v>209</v>
      </c>
      <c r="C75" s="9" t="s">
        <v>86</v>
      </c>
      <c r="D75" s="10" t="s">
        <v>210</v>
      </c>
      <c r="E75" s="11">
        <v>151338</v>
      </c>
      <c r="F75" s="12">
        <v>151338</v>
      </c>
      <c r="G75" s="12"/>
      <c r="H75" s="12"/>
      <c r="I75" s="12"/>
      <c r="J75" s="11"/>
      <c r="K75" s="12"/>
      <c r="L75" s="12"/>
      <c r="M75" s="12"/>
      <c r="N75" s="12"/>
      <c r="O75" s="12"/>
      <c r="P75" s="12"/>
      <c r="Q75" s="11">
        <v>151338</v>
      </c>
      <c r="R75">
        <v>1</v>
      </c>
    </row>
    <row r="76" spans="1:18" ht="76.5" x14ac:dyDescent="0.2">
      <c r="A76" s="9"/>
      <c r="B76" s="9"/>
      <c r="C76" s="9"/>
      <c r="D76" s="10" t="s">
        <v>214</v>
      </c>
      <c r="E76" s="11">
        <v>151338</v>
      </c>
      <c r="F76" s="12">
        <v>151338</v>
      </c>
      <c r="G76" s="12"/>
      <c r="H76" s="12"/>
      <c r="I76" s="12"/>
      <c r="J76" s="11"/>
      <c r="K76" s="12"/>
      <c r="L76" s="12"/>
      <c r="M76" s="12"/>
      <c r="N76" s="12"/>
      <c r="O76" s="12"/>
      <c r="P76" s="12"/>
      <c r="Q76" s="11">
        <v>151338</v>
      </c>
      <c r="R76" s="33">
        <v>1</v>
      </c>
    </row>
    <row r="77" spans="1:18" ht="25.5" x14ac:dyDescent="0.2">
      <c r="A77" s="9" t="s">
        <v>150</v>
      </c>
      <c r="B77" s="9" t="s">
        <v>151</v>
      </c>
      <c r="C77" s="9" t="s">
        <v>152</v>
      </c>
      <c r="D77" s="10" t="s">
        <v>153</v>
      </c>
      <c r="E77" s="11">
        <v>1187000</v>
      </c>
      <c r="F77" s="12">
        <v>1187000</v>
      </c>
      <c r="G77" s="12">
        <v>0</v>
      </c>
      <c r="H77" s="12">
        <v>0</v>
      </c>
      <c r="I77" s="12">
        <v>0</v>
      </c>
      <c r="J77" s="11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1">
        <v>1187000</v>
      </c>
      <c r="R77" s="22">
        <v>1</v>
      </c>
    </row>
    <row r="78" spans="1:18" ht="25.5" x14ac:dyDescent="0.2">
      <c r="A78" s="5" t="s">
        <v>154</v>
      </c>
      <c r="B78" s="5" t="s">
        <v>19</v>
      </c>
      <c r="C78" s="5" t="s">
        <v>19</v>
      </c>
      <c r="D78" s="6" t="s">
        <v>155</v>
      </c>
      <c r="E78" s="7">
        <f>E79</f>
        <v>3542400</v>
      </c>
      <c r="F78" s="8">
        <f t="shared" ref="F78:Q78" si="22">F79</f>
        <v>3442400</v>
      </c>
      <c r="G78" s="8">
        <f t="shared" si="22"/>
        <v>497200</v>
      </c>
      <c r="H78" s="8">
        <f t="shared" si="22"/>
        <v>12500</v>
      </c>
      <c r="I78" s="8">
        <f t="shared" si="22"/>
        <v>0</v>
      </c>
      <c r="J78" s="7">
        <f t="shared" si="22"/>
        <v>0</v>
      </c>
      <c r="K78" s="8">
        <f t="shared" si="22"/>
        <v>0</v>
      </c>
      <c r="L78" s="8">
        <f t="shared" si="22"/>
        <v>0</v>
      </c>
      <c r="M78" s="8">
        <f t="shared" si="22"/>
        <v>0</v>
      </c>
      <c r="N78" s="8">
        <f t="shared" si="22"/>
        <v>0</v>
      </c>
      <c r="O78" s="8">
        <f t="shared" si="22"/>
        <v>0</v>
      </c>
      <c r="P78" s="8">
        <f t="shared" si="22"/>
        <v>0</v>
      </c>
      <c r="Q78" s="7">
        <f t="shared" si="22"/>
        <v>3542400</v>
      </c>
      <c r="R78">
        <v>1</v>
      </c>
    </row>
    <row r="79" spans="1:18" ht="25.5" x14ac:dyDescent="0.2">
      <c r="A79" s="5" t="s">
        <v>156</v>
      </c>
      <c r="B79" s="5" t="s">
        <v>19</v>
      </c>
      <c r="C79" s="5" t="s">
        <v>19</v>
      </c>
      <c r="D79" s="6" t="s">
        <v>155</v>
      </c>
      <c r="E79" s="7">
        <f>E80+E82</f>
        <v>3542400</v>
      </c>
      <c r="F79" s="8">
        <f t="shared" ref="F79:Q79" si="23">F80+F82</f>
        <v>3442400</v>
      </c>
      <c r="G79" s="8">
        <f t="shared" si="23"/>
        <v>497200</v>
      </c>
      <c r="H79" s="8">
        <f t="shared" si="23"/>
        <v>12500</v>
      </c>
      <c r="I79" s="8">
        <f t="shared" si="23"/>
        <v>0</v>
      </c>
      <c r="J79" s="7">
        <f t="shared" si="23"/>
        <v>0</v>
      </c>
      <c r="K79" s="8">
        <f t="shared" si="23"/>
        <v>0</v>
      </c>
      <c r="L79" s="8">
        <f t="shared" si="23"/>
        <v>0</v>
      </c>
      <c r="M79" s="8">
        <f t="shared" si="23"/>
        <v>0</v>
      </c>
      <c r="N79" s="8">
        <f t="shared" si="23"/>
        <v>0</v>
      </c>
      <c r="O79" s="8">
        <f t="shared" si="23"/>
        <v>0</v>
      </c>
      <c r="P79" s="8">
        <f t="shared" si="23"/>
        <v>0</v>
      </c>
      <c r="Q79" s="7">
        <f t="shared" si="23"/>
        <v>3542400</v>
      </c>
      <c r="R79">
        <v>1</v>
      </c>
    </row>
    <row r="80" spans="1:18" x14ac:dyDescent="0.2">
      <c r="A80" s="23" t="s">
        <v>191</v>
      </c>
      <c r="B80" s="18"/>
      <c r="C80" s="19"/>
      <c r="D80" s="17" t="s">
        <v>169</v>
      </c>
      <c r="E80" s="7">
        <f>E81</f>
        <v>644980</v>
      </c>
      <c r="F80" s="8">
        <f t="shared" ref="F80:Q80" si="24">F81</f>
        <v>644980</v>
      </c>
      <c r="G80" s="8">
        <f t="shared" si="24"/>
        <v>497200</v>
      </c>
      <c r="H80" s="8">
        <f t="shared" si="24"/>
        <v>12500</v>
      </c>
      <c r="I80" s="8">
        <f t="shared" si="24"/>
        <v>0</v>
      </c>
      <c r="J80" s="7">
        <f t="shared" si="24"/>
        <v>0</v>
      </c>
      <c r="K80" s="8">
        <f t="shared" si="24"/>
        <v>0</v>
      </c>
      <c r="L80" s="8">
        <f t="shared" si="24"/>
        <v>0</v>
      </c>
      <c r="M80" s="8">
        <f t="shared" si="24"/>
        <v>0</v>
      </c>
      <c r="N80" s="8">
        <f t="shared" si="24"/>
        <v>0</v>
      </c>
      <c r="O80" s="8">
        <f t="shared" si="24"/>
        <v>0</v>
      </c>
      <c r="P80" s="8">
        <f t="shared" si="24"/>
        <v>0</v>
      </c>
      <c r="Q80" s="7">
        <f t="shared" si="24"/>
        <v>644980</v>
      </c>
      <c r="R80">
        <v>1</v>
      </c>
    </row>
    <row r="81" spans="1:18" ht="38.25" x14ac:dyDescent="0.2">
      <c r="A81" s="9" t="s">
        <v>157</v>
      </c>
      <c r="B81" s="9" t="s">
        <v>73</v>
      </c>
      <c r="C81" s="9" t="s">
        <v>24</v>
      </c>
      <c r="D81" s="10" t="s">
        <v>74</v>
      </c>
      <c r="E81" s="11">
        <v>644980</v>
      </c>
      <c r="F81" s="12">
        <v>644980</v>
      </c>
      <c r="G81" s="12">
        <v>497200</v>
      </c>
      <c r="H81" s="12">
        <v>12500</v>
      </c>
      <c r="I81" s="12">
        <v>0</v>
      </c>
      <c r="J81" s="11"/>
      <c r="K81" s="12"/>
      <c r="L81" s="12"/>
      <c r="M81" s="12">
        <v>0</v>
      </c>
      <c r="N81" s="12">
        <v>0</v>
      </c>
      <c r="O81" s="12">
        <v>0</v>
      </c>
      <c r="P81" s="12"/>
      <c r="Q81" s="11">
        <f>E81+J81</f>
        <v>644980</v>
      </c>
      <c r="R81" s="22">
        <v>1</v>
      </c>
    </row>
    <row r="82" spans="1:18" hidden="1" x14ac:dyDescent="0.2">
      <c r="A82" s="6" t="s">
        <v>192</v>
      </c>
      <c r="B82" s="6"/>
      <c r="C82" s="17"/>
      <c r="D82" s="17" t="s">
        <v>179</v>
      </c>
      <c r="E82" s="7">
        <f>E83+E84+E85</f>
        <v>2897420</v>
      </c>
      <c r="F82" s="8">
        <f>F83+F84+F85</f>
        <v>2797420</v>
      </c>
      <c r="G82" s="8">
        <f t="shared" ref="G82:P82" si="25">G83+G84</f>
        <v>0</v>
      </c>
      <c r="H82" s="8">
        <f t="shared" si="25"/>
        <v>0</v>
      </c>
      <c r="I82" s="8">
        <f t="shared" si="25"/>
        <v>0</v>
      </c>
      <c r="J82" s="7">
        <f t="shared" si="25"/>
        <v>0</v>
      </c>
      <c r="K82" s="8">
        <f t="shared" si="25"/>
        <v>0</v>
      </c>
      <c r="L82" s="8">
        <f t="shared" si="25"/>
        <v>0</v>
      </c>
      <c r="M82" s="8">
        <f t="shared" si="25"/>
        <v>0</v>
      </c>
      <c r="N82" s="8">
        <f t="shared" si="25"/>
        <v>0</v>
      </c>
      <c r="O82" s="8">
        <f t="shared" si="25"/>
        <v>0</v>
      </c>
      <c r="P82" s="8">
        <f t="shared" si="25"/>
        <v>0</v>
      </c>
      <c r="Q82" s="7">
        <f>Q83+Q84+Q85</f>
        <v>2897420</v>
      </c>
    </row>
    <row r="83" spans="1:18" hidden="1" x14ac:dyDescent="0.2">
      <c r="A83" s="9" t="s">
        <v>158</v>
      </c>
      <c r="B83" s="9" t="s">
        <v>159</v>
      </c>
      <c r="C83" s="9" t="s">
        <v>160</v>
      </c>
      <c r="D83" s="10" t="s">
        <v>161</v>
      </c>
      <c r="E83" s="11">
        <v>100000</v>
      </c>
      <c r="F83" s="12">
        <v>0</v>
      </c>
      <c r="G83" s="12">
        <v>0</v>
      </c>
      <c r="H83" s="12">
        <v>0</v>
      </c>
      <c r="I83" s="12">
        <v>0</v>
      </c>
      <c r="J83" s="11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1">
        <v>100000</v>
      </c>
    </row>
    <row r="84" spans="1:18" hidden="1" x14ac:dyDescent="0.2">
      <c r="A84" s="9" t="s">
        <v>162</v>
      </c>
      <c r="B84" s="9" t="s">
        <v>163</v>
      </c>
      <c r="C84" s="9" t="s">
        <v>164</v>
      </c>
      <c r="D84" s="10" t="s">
        <v>165</v>
      </c>
      <c r="E84" s="11">
        <f>2119421+240000</f>
        <v>2359421</v>
      </c>
      <c r="F84" s="12">
        <f>2119421+240000</f>
        <v>2359421</v>
      </c>
      <c r="G84" s="12">
        <v>0</v>
      </c>
      <c r="H84" s="12">
        <v>0</v>
      </c>
      <c r="I84" s="12">
        <v>0</v>
      </c>
      <c r="J84" s="11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1">
        <f>E84</f>
        <v>2359421</v>
      </c>
      <c r="R84" s="22"/>
    </row>
    <row r="85" spans="1:18" ht="38.25" hidden="1" x14ac:dyDescent="0.2">
      <c r="A85" s="9" t="s">
        <v>196</v>
      </c>
      <c r="B85" s="9" t="s">
        <v>197</v>
      </c>
      <c r="C85" s="9" t="s">
        <v>164</v>
      </c>
      <c r="D85" s="10" t="s">
        <v>198</v>
      </c>
      <c r="E85" s="11">
        <v>437999</v>
      </c>
      <c r="F85" s="12">
        <v>437999</v>
      </c>
      <c r="G85" s="12">
        <v>0</v>
      </c>
      <c r="H85" s="12">
        <v>0</v>
      </c>
      <c r="I85" s="12">
        <v>0</v>
      </c>
      <c r="J85" s="11">
        <v>0</v>
      </c>
      <c r="K85" s="12"/>
      <c r="L85" s="12"/>
      <c r="M85" s="12"/>
      <c r="N85" s="12"/>
      <c r="O85" s="12"/>
      <c r="P85" s="12"/>
      <c r="Q85" s="11">
        <f>E85</f>
        <v>437999</v>
      </c>
      <c r="R85" s="24"/>
    </row>
    <row r="86" spans="1:18" x14ac:dyDescent="0.2">
      <c r="A86" s="13" t="s">
        <v>167</v>
      </c>
      <c r="B86" s="14" t="s">
        <v>167</v>
      </c>
      <c r="C86" s="14" t="s">
        <v>167</v>
      </c>
      <c r="D86" s="14" t="s">
        <v>166</v>
      </c>
      <c r="E86" s="7">
        <f>E15+E40+E61+E78</f>
        <v>88461456.539999992</v>
      </c>
      <c r="F86" s="7">
        <f t="shared" ref="F86:P86" si="26">F15+F40+F61+F78</f>
        <v>87906056.539999992</v>
      </c>
      <c r="G86" s="7">
        <f t="shared" si="26"/>
        <v>55235425</v>
      </c>
      <c r="H86" s="7">
        <f t="shared" si="26"/>
        <v>4781958.54</v>
      </c>
      <c r="I86" s="7">
        <f t="shared" si="26"/>
        <v>455400</v>
      </c>
      <c r="J86" s="7">
        <f t="shared" si="26"/>
        <v>2831939</v>
      </c>
      <c r="K86" s="7">
        <f t="shared" si="26"/>
        <v>1101855</v>
      </c>
      <c r="L86" s="7">
        <f t="shared" si="26"/>
        <v>1101855</v>
      </c>
      <c r="M86" s="7">
        <f t="shared" si="26"/>
        <v>1730084</v>
      </c>
      <c r="N86" s="7">
        <f t="shared" si="26"/>
        <v>65720</v>
      </c>
      <c r="O86" s="7">
        <f t="shared" si="26"/>
        <v>0</v>
      </c>
      <c r="P86" s="7">
        <f t="shared" si="26"/>
        <v>1101855</v>
      </c>
      <c r="Q86" s="7">
        <f>Q15+Q40+Q61+Q78</f>
        <v>91293395.539999992</v>
      </c>
      <c r="R86">
        <v>1</v>
      </c>
    </row>
    <row r="88" spans="1:18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</sheetData>
  <autoFilter ref="A1:R86">
    <filterColumn colId="17">
      <customFilters>
        <customFilter operator="notEqual" val=" "/>
      </customFilters>
    </filterColumn>
  </autoFilter>
  <mergeCells count="26">
    <mergeCell ref="N3:P3"/>
    <mergeCell ref="A88:Q88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6:Q6"/>
    <mergeCell ref="A7:Q7"/>
    <mergeCell ref="A10:A13"/>
    <mergeCell ref="B10:B13"/>
    <mergeCell ref="L12:L13"/>
    <mergeCell ref="P11:P13"/>
    <mergeCell ref="Q10:Q13"/>
    <mergeCell ref="G5:J5"/>
    <mergeCell ref="C10:C13"/>
    <mergeCell ref="D10:D13"/>
    <mergeCell ref="E10:I10"/>
    <mergeCell ref="E11:E13"/>
    <mergeCell ref="F11:F13"/>
    <mergeCell ref="G11:H11"/>
  </mergeCells>
  <pageMargins left="0.39370078740157483" right="0.39370078740157483" top="0.19685039370078741" bottom="0.19685039370078741" header="0" footer="0"/>
  <pageSetup paperSize="9" scale="55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2022-11-23T06:37:21Z</cp:lastPrinted>
  <dcterms:created xsi:type="dcterms:W3CDTF">2021-12-08T09:54:16Z</dcterms:created>
  <dcterms:modified xsi:type="dcterms:W3CDTF">2022-11-23T06:37:24Z</dcterms:modified>
</cp:coreProperties>
</file>