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16" i="1"/>
  <c r="H13" i="1" l="1"/>
  <c r="H31" i="1" l="1"/>
  <c r="J38" i="1" l="1"/>
  <c r="I38" i="1"/>
  <c r="H34" i="1"/>
  <c r="H18" i="1"/>
  <c r="J36" i="1"/>
  <c r="I36" i="1"/>
  <c r="H20" i="1"/>
  <c r="H26" i="1"/>
  <c r="H23" i="1"/>
  <c r="H37" i="1" l="1"/>
  <c r="J35" i="1"/>
  <c r="I35" i="1"/>
  <c r="H30" i="1" l="1"/>
  <c r="H29" i="1"/>
  <c r="H24" i="1"/>
  <c r="H19" i="1"/>
  <c r="H17" i="1"/>
  <c r="H15" i="1"/>
  <c r="H22" i="1" l="1"/>
  <c r="J41" i="1" l="1"/>
  <c r="I41" i="1"/>
  <c r="H41" i="1"/>
  <c r="G39" i="1"/>
  <c r="H25" i="1"/>
  <c r="G25" i="1" s="1"/>
  <c r="J25" i="1"/>
  <c r="I25" i="1"/>
  <c r="G23" i="1"/>
  <c r="H33" i="1"/>
  <c r="I22" i="1"/>
  <c r="H14" i="1"/>
  <c r="G43" i="1" l="1"/>
  <c r="G42" i="1"/>
  <c r="G40" i="1"/>
  <c r="I44" i="1"/>
  <c r="H44" i="1"/>
  <c r="G44" i="1" l="1"/>
  <c r="G32" i="1"/>
  <c r="G22" i="1"/>
  <c r="G21" i="1" l="1"/>
  <c r="H45" i="1"/>
  <c r="J45" i="1" l="1"/>
  <c r="G36" i="1"/>
  <c r="I45" i="1" l="1"/>
  <c r="G41" i="1"/>
  <c r="G38" i="1"/>
  <c r="J33" i="1" l="1"/>
  <c r="I33" i="1"/>
  <c r="G37" i="1" l="1"/>
  <c r="G35" i="1"/>
  <c r="G34" i="1"/>
  <c r="G33" i="1"/>
  <c r="G28" i="1" l="1"/>
  <c r="G27" i="1"/>
  <c r="G31" i="1"/>
  <c r="G30" i="1"/>
  <c r="G29" i="1"/>
  <c r="G14" i="1"/>
  <c r="G15" i="1"/>
  <c r="G24" i="1"/>
  <c r="G20" i="1"/>
  <c r="G19" i="1"/>
  <c r="G18" i="1"/>
  <c r="G17" i="1"/>
  <c r="G16" i="1"/>
  <c r="G13" i="1"/>
  <c r="G45" i="1" l="1"/>
  <c r="G26" i="1"/>
</calcChain>
</file>

<file path=xl/sharedStrings.xml><?xml version="1.0" encoding="utf-8"?>
<sst xmlns="http://schemas.openxmlformats.org/spreadsheetml/2006/main" count="164" uniqueCount="105">
  <si>
    <t>код бюджету</t>
  </si>
  <si>
    <t>Код Програмної класифікації видатків та кредитування сільського бюджету</t>
  </si>
  <si>
    <t>Код типової програмної класифікації видатків та кредитування сільського бюджету</t>
  </si>
  <si>
    <t>Код Функціональної класифікації видатків на кредитування бюджету</t>
  </si>
  <si>
    <t>Найменування головного розпорядника коштів місцевого бюджету/відповідного виконавця, бюджетної програми/підпрограми згідно з Типовою програмною класифікацією видатків та кредитування сільського бюджету</t>
  </si>
  <si>
    <t>Найменування місцевої/регіональної програми</t>
  </si>
  <si>
    <t>Дата та номер  документа, яким затвержено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</si>
  <si>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</si>
  <si>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</si>
  <si>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</si>
  <si>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</si>
  <si>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в тому числі бюджет розвитку</t>
  </si>
  <si>
    <t>Управління освіти,культури,молоді та спорту</t>
  </si>
  <si>
    <t>0615011</t>
  </si>
  <si>
    <t>0614082</t>
  </si>
  <si>
    <t>0118110</t>
  </si>
  <si>
    <t>0613140</t>
  </si>
  <si>
    <t>01</t>
  </si>
  <si>
    <t>06</t>
  </si>
  <si>
    <t>до рішення Шабівської сільської ради</t>
  </si>
  <si>
    <t>(грн.)</t>
  </si>
  <si>
    <t>Програма „Проведення культурно-мистецьких заходів та визначення державних і національних свят на 2021-2025 роки</t>
  </si>
  <si>
    <t>Програма «Здоров’я дітей-майбутнє села на 2021-2025 роки</t>
  </si>
  <si>
    <t>Програма «Шкільний автобус"  на 2021-2025 роки</t>
  </si>
  <si>
    <t>рішення від 24.12.2020 р. № 2/13-УІІІ</t>
  </si>
  <si>
    <t>0111024</t>
  </si>
  <si>
    <t>0611142</t>
  </si>
  <si>
    <t>рішення від 24.12.2020 р. № 2/10-УІІІ</t>
  </si>
  <si>
    <t>Перелік місцевих  програм , які фінансуватимуться за рахунок коштів  Шабівського сільського бюджету у  2022 році</t>
  </si>
  <si>
    <t xml:space="preserve">Сільська соціальна цільова Програма „Милосердя ” на 2021-2025 роки                                                          </t>
  </si>
  <si>
    <t>0113191                      0119192                       0113242</t>
  </si>
  <si>
    <t>Програма  по благоустрою, озелененню, поліпшення стану довкілля Шабівської об"єднаної територіальної громади на 2021-2023 роки</t>
  </si>
  <si>
    <t>рішення від 24.12.2020 р. № 2/16-УІІІ</t>
  </si>
  <si>
    <t>Програми розвитку земельних відносин, раціонального використання та охорони земель на території Шабівської сільської ради на 2021-2023 роки</t>
  </si>
  <si>
    <t>рішення від 30.03.2021 р. № 2/127-УІІІ</t>
  </si>
  <si>
    <t>3191                        3192                3242</t>
  </si>
  <si>
    <t>0118420</t>
  </si>
  <si>
    <t>Програма висвітлення діяльності органів місцевого самоврядування сільської ради на 2021-2022 роки</t>
  </si>
  <si>
    <t>рішення від 20.05.2021 р. № 2/217-УІІІ</t>
  </si>
  <si>
    <t>0103242</t>
  </si>
  <si>
    <t>Програма поховання  померлих одиноких, невідомих та безрідних громадян на території Шабівської територіальної громади на 2021-2025 роки</t>
  </si>
  <si>
    <t>Програма підтримки обдарованої учнівської молоді Шабівської сільської ради на 2020-2022 роки</t>
  </si>
  <si>
    <t>рішення від 23.12.2019 р. № 1/2082-УІІ</t>
  </si>
  <si>
    <t>Програма національно-патриотичного виховання дітей та молоді Шабівської сільської ради на 2021-2025 роки</t>
  </si>
  <si>
    <t>Програма цивільного захисту, техногенної та пожежної безпеки Шабівської сільської ради на 2019-2022 роки</t>
  </si>
  <si>
    <t>12</t>
  </si>
  <si>
    <t>1216030</t>
  </si>
  <si>
    <t>1217461</t>
  </si>
  <si>
    <t>Програма фінансової підтримки Виробничого управління житлово-комунального господарства  Шабівської сільської ради на 2021-2025 роки</t>
  </si>
  <si>
    <t xml:space="preserve"> Управління житлово-комунального господарства і будівництва</t>
  </si>
  <si>
    <t>1216017</t>
  </si>
  <si>
    <t>Секретарь сільської ради</t>
  </si>
  <si>
    <t xml:space="preserve">Сергій ЧЕРНОКУЛЬСЬКИЙ 
</t>
  </si>
  <si>
    <t>Разом по  виконавчому комітету Шабівської сільської ради</t>
  </si>
  <si>
    <t>Разом по управлінню освіти,культури,молоді та спорту</t>
  </si>
  <si>
    <t>Разом по управлінню житлово-комунального господарства і будівництва</t>
  </si>
  <si>
    <t>РАЗОМ по бюджету сільської ради</t>
  </si>
  <si>
    <t>рішення від 24.12.2020 р. № 2/22-УІІІ</t>
  </si>
  <si>
    <t>Програма розвитку туризму на території Шабівської сільської ради на 2021-2025роки</t>
  </si>
  <si>
    <t>Управління житлово-комунального господарства і будівництва</t>
  </si>
  <si>
    <t>Програма екологічного розвитку Шабівської сільської ради на 2021-2023 роки</t>
  </si>
  <si>
    <t>Програма запобігання сирітству та подолання дитячої безпритульності та бездоглядності Шабівської сільської ради на 2022-2025 роки</t>
  </si>
  <si>
    <t>016084</t>
  </si>
  <si>
    <t>017622</t>
  </si>
  <si>
    <t>рішення від 24.12.2020 р. .№ 2/24-УІІІ зі змінами</t>
  </si>
  <si>
    <t>рішення від 24.12.2020 р. № 2/12-УІІІ зі змінами</t>
  </si>
  <si>
    <t>Додаток 7</t>
  </si>
  <si>
    <t>від 24 грудня  2021 року  №  2/767-УІІІ</t>
  </si>
  <si>
    <t>(у редакції згідно рішення сільської ради</t>
  </si>
  <si>
    <t>рішення від 24.12.2020 р. .№ 2/18-УІІІ зі змінами            від 03.12.2021 р.                        № 2/611-УІІІ</t>
  </si>
  <si>
    <t>Програма  розвитку житлово-комунального господарства і благоустрою на території Шабівської сільської ради на 2022-2024 роки</t>
  </si>
  <si>
    <t xml:space="preserve">рішення від 24.12.2021 р. .№ 2/773-УІІІ </t>
  </si>
  <si>
    <t>Шабівська сільська рада</t>
  </si>
  <si>
    <t>1217670</t>
  </si>
  <si>
    <t>Програма підготовки молоді до служби в Збройних Силах України на 2022-2024 роки</t>
  </si>
  <si>
    <t>Програма для забезпечення проведення заходів мобілізації та територіальної оборони "ЗАХИСТ" на території Шабівської сільської ради, Білгород-Дністровського району на 2022 рік</t>
  </si>
  <si>
    <t>0118240</t>
  </si>
  <si>
    <t>0618240</t>
  </si>
  <si>
    <t>Разом по управлінню фінансів в частині міжбюджетних трансфертів</t>
  </si>
  <si>
    <t>37</t>
  </si>
  <si>
    <t>3719800</t>
  </si>
  <si>
    <t>Управління фіннсів</t>
  </si>
  <si>
    <t>Програма "Профілактики злочинності та сприяння діяльнсті Білгород-Дністррвському РВП ГУНП в Одеській області на території Шабівської сільської ради Білгород-Дністровського району Одеської області" на 2022-2025 роки</t>
  </si>
  <si>
    <t>рішення від 02.08.2019 р. .№ 1/967-УІІ зі змінами рішення виконавчого комітету від 03.06.2022 р № 66/2022</t>
  </si>
  <si>
    <t>рішення від 30.03.2021 р. № 2/117-УІІІ зі змінами рішення виконавчого комітету від 31.03.2022 р. № 22/2022</t>
  </si>
  <si>
    <t>рішення від 25.02.2022 р. .№ 2/   -УІІІ  зі змінами рішення виконавчого комітету від 31.03.2022 р. №20/2022, від 14.04.2022 № 47/2022</t>
  </si>
  <si>
    <t>рішення від 02.08.2019 р.№1/967-VII                зі змінами рішення виконавчого комітету від 03.06.2022 р № 66/2022</t>
  </si>
  <si>
    <t>рішення від 25.02.2022 р.                                                 № 2/1022 -VIIІ</t>
  </si>
  <si>
    <t>рішення від 24.12.2020 р. .№ 2/18-УІІІ зі змінами  рішення від 30.03.2021 р.                  № 2/123-УІІІ , рішення  від 03.12.2021 р.  № 2/611-УІІІ</t>
  </si>
  <si>
    <t>рішення від 24.12.2020 р. .№ 2/24-УІІІ зі змінами рішення від 30.03.2021 р.                     № 2/120-УІІІ</t>
  </si>
  <si>
    <t>рішення виконавчого комітету                   від 03.06.2022 р. № 66/2022</t>
  </si>
  <si>
    <t>рішення від 24.12.2020 р. № 2/20-УІІ                  зі змінами рішення  від 30.03.2021 р.                                  № 2/122-УІІІ, рішення від 01.07.2021 р. № 2/304-УІІІ</t>
  </si>
  <si>
    <t>рішення від 24.12.2020 р. .№ 2/09-УІІІ зі змінами рішення  від 20.05.2021 р. №2/219-УІІІ, рішення від 03.12.2021 р.                                                            № 2/764-УІІІ</t>
  </si>
  <si>
    <t>рішення від 24.12.2020 р. .№ 2/11-УІІІ зі змінами рішення від 20.05.2021 р.                  № 2/214-УІІІ</t>
  </si>
  <si>
    <t>Програма з підтримки індивідуального житлового будівництва Шабівської сільської ради "Власний дім" на 2021-2026 роки</t>
  </si>
  <si>
    <t>1218240</t>
  </si>
  <si>
    <t>Програма  заходів національного спротиву Шабівської сільської радина 2022 рік</t>
  </si>
  <si>
    <t>рішення виконкому від 31.03.2022 р.           № 21/2022 зі змінами рішення                    від 14.04.2022 № 48/2022</t>
  </si>
  <si>
    <t>Програма „Про розвиток фізичної культури та спорту  на 2021-2025 роки</t>
  </si>
  <si>
    <t xml:space="preserve">рішення від 04.02.2022 р. №2/888 -VIIІ </t>
  </si>
  <si>
    <t>рішення від 25.02.2022 р. .№ 2/1021-УІІІ  зі змінами рішення виконавчого комітету від 31.03.2022 р. №20/2022, від 14.04.2022 № 47/2022</t>
  </si>
  <si>
    <t>1216071</t>
  </si>
  <si>
    <t>Програма відшкодування різниці в тарифах виробничому управлінню житлово-комунального господарства Шабівської сільської ради на житлово-комунальні послуги для населення на 2021-2025 роки</t>
  </si>
  <si>
    <t xml:space="preserve"> рішення від 30.03.2021 р. .№ 2/126-УІІІ  зі змінами рішення виконкому  від 29.07.2022 № 85/2022</t>
  </si>
  <si>
    <t xml:space="preserve">  від 08 вересня  2022 року  № 2/ 1046 -УІІІ)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</si>
</sst>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7" fillId="0" borderId="5" xfId="0" applyFont="1" applyBorder="1"/>
    <xf numFmtId="0" fontId="2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5" xfId="0" applyNumberFormat="1" applyFont="1" applyBorder="1"/>
    <xf numFmtId="0" fontId="3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4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/>
    <xf numFmtId="0" fontId="2" fillId="0" borderId="4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left" wrapText="1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4" fontId="3" fillId="0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wrapText="1"/>
    </xf>
    <xf numFmtId="0" fontId="7" fillId="2" borderId="5" xfId="0" applyFont="1" applyFill="1" applyBorder="1"/>
    <xf numFmtId="0" fontId="7" fillId="2" borderId="4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10" fillId="2" borderId="5" xfId="0" applyFont="1" applyFill="1" applyBorder="1"/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view="pageLayout" topLeftCell="B40" zoomScaleNormal="100" workbookViewId="0">
      <selection activeCell="E11" sqref="E11:E12"/>
    </sheetView>
  </sheetViews>
  <sheetFormatPr defaultRowHeight="15" x14ac:dyDescent="0.25"/>
  <cols>
    <col min="1" max="1" width="13.85546875" customWidth="1"/>
    <col min="2" max="2" width="13.5703125" customWidth="1"/>
    <col min="3" max="3" width="14.28515625" customWidth="1"/>
    <col min="4" max="4" width="31.7109375" customWidth="1"/>
    <col min="5" max="5" width="57.28515625" customWidth="1"/>
    <col min="6" max="6" width="38.5703125" style="2" customWidth="1"/>
    <col min="7" max="7" width="10.140625" bestFit="1" customWidth="1"/>
    <col min="8" max="8" width="10.85546875" customWidth="1"/>
    <col min="9" max="10" width="9.28515625" bestFit="1" customWidth="1"/>
  </cols>
  <sheetData>
    <row r="2" spans="1:11" ht="15.75" x14ac:dyDescent="0.25">
      <c r="G2" s="48" t="s">
        <v>66</v>
      </c>
      <c r="H2" s="48"/>
      <c r="I2" s="48"/>
      <c r="J2" s="9"/>
    </row>
    <row r="3" spans="1:11" ht="15.75" x14ac:dyDescent="0.25">
      <c r="G3" s="9" t="s">
        <v>19</v>
      </c>
      <c r="H3" s="9"/>
      <c r="I3" s="9"/>
      <c r="J3" s="9"/>
    </row>
    <row r="4" spans="1:11" ht="15.75" x14ac:dyDescent="0.25">
      <c r="G4" s="9" t="s">
        <v>67</v>
      </c>
      <c r="H4" s="9"/>
      <c r="I4" s="9"/>
      <c r="J4" s="9"/>
    </row>
    <row r="5" spans="1:11" ht="15.75" x14ac:dyDescent="0.25">
      <c r="G5" s="9" t="s">
        <v>68</v>
      </c>
      <c r="H5" s="9"/>
      <c r="I5" s="9"/>
      <c r="J5" s="9"/>
    </row>
    <row r="6" spans="1:11" ht="15.75" x14ac:dyDescent="0.25">
      <c r="G6" s="9" t="s">
        <v>104</v>
      </c>
      <c r="H6" s="9"/>
      <c r="I6" s="9"/>
      <c r="J6" s="9"/>
    </row>
    <row r="7" spans="1:11" ht="15.75" x14ac:dyDescent="0.25">
      <c r="D7" s="6"/>
      <c r="E7" s="6"/>
      <c r="F7" s="6"/>
      <c r="G7" s="6"/>
      <c r="H7" s="6"/>
      <c r="I7" s="6"/>
      <c r="J7" s="6"/>
      <c r="K7" s="6"/>
    </row>
    <row r="8" spans="1:11" s="11" customFormat="1" ht="18.75" x14ac:dyDescent="0.3">
      <c r="A8" s="84" t="s">
        <v>28</v>
      </c>
      <c r="B8" s="84"/>
      <c r="C8" s="84"/>
      <c r="D8" s="84"/>
      <c r="E8" s="84"/>
      <c r="F8" s="84"/>
      <c r="G8" s="84"/>
      <c r="H8" s="84"/>
      <c r="I8" s="84"/>
      <c r="J8" s="84"/>
    </row>
    <row r="9" spans="1:11" ht="18.75" x14ac:dyDescent="0.25">
      <c r="A9" s="4">
        <v>15516000000</v>
      </c>
      <c r="E9" s="1"/>
    </row>
    <row r="10" spans="1:11" x14ac:dyDescent="0.25">
      <c r="A10" t="s">
        <v>0</v>
      </c>
      <c r="J10" t="s">
        <v>20</v>
      </c>
    </row>
    <row r="11" spans="1:11" ht="60" customHeight="1" x14ac:dyDescent="0.25">
      <c r="A11" s="80" t="s">
        <v>1</v>
      </c>
      <c r="B11" s="80" t="s">
        <v>2</v>
      </c>
      <c r="C11" s="80" t="s">
        <v>3</v>
      </c>
      <c r="D11" s="80" t="s">
        <v>4</v>
      </c>
      <c r="E11" s="80" t="s">
        <v>5</v>
      </c>
      <c r="F11" s="80" t="s">
        <v>6</v>
      </c>
      <c r="G11" s="80" t="s">
        <v>7</v>
      </c>
      <c r="H11" s="80" t="s">
        <v>8</v>
      </c>
      <c r="I11" s="82" t="s">
        <v>9</v>
      </c>
      <c r="J11" s="83"/>
    </row>
    <row r="12" spans="1:11" ht="60" x14ac:dyDescent="0.25">
      <c r="A12" s="81"/>
      <c r="B12" s="81"/>
      <c r="C12" s="81"/>
      <c r="D12" s="81"/>
      <c r="E12" s="81"/>
      <c r="F12" s="81"/>
      <c r="G12" s="81"/>
      <c r="H12" s="81"/>
      <c r="I12" s="8" t="s">
        <v>10</v>
      </c>
      <c r="J12" s="5" t="s">
        <v>11</v>
      </c>
    </row>
    <row r="13" spans="1:11" ht="48" customHeight="1" x14ac:dyDescent="0.25">
      <c r="A13" s="20" t="s">
        <v>17</v>
      </c>
      <c r="B13" s="20" t="s">
        <v>25</v>
      </c>
      <c r="C13" s="35">
        <v>1024</v>
      </c>
      <c r="D13" s="21" t="s">
        <v>72</v>
      </c>
      <c r="E13" s="47" t="s">
        <v>61</v>
      </c>
      <c r="F13" s="59" t="s">
        <v>99</v>
      </c>
      <c r="G13" s="12">
        <f t="shared" ref="G13:G24" si="0">H13+I13</f>
        <v>95000</v>
      </c>
      <c r="H13" s="63">
        <f>6600+8400+80000</f>
        <v>95000</v>
      </c>
      <c r="I13" s="24"/>
      <c r="J13" s="21"/>
    </row>
    <row r="14" spans="1:11" ht="50.25" customHeight="1" x14ac:dyDescent="0.25">
      <c r="A14" s="20" t="s">
        <v>17</v>
      </c>
      <c r="B14" s="20" t="s">
        <v>39</v>
      </c>
      <c r="C14" s="35">
        <v>3242</v>
      </c>
      <c r="D14" s="21" t="s">
        <v>72</v>
      </c>
      <c r="E14" s="25" t="s">
        <v>40</v>
      </c>
      <c r="F14" s="55" t="s">
        <v>84</v>
      </c>
      <c r="G14" s="12">
        <f t="shared" si="0"/>
        <v>190000</v>
      </c>
      <c r="H14" s="63">
        <f>10500+179500</f>
        <v>190000</v>
      </c>
      <c r="I14" s="24"/>
      <c r="J14" s="21"/>
    </row>
    <row r="15" spans="1:11" ht="47.25" x14ac:dyDescent="0.25">
      <c r="A15" s="26" t="s">
        <v>17</v>
      </c>
      <c r="B15" s="44" t="s">
        <v>30</v>
      </c>
      <c r="C15" s="35" t="s">
        <v>35</v>
      </c>
      <c r="D15" s="21" t="s">
        <v>72</v>
      </c>
      <c r="E15" s="54" t="s">
        <v>29</v>
      </c>
      <c r="F15" s="53" t="s">
        <v>64</v>
      </c>
      <c r="G15" s="12">
        <f t="shared" si="0"/>
        <v>478800</v>
      </c>
      <c r="H15" s="64">
        <f>500000-21200</f>
        <v>478800</v>
      </c>
      <c r="I15" s="24"/>
      <c r="J15" s="21"/>
    </row>
    <row r="16" spans="1:11" ht="67.5" customHeight="1" x14ac:dyDescent="0.25">
      <c r="A16" s="26" t="s">
        <v>17</v>
      </c>
      <c r="B16" s="23">
        <v>116030</v>
      </c>
      <c r="C16" s="35">
        <v>6030</v>
      </c>
      <c r="D16" s="21" t="s">
        <v>72</v>
      </c>
      <c r="E16" s="28" t="s">
        <v>31</v>
      </c>
      <c r="F16" s="23" t="s">
        <v>91</v>
      </c>
      <c r="G16" s="64">
        <f t="shared" si="0"/>
        <v>695500</v>
      </c>
      <c r="H16" s="63">
        <f>1758900-300000-8400-30000-350000-375000</f>
        <v>695500</v>
      </c>
      <c r="I16" s="24"/>
      <c r="J16" s="21"/>
    </row>
    <row r="17" spans="1:10" ht="45.75" customHeight="1" x14ac:dyDescent="0.25">
      <c r="A17" s="26" t="s">
        <v>17</v>
      </c>
      <c r="B17" s="20" t="s">
        <v>62</v>
      </c>
      <c r="C17" s="34">
        <v>6084</v>
      </c>
      <c r="D17" s="21" t="s">
        <v>72</v>
      </c>
      <c r="E17" s="30" t="s">
        <v>94</v>
      </c>
      <c r="F17" s="27" t="s">
        <v>32</v>
      </c>
      <c r="G17" s="12">
        <f t="shared" si="0"/>
        <v>0</v>
      </c>
      <c r="H17" s="63">
        <f>60000-60000</f>
        <v>0</v>
      </c>
      <c r="I17" s="24"/>
      <c r="J17" s="21"/>
    </row>
    <row r="18" spans="1:10" ht="47.25" x14ac:dyDescent="0.25">
      <c r="A18" s="26" t="s">
        <v>17</v>
      </c>
      <c r="B18" s="21">
        <v>117130</v>
      </c>
      <c r="C18" s="49">
        <v>7130</v>
      </c>
      <c r="D18" s="21" t="s">
        <v>72</v>
      </c>
      <c r="E18" s="19" t="s">
        <v>33</v>
      </c>
      <c r="F18" s="32" t="s">
        <v>34</v>
      </c>
      <c r="G18" s="12">
        <f t="shared" si="0"/>
        <v>0</v>
      </c>
      <c r="H18" s="63">
        <f>100000-40000-19000-41000</f>
        <v>0</v>
      </c>
      <c r="I18" s="24"/>
      <c r="J18" s="21"/>
    </row>
    <row r="19" spans="1:10" ht="31.5" x14ac:dyDescent="0.25">
      <c r="A19" s="33" t="s">
        <v>17</v>
      </c>
      <c r="B19" s="45" t="s">
        <v>63</v>
      </c>
      <c r="C19" s="24">
        <v>7622</v>
      </c>
      <c r="D19" s="21" t="s">
        <v>72</v>
      </c>
      <c r="E19" s="41" t="s">
        <v>58</v>
      </c>
      <c r="F19" s="27" t="s">
        <v>57</v>
      </c>
      <c r="G19" s="12">
        <f t="shared" si="0"/>
        <v>0</v>
      </c>
      <c r="H19" s="63">
        <f>50000-50000</f>
        <v>0</v>
      </c>
      <c r="I19" s="24"/>
      <c r="J19" s="21"/>
    </row>
    <row r="20" spans="1:10" ht="49.5" customHeight="1" x14ac:dyDescent="0.25">
      <c r="A20" s="26" t="s">
        <v>17</v>
      </c>
      <c r="B20" s="20" t="s">
        <v>15</v>
      </c>
      <c r="C20" s="24">
        <v>8110</v>
      </c>
      <c r="D20" s="21" t="s">
        <v>72</v>
      </c>
      <c r="E20" s="54" t="s">
        <v>44</v>
      </c>
      <c r="F20" s="56" t="s">
        <v>86</v>
      </c>
      <c r="G20" s="12">
        <f t="shared" si="0"/>
        <v>142300</v>
      </c>
      <c r="H20" s="63">
        <f>74300-5000+73000</f>
        <v>142300</v>
      </c>
      <c r="I20" s="24"/>
      <c r="J20" s="21"/>
    </row>
    <row r="21" spans="1:10" ht="31.5" x14ac:dyDescent="0.25">
      <c r="A21" s="26" t="s">
        <v>17</v>
      </c>
      <c r="B21" s="20" t="s">
        <v>76</v>
      </c>
      <c r="C21" s="24">
        <v>8240</v>
      </c>
      <c r="D21" s="21" t="s">
        <v>72</v>
      </c>
      <c r="E21" s="30" t="s">
        <v>74</v>
      </c>
      <c r="F21" s="22" t="s">
        <v>87</v>
      </c>
      <c r="G21" s="12">
        <f t="shared" si="0"/>
        <v>5000</v>
      </c>
      <c r="H21" s="63">
        <v>5000</v>
      </c>
      <c r="I21" s="24"/>
      <c r="J21" s="21"/>
    </row>
    <row r="22" spans="1:10" ht="63" customHeight="1" x14ac:dyDescent="0.25">
      <c r="A22" s="26" t="s">
        <v>17</v>
      </c>
      <c r="B22" s="20" t="s">
        <v>76</v>
      </c>
      <c r="C22" s="24">
        <v>8240</v>
      </c>
      <c r="D22" s="21" t="s">
        <v>72</v>
      </c>
      <c r="E22" s="52" t="s">
        <v>75</v>
      </c>
      <c r="F22" s="62" t="s">
        <v>100</v>
      </c>
      <c r="G22" s="12">
        <f t="shared" si="0"/>
        <v>215000</v>
      </c>
      <c r="H22" s="65">
        <f>110610+50000</f>
        <v>160610</v>
      </c>
      <c r="I22" s="66">
        <f>18000+8250+28140</f>
        <v>54390</v>
      </c>
      <c r="J22" s="67">
        <v>54390</v>
      </c>
    </row>
    <row r="23" spans="1:10" ht="46.5" customHeight="1" x14ac:dyDescent="0.25">
      <c r="A23" s="26" t="s">
        <v>17</v>
      </c>
      <c r="B23" s="20" t="s">
        <v>76</v>
      </c>
      <c r="C23" s="24">
        <v>8240</v>
      </c>
      <c r="D23" s="21" t="s">
        <v>72</v>
      </c>
      <c r="E23" s="52" t="s">
        <v>96</v>
      </c>
      <c r="F23" s="60" t="s">
        <v>97</v>
      </c>
      <c r="G23" s="12">
        <f t="shared" si="0"/>
        <v>689100</v>
      </c>
      <c r="H23" s="65">
        <f>719100-50000+20000</f>
        <v>689100</v>
      </c>
      <c r="I23" s="66"/>
      <c r="J23" s="67"/>
    </row>
    <row r="24" spans="1:10" ht="31.5" x14ac:dyDescent="0.25">
      <c r="A24" s="26" t="s">
        <v>17</v>
      </c>
      <c r="B24" s="20" t="s">
        <v>36</v>
      </c>
      <c r="C24" s="24">
        <v>8420</v>
      </c>
      <c r="D24" s="21" t="s">
        <v>72</v>
      </c>
      <c r="E24" s="36" t="s">
        <v>37</v>
      </c>
      <c r="F24" s="37" t="s">
        <v>38</v>
      </c>
      <c r="G24" s="12">
        <f t="shared" si="0"/>
        <v>23000</v>
      </c>
      <c r="H24" s="63">
        <f>53000-30000</f>
        <v>23000</v>
      </c>
      <c r="I24" s="24"/>
      <c r="J24" s="21"/>
    </row>
    <row r="25" spans="1:10" ht="27.75" customHeight="1" x14ac:dyDescent="0.25">
      <c r="A25" s="26"/>
      <c r="B25" s="20"/>
      <c r="C25" s="34"/>
      <c r="D25" s="72" t="s">
        <v>53</v>
      </c>
      <c r="E25" s="73"/>
      <c r="F25" s="37"/>
      <c r="G25" s="39">
        <f>H25+I25</f>
        <v>2533700</v>
      </c>
      <c r="H25" s="40">
        <f>H13+H15+H16+H17+H18+H19+H20+H24+H14+H21+H22+H23</f>
        <v>2479310</v>
      </c>
      <c r="I25" s="40">
        <f>I13+I15+I16+I17+I18+I19+I20+I24+I14+I21+I22+I23</f>
        <v>54390</v>
      </c>
      <c r="J25" s="40">
        <f>J13+J15+J16+J17+J18+J19+J20+J24+J14+J21+J22+J23</f>
        <v>54390</v>
      </c>
    </row>
    <row r="26" spans="1:10" ht="48.75" customHeight="1" x14ac:dyDescent="0.25">
      <c r="A26" s="26" t="s">
        <v>18</v>
      </c>
      <c r="B26" s="20" t="s">
        <v>26</v>
      </c>
      <c r="C26" s="24">
        <v>1142</v>
      </c>
      <c r="D26" s="31" t="s">
        <v>12</v>
      </c>
      <c r="E26" s="30" t="s">
        <v>23</v>
      </c>
      <c r="F26" s="27" t="s">
        <v>24</v>
      </c>
      <c r="G26" s="12">
        <f t="shared" ref="G26:G39" si="1">H26+I26</f>
        <v>627100</v>
      </c>
      <c r="H26" s="64">
        <f>427100+200000</f>
        <v>627100</v>
      </c>
      <c r="I26" s="12"/>
      <c r="J26" s="12"/>
    </row>
    <row r="27" spans="1:10" ht="48" customHeight="1" x14ac:dyDescent="0.25">
      <c r="A27" s="26" t="s">
        <v>18</v>
      </c>
      <c r="B27" s="20" t="s">
        <v>26</v>
      </c>
      <c r="C27" s="24">
        <v>1142</v>
      </c>
      <c r="D27" s="31" t="s">
        <v>12</v>
      </c>
      <c r="E27" s="30" t="s">
        <v>41</v>
      </c>
      <c r="F27" s="27" t="s">
        <v>42</v>
      </c>
      <c r="G27" s="12">
        <f t="shared" si="1"/>
        <v>5300</v>
      </c>
      <c r="H27" s="64">
        <v>5300</v>
      </c>
      <c r="I27" s="12"/>
      <c r="J27" s="12"/>
    </row>
    <row r="28" spans="1:10" ht="48.75" customHeight="1" x14ac:dyDescent="0.25">
      <c r="A28" s="26" t="s">
        <v>18</v>
      </c>
      <c r="B28" s="20" t="s">
        <v>26</v>
      </c>
      <c r="C28" s="24">
        <v>1142</v>
      </c>
      <c r="D28" s="31" t="s">
        <v>12</v>
      </c>
      <c r="E28" s="30" t="s">
        <v>43</v>
      </c>
      <c r="F28" s="27" t="s">
        <v>65</v>
      </c>
      <c r="G28" s="12">
        <f t="shared" si="1"/>
        <v>19000</v>
      </c>
      <c r="H28" s="64">
        <v>19000</v>
      </c>
      <c r="I28" s="12"/>
      <c r="J28" s="12"/>
    </row>
    <row r="29" spans="1:10" ht="48.75" customHeight="1" x14ac:dyDescent="0.25">
      <c r="A29" s="26" t="s">
        <v>18</v>
      </c>
      <c r="B29" s="20" t="s">
        <v>16</v>
      </c>
      <c r="C29" s="24">
        <v>3140</v>
      </c>
      <c r="D29" s="31" t="s">
        <v>12</v>
      </c>
      <c r="E29" s="30" t="s">
        <v>22</v>
      </c>
      <c r="F29" s="27" t="s">
        <v>27</v>
      </c>
      <c r="G29" s="12">
        <f t="shared" si="1"/>
        <v>0</v>
      </c>
      <c r="H29" s="64">
        <f>225200-225200</f>
        <v>0</v>
      </c>
      <c r="I29" s="12"/>
      <c r="J29" s="12"/>
    </row>
    <row r="30" spans="1:10" ht="45.75" customHeight="1" x14ac:dyDescent="0.25">
      <c r="A30" s="26" t="s">
        <v>18</v>
      </c>
      <c r="B30" s="20" t="s">
        <v>14</v>
      </c>
      <c r="C30" s="24">
        <v>4082</v>
      </c>
      <c r="D30" s="31" t="s">
        <v>12</v>
      </c>
      <c r="E30" s="30" t="s">
        <v>21</v>
      </c>
      <c r="F30" s="37" t="s">
        <v>93</v>
      </c>
      <c r="G30" s="12">
        <f t="shared" si="1"/>
        <v>99700</v>
      </c>
      <c r="H30" s="64">
        <f>315900-16200-200000</f>
        <v>99700</v>
      </c>
      <c r="I30" s="12"/>
      <c r="J30" s="12"/>
    </row>
    <row r="31" spans="1:10" ht="64.5" customHeight="1" x14ac:dyDescent="0.25">
      <c r="A31" s="26" t="s">
        <v>18</v>
      </c>
      <c r="B31" s="20" t="s">
        <v>13</v>
      </c>
      <c r="C31" s="24">
        <v>5011</v>
      </c>
      <c r="D31" s="52" t="s">
        <v>12</v>
      </c>
      <c r="E31" s="54" t="s">
        <v>98</v>
      </c>
      <c r="F31" s="61" t="s">
        <v>92</v>
      </c>
      <c r="G31" s="12">
        <f t="shared" si="1"/>
        <v>128300</v>
      </c>
      <c r="H31" s="64">
        <f>265500-137200</f>
        <v>128300</v>
      </c>
      <c r="I31" s="12"/>
      <c r="J31" s="12"/>
    </row>
    <row r="32" spans="1:10" ht="63.75" customHeight="1" x14ac:dyDescent="0.25">
      <c r="A32" s="26" t="s">
        <v>18</v>
      </c>
      <c r="B32" s="20" t="s">
        <v>77</v>
      </c>
      <c r="C32" s="24">
        <v>8240</v>
      </c>
      <c r="D32" s="52" t="s">
        <v>12</v>
      </c>
      <c r="E32" s="52" t="s">
        <v>75</v>
      </c>
      <c r="F32" s="60" t="s">
        <v>85</v>
      </c>
      <c r="G32" s="12">
        <f t="shared" si="1"/>
        <v>35000</v>
      </c>
      <c r="H32" s="64">
        <v>35000</v>
      </c>
      <c r="I32" s="12"/>
      <c r="J32" s="12"/>
    </row>
    <row r="33" spans="1:12" ht="21.75" customHeight="1" x14ac:dyDescent="0.25">
      <c r="A33" s="26"/>
      <c r="B33" s="20"/>
      <c r="C33" s="34"/>
      <c r="D33" s="70" t="s">
        <v>54</v>
      </c>
      <c r="E33" s="71"/>
      <c r="F33" s="27"/>
      <c r="G33" s="39">
        <f t="shared" si="1"/>
        <v>914400</v>
      </c>
      <c r="H33" s="68">
        <f>H26+H27+H28+H29+H30+H31+H32</f>
        <v>914400</v>
      </c>
      <c r="I33" s="39">
        <f>I26+I27+I28+I29+I30+I31</f>
        <v>0</v>
      </c>
      <c r="J33" s="39">
        <f>J26+J27+J28+J29+J30+J31</f>
        <v>0</v>
      </c>
    </row>
    <row r="34" spans="1:12" ht="64.5" customHeight="1" x14ac:dyDescent="0.25">
      <c r="A34" s="26" t="s">
        <v>45</v>
      </c>
      <c r="B34" s="20" t="s">
        <v>50</v>
      </c>
      <c r="C34" s="24">
        <v>6017</v>
      </c>
      <c r="D34" s="46" t="s">
        <v>49</v>
      </c>
      <c r="E34" s="30" t="s">
        <v>48</v>
      </c>
      <c r="F34" s="37" t="s">
        <v>88</v>
      </c>
      <c r="G34" s="12">
        <f t="shared" si="1"/>
        <v>1111180</v>
      </c>
      <c r="H34" s="64">
        <f>2014000-109500-793320</f>
        <v>1111180</v>
      </c>
      <c r="I34" s="12"/>
      <c r="J34" s="12"/>
    </row>
    <row r="35" spans="1:12" ht="48" customHeight="1" x14ac:dyDescent="0.25">
      <c r="A35" s="26" t="s">
        <v>45</v>
      </c>
      <c r="B35" s="20" t="s">
        <v>46</v>
      </c>
      <c r="C35" s="24">
        <v>6030</v>
      </c>
      <c r="D35" s="46" t="s">
        <v>49</v>
      </c>
      <c r="E35" s="30" t="s">
        <v>70</v>
      </c>
      <c r="F35" s="27" t="s">
        <v>71</v>
      </c>
      <c r="G35" s="12">
        <f t="shared" si="1"/>
        <v>5409400</v>
      </c>
      <c r="H35" s="64">
        <f>4603400-100000+30000+251000+375000</f>
        <v>5159400</v>
      </c>
      <c r="I35" s="64">
        <f>4250000-930300-250000-264500-2555200</f>
        <v>250000</v>
      </c>
      <c r="J35" s="64">
        <f>4250000-930300-250000-264500-2555200</f>
        <v>250000</v>
      </c>
    </row>
    <row r="36" spans="1:12" ht="62.25" customHeight="1" x14ac:dyDescent="0.25">
      <c r="A36" s="26" t="s">
        <v>45</v>
      </c>
      <c r="B36" s="20" t="s">
        <v>101</v>
      </c>
      <c r="C36" s="24">
        <v>6071</v>
      </c>
      <c r="D36" s="46" t="s">
        <v>49</v>
      </c>
      <c r="E36" s="30" t="s">
        <v>102</v>
      </c>
      <c r="F36" s="27" t="s">
        <v>103</v>
      </c>
      <c r="G36" s="12">
        <f>H36+I36</f>
        <v>1603320</v>
      </c>
      <c r="H36" s="64">
        <v>1603320</v>
      </c>
      <c r="I36" s="64">
        <f>571265-571265</f>
        <v>0</v>
      </c>
      <c r="J36" s="64">
        <f>571265-571265</f>
        <v>0</v>
      </c>
    </row>
    <row r="37" spans="1:12" ht="51.75" customHeight="1" x14ac:dyDescent="0.25">
      <c r="A37" s="26" t="s">
        <v>45</v>
      </c>
      <c r="B37" s="20" t="s">
        <v>47</v>
      </c>
      <c r="C37" s="24">
        <v>7461</v>
      </c>
      <c r="D37" s="46" t="s">
        <v>49</v>
      </c>
      <c r="E37" s="30" t="s">
        <v>70</v>
      </c>
      <c r="F37" s="27" t="s">
        <v>71</v>
      </c>
      <c r="G37" s="12">
        <f t="shared" si="1"/>
        <v>468083</v>
      </c>
      <c r="H37" s="64">
        <f>1000000+246700+18383-97000-700000</f>
        <v>468083</v>
      </c>
      <c r="I37" s="64"/>
      <c r="J37" s="64"/>
    </row>
    <row r="38" spans="1:12" ht="63" customHeight="1" x14ac:dyDescent="0.25">
      <c r="A38" s="26" t="s">
        <v>45</v>
      </c>
      <c r="B38" s="20" t="s">
        <v>73</v>
      </c>
      <c r="C38" s="24">
        <v>7670</v>
      </c>
      <c r="D38" s="46" t="s">
        <v>49</v>
      </c>
      <c r="E38" s="30" t="s">
        <v>48</v>
      </c>
      <c r="F38" s="27" t="s">
        <v>69</v>
      </c>
      <c r="G38" s="12">
        <f t="shared" si="1"/>
        <v>1287000</v>
      </c>
      <c r="H38" s="64"/>
      <c r="I38" s="64">
        <f>606235+109500+482000+89265</f>
        <v>1287000</v>
      </c>
      <c r="J38" s="64">
        <f>606235+109500+482000+89265</f>
        <v>1287000</v>
      </c>
    </row>
    <row r="39" spans="1:12" ht="54.75" customHeight="1" x14ac:dyDescent="0.25">
      <c r="A39" s="26" t="s">
        <v>45</v>
      </c>
      <c r="B39" s="20" t="s">
        <v>95</v>
      </c>
      <c r="C39" s="24">
        <v>8240</v>
      </c>
      <c r="D39" s="46" t="s">
        <v>49</v>
      </c>
      <c r="E39" s="54" t="s">
        <v>96</v>
      </c>
      <c r="F39" s="37" t="s">
        <v>97</v>
      </c>
      <c r="G39" s="12">
        <f t="shared" si="1"/>
        <v>125000</v>
      </c>
      <c r="H39" s="64">
        <v>125000</v>
      </c>
      <c r="I39" s="64"/>
      <c r="J39" s="64"/>
    </row>
    <row r="40" spans="1:12" ht="51.75" customHeight="1" x14ac:dyDescent="0.25">
      <c r="A40" s="42" t="s">
        <v>45</v>
      </c>
      <c r="B40" s="5">
        <v>1218340</v>
      </c>
      <c r="C40" s="5">
        <v>8340</v>
      </c>
      <c r="D40" s="46" t="s">
        <v>59</v>
      </c>
      <c r="E40" s="43" t="s">
        <v>60</v>
      </c>
      <c r="F40" s="27" t="s">
        <v>89</v>
      </c>
      <c r="G40" s="12">
        <f>H40+I40</f>
        <v>80000</v>
      </c>
      <c r="H40" s="12"/>
      <c r="I40" s="64">
        <v>80000</v>
      </c>
      <c r="J40" s="64"/>
    </row>
    <row r="41" spans="1:12" ht="18" customHeight="1" x14ac:dyDescent="0.25">
      <c r="A41" s="26"/>
      <c r="B41" s="29"/>
      <c r="C41" s="34"/>
      <c r="D41" s="70" t="s">
        <v>55</v>
      </c>
      <c r="E41" s="71"/>
      <c r="F41" s="38"/>
      <c r="G41" s="39">
        <f>H41+I41</f>
        <v>10083983</v>
      </c>
      <c r="H41" s="39">
        <f>H34+H35+H37+H40+H38+H36+H39</f>
        <v>8466983</v>
      </c>
      <c r="I41" s="39">
        <f>I34+I35+I37+I40+I38+I36+I39</f>
        <v>1617000</v>
      </c>
      <c r="J41" s="39">
        <f>J34+J35+J37+J40+J38+J36+J39</f>
        <v>1537000</v>
      </c>
    </row>
    <row r="42" spans="1:12" ht="51" customHeight="1" x14ac:dyDescent="0.25">
      <c r="A42" s="42" t="s">
        <v>79</v>
      </c>
      <c r="B42" s="50" t="s">
        <v>80</v>
      </c>
      <c r="C42" s="8">
        <v>9800</v>
      </c>
      <c r="D42" s="51" t="s">
        <v>81</v>
      </c>
      <c r="E42" s="52" t="s">
        <v>44</v>
      </c>
      <c r="F42" s="57" t="s">
        <v>83</v>
      </c>
      <c r="G42" s="12">
        <f>H42+I42</f>
        <v>30000</v>
      </c>
      <c r="H42" s="12">
        <v>30000</v>
      </c>
      <c r="I42" s="12"/>
      <c r="J42" s="39"/>
    </row>
    <row r="43" spans="1:12" ht="76.5" customHeight="1" x14ac:dyDescent="0.25">
      <c r="A43" s="42" t="s">
        <v>79</v>
      </c>
      <c r="B43" s="50" t="s">
        <v>80</v>
      </c>
      <c r="C43" s="8">
        <v>9800</v>
      </c>
      <c r="D43" s="51" t="s">
        <v>81</v>
      </c>
      <c r="E43" s="31" t="s">
        <v>82</v>
      </c>
      <c r="F43" s="58" t="s">
        <v>90</v>
      </c>
      <c r="G43" s="12">
        <f>H43+I43</f>
        <v>20000</v>
      </c>
      <c r="H43" s="12">
        <v>20000</v>
      </c>
      <c r="I43" s="12"/>
      <c r="J43" s="39"/>
    </row>
    <row r="44" spans="1:12" ht="18" customHeight="1" x14ac:dyDescent="0.25">
      <c r="A44" s="26"/>
      <c r="B44" s="29"/>
      <c r="C44" s="34"/>
      <c r="D44" s="70" t="s">
        <v>78</v>
      </c>
      <c r="E44" s="71"/>
      <c r="F44" s="38"/>
      <c r="G44" s="39">
        <f>H44+I44</f>
        <v>50000</v>
      </c>
      <c r="H44" s="39">
        <f>H42+H43</f>
        <v>50000</v>
      </c>
      <c r="I44" s="39">
        <f>I42+I43</f>
        <v>0</v>
      </c>
      <c r="J44" s="39"/>
    </row>
    <row r="45" spans="1:12" ht="15.75" x14ac:dyDescent="0.25">
      <c r="A45" s="77" t="s">
        <v>56</v>
      </c>
      <c r="B45" s="78"/>
      <c r="C45" s="78"/>
      <c r="D45" s="79"/>
      <c r="E45" s="17"/>
      <c r="F45" s="18"/>
      <c r="G45" s="13">
        <f>G25+G33+G41+G44</f>
        <v>13582083</v>
      </c>
      <c r="H45" s="13">
        <f>H25+H33+H41+H44</f>
        <v>11910693</v>
      </c>
      <c r="I45" s="13">
        <f>I25+I33+I41+I44</f>
        <v>1671390</v>
      </c>
      <c r="J45" s="13">
        <f>J25+J33+J41+J44</f>
        <v>1591390</v>
      </c>
    </row>
    <row r="46" spans="1:12" x14ac:dyDescent="0.25">
      <c r="L46" s="16"/>
    </row>
    <row r="48" spans="1:12" ht="18.75" x14ac:dyDescent="0.3">
      <c r="A48" s="69" t="s">
        <v>51</v>
      </c>
      <c r="B48" s="69"/>
      <c r="C48" s="69"/>
      <c r="D48" s="9"/>
      <c r="E48" s="9"/>
      <c r="F48" s="10"/>
      <c r="G48" s="75" t="s">
        <v>52</v>
      </c>
      <c r="H48" s="76"/>
      <c r="I48" s="76"/>
      <c r="J48" s="76"/>
    </row>
    <row r="53" spans="5:12" ht="18.75" x14ac:dyDescent="0.25">
      <c r="F53" s="14"/>
      <c r="G53" s="15"/>
      <c r="H53" s="15"/>
      <c r="I53" s="15"/>
    </row>
    <row r="54" spans="5:12" ht="15.75" x14ac:dyDescent="0.25">
      <c r="F54" s="3"/>
      <c r="G54" s="2"/>
    </row>
    <row r="55" spans="5:12" ht="15.75" x14ac:dyDescent="0.25">
      <c r="F55" s="3"/>
      <c r="G55" s="2"/>
    </row>
    <row r="56" spans="5:12" ht="15.75" x14ac:dyDescent="0.25">
      <c r="E56" s="15"/>
      <c r="F56" s="7"/>
      <c r="G56" s="2"/>
    </row>
    <row r="57" spans="5:12" ht="15.75" x14ac:dyDescent="0.25">
      <c r="E57" s="74"/>
      <c r="F57" s="74"/>
      <c r="G57" s="74"/>
      <c r="H57" s="74"/>
      <c r="I57" s="74"/>
      <c r="J57" s="74"/>
      <c r="K57" s="74"/>
      <c r="L57" s="74"/>
    </row>
  </sheetData>
  <mergeCells count="18">
    <mergeCell ref="G11:G12"/>
    <mergeCell ref="H11:H12"/>
    <mergeCell ref="I11:J11"/>
    <mergeCell ref="F11:F12"/>
    <mergeCell ref="A8:J8"/>
    <mergeCell ref="A11:A12"/>
    <mergeCell ref="B11:B12"/>
    <mergeCell ref="C11:C12"/>
    <mergeCell ref="D11:D12"/>
    <mergeCell ref="E11:E12"/>
    <mergeCell ref="A48:C48"/>
    <mergeCell ref="D33:E33"/>
    <mergeCell ref="D41:E41"/>
    <mergeCell ref="D25:E25"/>
    <mergeCell ref="E57:L57"/>
    <mergeCell ref="G48:J48"/>
    <mergeCell ref="A45:D45"/>
    <mergeCell ref="D44:E4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2022-09-09T06:03:16Z</dcterms:modified>
</cp:coreProperties>
</file>