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0" yWindow="60" windowWidth="15360" windowHeight="7752"/>
  </bookViews>
  <sheets>
    <sheet name="Зведені пропозиції на уточнення" sheetId="1" r:id="rId1"/>
  </sheets>
  <definedNames>
    <definedName name="_xlnm.Print_Titles" localSheetId="0">'Зведені пропозиції на уточнення'!$3:$4</definedName>
    <definedName name="_xlnm.Print_Area" localSheetId="0">'Зведені пропозиції на уточнення'!$A$1:$M$67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D70" i="1" l="1"/>
  <c r="G62" i="1" l="1"/>
  <c r="J61" i="1" l="1"/>
  <c r="I61" i="1"/>
  <c r="D73" i="1" l="1"/>
  <c r="K65" i="1"/>
  <c r="F8" i="1"/>
  <c r="D10" i="1"/>
  <c r="D14" i="1" l="1"/>
  <c r="K14" i="1"/>
  <c r="D57" i="1"/>
  <c r="K56" i="1"/>
  <c r="D56" i="1" s="1"/>
  <c r="I58" i="1" l="1"/>
  <c r="I65" i="1" s="1"/>
  <c r="J58" i="1"/>
  <c r="H61" i="1"/>
  <c r="G61" i="1"/>
  <c r="D63" i="1"/>
  <c r="G59" i="1"/>
  <c r="G58" i="1" l="1"/>
  <c r="G65" i="1" s="1"/>
  <c r="H58" i="1" l="1"/>
  <c r="H65" i="1" s="1"/>
  <c r="M40" i="1"/>
  <c r="L40" i="1"/>
  <c r="J37" i="1"/>
  <c r="J36" i="1" s="1"/>
  <c r="J33" i="1"/>
  <c r="J32" i="1" s="1"/>
  <c r="J27" i="1"/>
  <c r="J26" i="1" s="1"/>
  <c r="J16" i="1"/>
  <c r="J15" i="1" s="1"/>
  <c r="E12" i="1"/>
  <c r="D11" i="1"/>
  <c r="D9" i="1"/>
  <c r="F65" i="1"/>
  <c r="E5" i="1"/>
  <c r="E65" i="1" l="1"/>
  <c r="D69" i="1" s="1"/>
  <c r="F69" i="1"/>
  <c r="H69" i="1"/>
  <c r="J14" i="1"/>
  <c r="J65" i="1" s="1"/>
  <c r="D41" i="1" l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16" i="1"/>
  <c r="D24" i="1"/>
  <c r="D23" i="1"/>
  <c r="D22" i="1"/>
  <c r="D20" i="1"/>
  <c r="D19" i="1"/>
  <c r="D18" i="1"/>
  <c r="D17" i="1" l="1"/>
  <c r="D62" i="1" l="1"/>
  <c r="D61" i="1" l="1"/>
  <c r="D60" i="1" l="1"/>
  <c r="D6" i="1" l="1"/>
  <c r="D5" i="1" l="1"/>
  <c r="D7" i="1" l="1"/>
  <c r="D38" i="1" l="1"/>
  <c r="D35" i="1"/>
  <c r="D34" i="1"/>
  <c r="D28" i="1"/>
  <c r="D29" i="1"/>
  <c r="D30" i="1"/>
  <c r="D31" i="1"/>
  <c r="D21" i="1"/>
  <c r="D25" i="1"/>
  <c r="D8" i="1" l="1"/>
  <c r="L39" i="1" l="1"/>
  <c r="L14" i="1" s="1"/>
  <c r="L65" i="1" s="1"/>
  <c r="M39" i="1"/>
  <c r="M14" i="1" s="1"/>
  <c r="M65" i="1" s="1"/>
  <c r="D37" i="1"/>
  <c r="D40" i="1"/>
  <c r="D33" i="1"/>
  <c r="D27" i="1"/>
  <c r="D72" i="1" l="1"/>
  <c r="F79" i="1"/>
  <c r="D36" i="1"/>
  <c r="D15" i="1"/>
  <c r="D26" i="1"/>
  <c r="D39" i="1"/>
  <c r="D32" i="1"/>
  <c r="D12" i="1" l="1"/>
  <c r="D13" i="1"/>
  <c r="D59" i="1" l="1"/>
  <c r="M69" i="1" l="1"/>
  <c r="D58" i="1" l="1"/>
  <c r="D65" i="1" s="1"/>
</calcChain>
</file>

<file path=xl/sharedStrings.xml><?xml version="1.0" encoding="utf-8"?>
<sst xmlns="http://schemas.openxmlformats.org/spreadsheetml/2006/main" count="121" uniqueCount="97">
  <si>
    <t>1.</t>
  </si>
  <si>
    <t>2.</t>
  </si>
  <si>
    <t>Відділ комунального господарства та благоустрою</t>
  </si>
  <si>
    <t>назва головного розпорядника/вид робіт</t>
  </si>
  <si>
    <t>РАЗОМ</t>
  </si>
  <si>
    <t>3.</t>
  </si>
  <si>
    <t>ЗАГАЛЬНА СУМА, грн</t>
  </si>
  <si>
    <t>ЗФ</t>
  </si>
  <si>
    <t>Передача коштів до БР</t>
  </si>
  <si>
    <t>№</t>
  </si>
  <si>
    <t>ТКПКВК МБ</t>
  </si>
  <si>
    <t>4.</t>
  </si>
  <si>
    <t>СФ</t>
  </si>
  <si>
    <t>Фінансове управління</t>
  </si>
  <si>
    <t>5.</t>
  </si>
  <si>
    <t>9770</t>
  </si>
  <si>
    <t>Інші субвенції з місцевого бюджету</t>
  </si>
  <si>
    <t>Управління соціальної політики</t>
  </si>
  <si>
    <t>Вiддiл молодi та спорту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</si>
  <si>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</si>
  <si>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</si>
  <si>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</si>
  <si>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</si>
  <si>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6030</t>
  </si>
  <si>
    <t>Організація благоустрою населених пунктів</t>
  </si>
  <si>
    <t>7640</t>
  </si>
  <si>
    <t>Заходи з енергозбереження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</si>
  <si>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</si>
  <si>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</si>
  <si>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Управління освіти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</si>
  <si>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</si>
  <si>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нерозподілені видатки</t>
  </si>
  <si>
    <t>Капітальний ремонт ліфту в багатоквартирному будинку за адресою: м.Чорноморськ, вул.Парусна, 17 (ОК ЖБК "Новий)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</si>
  <si>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</si>
  <si>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</si>
  <si>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Капітальний ремонт ліфту в багатоквартирному будинку за адресою: м.Чорноморськ, вул.Лазурна, 5 (ОСББ "Лазурна, 5")</t>
  </si>
  <si>
    <t>Капітальний ремонт прибудинкової території з улаштуванням тротуарною плиткою дитячий майданчик та проїзд за адресою: м.Чорноморськ, проспект Миру, 8-А (ОСББ "Десять")</t>
  </si>
  <si>
    <t>Капітальний ремонт прибудинкової території з улаштуванням тротуарною плиткою за адресою: м.Чорноморськ, вул.Лазурна, 2 (ОСББ "Номер сім")</t>
  </si>
  <si>
    <t xml:space="preserve">Міська цільова програма сприяння діяльності об’єднань співвласників багатоквартирних будинків, житлово-будівельних кооперативів у  багатоквартирних будинках на території Чорноморської міської територіальної громади  на 2023-2025 роки </t>
  </si>
  <si>
    <t>Капітальний ремонт (заміна вікон) у секції Б, В, Г багатоквартирного будинку за адресою: м.Чорноморськ, вулиця Парусна, 13/1 (ЖБК "Квант-1"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</si>
  <si>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</si>
  <si>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</si>
  <si>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бюджету Сергіївської СТГ (на ліквідацію наслідків ракетних ударів)</t>
  </si>
  <si>
    <t>Пропозиції  щодо уточнення бюджету за видатками  (проєкт червень)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</si>
  <si>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</si>
  <si>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</si>
  <si>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</si>
  <si>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</si>
  <si>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</si>
  <si>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</si>
  <si>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</si>
  <si>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rPr>
        <b/>
        <sz val="14"/>
        <color theme="1"/>
        <rFont val="Times New Roman"/>
        <family val="1"/>
        <charset val="204"/>
      </rPr>
      <t>Співфінансування ОСББ</t>
    </r>
    <r>
      <rPr>
        <sz val="14"/>
        <color theme="1"/>
        <rFont val="Times New Roman"/>
        <family val="1"/>
        <charset val="204"/>
      </rPr>
      <t xml:space="preserve"> за Міською цільовою програмою сприяння діяльності об’єднань співвласників багатоквартирних будинків, житлово-будівельних кооперативів у  багатоквартирних будинках на території Чорноморської міської територіальної громади  на 2023-2025 роки</t>
    </r>
  </si>
  <si>
    <t>1152</t>
  </si>
  <si>
    <t>Забезпечення діяльності інклюзивно-ресурсних центрів за рахунок освітньої субвенції</t>
  </si>
  <si>
    <t>За рахунок субвенцій (доходи)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</si>
  <si>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</si>
  <si>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</si>
  <si>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</si>
  <si>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</si>
  <si>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</si>
  <si>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</si>
  <si>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5049</t>
  </si>
  <si>
    <t>Виконання окремих заходів з реалізації соціального проекту "Активні парки - локації здорової України"</t>
  </si>
  <si>
    <t>Перерозподіл коштів</t>
  </si>
  <si>
    <t>За рахунок залишку коштів ЗФ</t>
  </si>
  <si>
    <t>Ольга ЯКОВЕНКО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</si>
  <si>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 / перерозподіл коштів між поточними та капітальними видатками</t>
  </si>
  <si>
    <t>БР</t>
  </si>
  <si>
    <t>1.1</t>
  </si>
  <si>
    <t>1.2</t>
  </si>
  <si>
    <t>2.1</t>
  </si>
  <si>
    <t>2.2</t>
  </si>
  <si>
    <t>3.1</t>
  </si>
  <si>
    <t>4.1</t>
  </si>
  <si>
    <t>4.2</t>
  </si>
  <si>
    <t>4.3</t>
  </si>
  <si>
    <t>4.4</t>
  </si>
  <si>
    <t>4.5</t>
  </si>
  <si>
    <t>4.6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</si>
  <si>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</si>
  <si>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</si>
  <si>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Надходження гранту за Грантовою угодою в рамках  проєкту міжнародної технічної допомоги GIZ "Просування енергоефективності та імплементації Директиви ЄС про енергоефективність в Україні" від Німецького товариства міжнародного співробітництва (Deutsche Gesellschaft für Internationale Zusammenarbeit (GIZ) GmbH, договір № 81291166 від 25.11.2022) для фінансування демо - проєкту "Технічне переобладнання системи очищення каналізаційних стічних вод міста Чорноморськ Одеського району Одеської області</t>
  </si>
  <si>
    <t>Спеціальний фонд</t>
  </si>
  <si>
    <t>Грантові кошти</t>
  </si>
  <si>
    <t>Надходження доходів до ЦФ</t>
  </si>
  <si>
    <t>за рахунок залишку коштів ЦФ</t>
  </si>
  <si>
    <t>2.3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</si>
  <si>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</si>
  <si>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</si>
  <si>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ЦФ</t>
  </si>
  <si>
    <t>грант</t>
  </si>
  <si>
    <t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
- матеріально - технічне забезпечення в/ч 7382 (для в/ч А4437) - 4,0 млн.грн;
- матеріально - технічне забезпечення в/ч 4548 - 2,5 млн.грн</t>
  </si>
  <si>
    <t>Міська цільова програма фінансової підтримки Іллічівського міського суду Одеської області на 2023 рік  / перерозподіл коштів між поточними та капітальними видатками</t>
  </si>
  <si>
    <t>залишки</t>
  </si>
  <si>
    <t>доходи</t>
  </si>
  <si>
    <t>Додаток до Висновку</t>
  </si>
  <si>
    <t xml:space="preserve">            Начальник фінансового управління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</si>
</sst>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1">
    <xf numFmtId="0" fontId="0" fillId="0" borderId="0" xfId="0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12" fillId="2" borderId="0" xfId="0" applyFont="1" applyFill="1"/>
    <xf numFmtId="4" fontId="1" fillId="2" borderId="0" xfId="0" applyNumberFormat="1" applyFont="1" applyFill="1" applyAlignment="1">
      <alignment vertical="center"/>
    </xf>
    <xf numFmtId="49" fontId="10" fillId="2" borderId="1" xfId="0" applyNumberFormat="1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quotePrefix="1" applyFont="1" applyFill="1" applyBorder="1" applyAlignment="1">
      <alignment vertical="center" wrapText="1"/>
    </xf>
    <xf numFmtId="0" fontId="10" fillId="2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0" fillId="2" borderId="1" xfId="0" quotePrefix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/>
    </xf>
    <xf numFmtId="49" fontId="8" fillId="2" borderId="1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left" vertical="center"/>
    </xf>
    <xf numFmtId="0" fontId="13" fillId="2" borderId="0" xfId="0" applyFont="1" applyFill="1"/>
    <xf numFmtId="0" fontId="14" fillId="2" borderId="0" xfId="0" applyFont="1" applyFill="1" applyAlignment="1">
      <alignment horizontal="center"/>
    </xf>
    <xf numFmtId="0" fontId="15" fillId="2" borderId="0" xfId="0" applyFont="1" applyFill="1"/>
    <xf numFmtId="0" fontId="14" fillId="2" borderId="0" xfId="0" applyFont="1" applyFill="1"/>
    <xf numFmtId="49" fontId="8" fillId="3" borderId="1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/>
    </xf>
    <xf numFmtId="0" fontId="11" fillId="2" borderId="1" xfId="0" quotePrefix="1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1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4" fontId="1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vertical="center" wrapText="1"/>
    </xf>
    <xf numFmtId="4" fontId="12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view="pageBreakPreview" zoomScale="70" zoomScaleNormal="100" zoomScaleSheetLayoutView="70" workbookViewId="0">
      <pane xSplit="3" ySplit="4" topLeftCell="D20" activePane="bottomRight" state="frozen"/>
      <selection pane="topRight" activeCell="D1" sqref="D1"/>
      <selection pane="bottomLeft" activeCell="A5" sqref="A5"/>
      <selection pane="bottomRight" activeCell="A3" sqref="A3:B4"/>
    </sheetView>
  </sheetViews>
  <sheetFormatPr defaultColWidth="8.88671875" defaultRowHeight="15.6"/>
  <cols>
    <col min="1" max="1" width="5.6640625" style="20" customWidth="1"/>
    <col min="2" max="2" width="11" style="20" customWidth="1"/>
    <col min="3" max="3" width="85" style="4" customWidth="1"/>
    <col min="4" max="4" width="20.5546875" style="5" customWidth="1"/>
    <col min="5" max="5" width="19.6640625" style="5" customWidth="1"/>
    <col min="6" max="6" width="19.33203125" style="5" customWidth="1"/>
    <col min="7" max="7" width="19.6640625" style="5" customWidth="1"/>
    <col min="8" max="8" width="19.5546875" style="5" hidden="1" customWidth="1"/>
    <col min="9" max="9" width="18" style="5" customWidth="1"/>
    <col min="10" max="11" width="19.5546875" style="5" customWidth="1"/>
    <col min="12" max="12" width="17.88671875" style="5" customWidth="1"/>
    <col min="13" max="13" width="15" style="5" customWidth="1"/>
    <col min="14" max="14" width="8.88671875" style="24"/>
    <col min="15" max="16384" width="8.88671875" style="1"/>
  </cols>
  <sheetData>
    <row r="1" spans="1:14" ht="15.6" customHeight="1">
      <c r="A1" s="3"/>
      <c r="B1" s="3"/>
      <c r="L1" s="5" t="s">
        <v>95</v>
      </c>
    </row>
    <row r="2" spans="1:14" ht="20.399999999999999" customHeight="1">
      <c r="A2" s="53" t="s">
        <v>43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4" ht="48.6" customHeight="1">
      <c r="A3" s="57" t="s">
        <v>9</v>
      </c>
      <c r="B3" s="58" t="s">
        <v>10</v>
      </c>
      <c r="C3" s="54" t="s">
        <v>3</v>
      </c>
      <c r="D3" s="54" t="s">
        <v>6</v>
      </c>
      <c r="E3" s="51" t="s">
        <v>54</v>
      </c>
      <c r="F3" s="52"/>
      <c r="G3" s="51" t="s">
        <v>64</v>
      </c>
      <c r="H3" s="52"/>
      <c r="I3" s="51" t="s">
        <v>63</v>
      </c>
      <c r="J3" s="52"/>
      <c r="K3" s="51" t="s">
        <v>82</v>
      </c>
      <c r="L3" s="56"/>
      <c r="M3" s="52"/>
    </row>
    <row r="4" spans="1:14" ht="54" customHeight="1">
      <c r="A4" s="59"/>
      <c r="B4" s="60"/>
      <c r="C4" s="55"/>
      <c r="D4" s="55"/>
      <c r="E4" s="6" t="s">
        <v>7</v>
      </c>
      <c r="F4" s="6" t="s">
        <v>8</v>
      </c>
      <c r="G4" s="40" t="s">
        <v>7</v>
      </c>
      <c r="H4" s="40" t="s">
        <v>8</v>
      </c>
      <c r="I4" s="40" t="s">
        <v>7</v>
      </c>
      <c r="J4" s="40" t="s">
        <v>8</v>
      </c>
      <c r="K4" s="46" t="s">
        <v>83</v>
      </c>
      <c r="L4" s="6" t="s">
        <v>84</v>
      </c>
      <c r="M4" s="6" t="s">
        <v>85</v>
      </c>
    </row>
    <row r="5" spans="1:14" s="7" customFormat="1" ht="20.399999999999999">
      <c r="A5" s="28" t="s">
        <v>0</v>
      </c>
      <c r="B5" s="28"/>
      <c r="C5" s="29" t="s">
        <v>29</v>
      </c>
      <c r="D5" s="30">
        <f t="shared" ref="D5:D37" si="0">SUM(E5:M5)</f>
        <v>1352866</v>
      </c>
      <c r="E5" s="30">
        <f>E6+E7</f>
        <v>1352866</v>
      </c>
      <c r="F5" s="30"/>
      <c r="G5" s="30"/>
      <c r="H5" s="30"/>
      <c r="I5" s="30"/>
      <c r="J5" s="30"/>
      <c r="K5" s="30"/>
      <c r="L5" s="30"/>
      <c r="M5" s="30"/>
      <c r="N5" s="25"/>
    </row>
    <row r="6" spans="1:14" s="15" customFormat="1" ht="36">
      <c r="A6" s="12" t="s">
        <v>68</v>
      </c>
      <c r="B6" s="12" t="s">
        <v>52</v>
      </c>
      <c r="C6" s="19" t="s">
        <v>53</v>
      </c>
      <c r="D6" s="13">
        <f t="shared" si="0"/>
        <v>1162228</v>
      </c>
      <c r="E6" s="13">
        <v>1162228</v>
      </c>
      <c r="F6" s="13"/>
      <c r="G6" s="13"/>
      <c r="H6" s="13"/>
      <c r="I6" s="13"/>
      <c r="J6" s="13"/>
      <c r="K6" s="13"/>
      <c r="L6" s="13"/>
      <c r="M6" s="13"/>
      <c r="N6" s="26"/>
    </row>
    <row r="7" spans="1:14" s="15" customFormat="1" ht="54">
      <c r="A7" s="12" t="s">
        <v>69</v>
      </c>
      <c r="B7" s="12" t="s">
        <v>55</v>
      </c>
      <c r="C7" s="19" t="s">
        <v>56</v>
      </c>
      <c r="D7" s="13">
        <f t="shared" si="0"/>
        <v>190638</v>
      </c>
      <c r="E7" s="13">
        <v>190638</v>
      </c>
      <c r="F7" s="13"/>
      <c r="G7" s="13"/>
      <c r="H7" s="13"/>
      <c r="I7" s="13"/>
      <c r="J7" s="13"/>
      <c r="K7" s="13"/>
      <c r="L7" s="13"/>
      <c r="M7" s="13"/>
      <c r="N7" s="26"/>
    </row>
    <row r="8" spans="1:14" s="7" customFormat="1" ht="20.399999999999999">
      <c r="A8" s="28" t="s">
        <v>1</v>
      </c>
      <c r="B8" s="28"/>
      <c r="C8" s="29" t="s">
        <v>17</v>
      </c>
      <c r="D8" s="30">
        <f t="shared" si="0"/>
        <v>7873993</v>
      </c>
      <c r="E8" s="30"/>
      <c r="F8" s="30">
        <f>F9+F10+F11</f>
        <v>7873993</v>
      </c>
      <c r="G8" s="30"/>
      <c r="H8" s="30"/>
      <c r="I8" s="30"/>
      <c r="J8" s="30"/>
      <c r="K8" s="30"/>
      <c r="L8" s="30"/>
      <c r="M8" s="30"/>
      <c r="N8" s="25"/>
    </row>
    <row r="9" spans="1:14" s="15" customFormat="1" ht="252">
      <c r="A9" s="12" t="s">
        <v>70</v>
      </c>
      <c r="B9" s="12" t="s">
        <v>57</v>
      </c>
      <c r="C9" s="19" t="s">
        <v>58</v>
      </c>
      <c r="D9" s="13">
        <f t="shared" si="0"/>
        <v>3280161</v>
      </c>
      <c r="E9" s="13"/>
      <c r="F9" s="13">
        <v>3280161</v>
      </c>
      <c r="G9" s="13"/>
      <c r="H9" s="13"/>
      <c r="I9" s="13"/>
      <c r="J9" s="13"/>
      <c r="K9" s="13"/>
      <c r="L9" s="13"/>
      <c r="M9" s="13"/>
      <c r="N9" s="26"/>
    </row>
    <row r="10" spans="1:14" s="15" customFormat="1" ht="252">
      <c r="A10" s="12" t="s">
        <v>71</v>
      </c>
      <c r="B10" s="12" t="s">
        <v>87</v>
      </c>
      <c r="C10" s="19" t="s">
        <v>88</v>
      </c>
      <c r="D10" s="13">
        <f t="shared" si="0"/>
        <v>2353300</v>
      </c>
      <c r="E10" s="13"/>
      <c r="F10" s="13">
        <v>2353300</v>
      </c>
      <c r="G10" s="13"/>
      <c r="H10" s="13"/>
      <c r="I10" s="13"/>
      <c r="J10" s="13"/>
      <c r="K10" s="13"/>
      <c r="L10" s="13"/>
      <c r="M10" s="13"/>
      <c r="N10" s="26"/>
    </row>
    <row r="11" spans="1:14" s="15" customFormat="1" ht="181.8" customHeight="1">
      <c r="A11" s="12" t="s">
        <v>86</v>
      </c>
      <c r="B11" s="12" t="s">
        <v>59</v>
      </c>
      <c r="C11" s="19" t="s">
        <v>60</v>
      </c>
      <c r="D11" s="13">
        <f t="shared" si="0"/>
        <v>2240532</v>
      </c>
      <c r="E11" s="13"/>
      <c r="F11" s="13">
        <v>2240532</v>
      </c>
      <c r="G11" s="13"/>
      <c r="H11" s="13"/>
      <c r="I11" s="13"/>
      <c r="J11" s="13"/>
      <c r="K11" s="13"/>
      <c r="L11" s="13"/>
      <c r="M11" s="13"/>
      <c r="N11" s="26"/>
    </row>
    <row r="12" spans="1:14" s="9" customFormat="1" ht="20.399999999999999">
      <c r="A12" s="28" t="s">
        <v>5</v>
      </c>
      <c r="B12" s="28"/>
      <c r="C12" s="32" t="s">
        <v>18</v>
      </c>
      <c r="D12" s="30">
        <f t="shared" si="0"/>
        <v>98088</v>
      </c>
      <c r="E12" s="30">
        <f>E13</f>
        <v>98088</v>
      </c>
      <c r="F12" s="30"/>
      <c r="G12" s="30"/>
      <c r="H12" s="30"/>
      <c r="I12" s="30"/>
      <c r="J12" s="30"/>
      <c r="K12" s="30"/>
      <c r="L12" s="30"/>
      <c r="M12" s="30"/>
      <c r="N12" s="27"/>
    </row>
    <row r="13" spans="1:14" s="15" customFormat="1" ht="36">
      <c r="A13" s="12" t="s">
        <v>72</v>
      </c>
      <c r="B13" s="12" t="s">
        <v>61</v>
      </c>
      <c r="C13" s="14" t="s">
        <v>62</v>
      </c>
      <c r="D13" s="13">
        <f t="shared" si="0"/>
        <v>98088</v>
      </c>
      <c r="E13" s="13">
        <v>98088</v>
      </c>
      <c r="F13" s="13"/>
      <c r="G13" s="13"/>
      <c r="H13" s="13"/>
      <c r="I13" s="13"/>
      <c r="J13" s="13"/>
      <c r="K13" s="13"/>
      <c r="L13" s="13"/>
      <c r="M13" s="13"/>
      <c r="N13" s="26"/>
    </row>
    <row r="14" spans="1:14" s="9" customFormat="1" ht="20.399999999999999">
      <c r="A14" s="28" t="s">
        <v>11</v>
      </c>
      <c r="B14" s="28"/>
      <c r="C14" s="31" t="s">
        <v>2</v>
      </c>
      <c r="D14" s="30">
        <f>SUM(E14:M14)</f>
        <v>3349772.39</v>
      </c>
      <c r="E14" s="30"/>
      <c r="F14" s="30"/>
      <c r="G14" s="30"/>
      <c r="H14" s="30"/>
      <c r="I14" s="30"/>
      <c r="J14" s="30">
        <f>J15+J26+J32+J36+J39</f>
        <v>0</v>
      </c>
      <c r="K14" s="30">
        <f>K56</f>
        <v>3514793.36</v>
      </c>
      <c r="L14" s="30">
        <f t="shared" ref="L14:M14" si="1">L15+L26+L32+L36+L39</f>
        <v>-142486.96000000002</v>
      </c>
      <c r="M14" s="30">
        <f t="shared" si="1"/>
        <v>-22534.01</v>
      </c>
      <c r="N14" s="27"/>
    </row>
    <row r="15" spans="1:14" s="15" customFormat="1" ht="18">
      <c r="A15" s="12" t="s">
        <v>73</v>
      </c>
      <c r="B15" s="12" t="s">
        <v>19</v>
      </c>
      <c r="C15" s="14" t="s">
        <v>20</v>
      </c>
      <c r="D15" s="13">
        <f t="shared" si="0"/>
        <v>-1159559.54</v>
      </c>
      <c r="E15" s="13"/>
      <c r="F15" s="13"/>
      <c r="G15" s="13"/>
      <c r="H15" s="13"/>
      <c r="I15" s="13"/>
      <c r="J15" s="13">
        <f>J16</f>
        <v>-1159559.54</v>
      </c>
      <c r="K15" s="13"/>
      <c r="L15" s="13"/>
      <c r="M15" s="13"/>
      <c r="N15" s="26"/>
    </row>
    <row r="16" spans="1:14" s="15" customFormat="1" ht="72">
      <c r="A16" s="12"/>
      <c r="B16" s="12"/>
      <c r="C16" s="14" t="s">
        <v>38</v>
      </c>
      <c r="D16" s="13">
        <f t="shared" si="0"/>
        <v>-1159559.54</v>
      </c>
      <c r="E16" s="13"/>
      <c r="F16" s="13"/>
      <c r="G16" s="13"/>
      <c r="H16" s="13"/>
      <c r="I16" s="13"/>
      <c r="J16" s="13">
        <f>SUM(J17:J25)</f>
        <v>-1159559.54</v>
      </c>
      <c r="K16" s="13"/>
      <c r="L16" s="13"/>
      <c r="M16" s="13"/>
      <c r="N16" s="26"/>
    </row>
    <row r="17" spans="1:14" s="39" customFormat="1" ht="54">
      <c r="A17" s="35"/>
      <c r="B17" s="35"/>
      <c r="C17" s="36" t="s">
        <v>44</v>
      </c>
      <c r="D17" s="37">
        <f t="shared" si="0"/>
        <v>19116.849999999999</v>
      </c>
      <c r="E17" s="37"/>
      <c r="F17" s="37"/>
      <c r="G17" s="37"/>
      <c r="H17" s="37"/>
      <c r="I17" s="37"/>
      <c r="J17" s="37">
        <v>19116.849999999999</v>
      </c>
      <c r="K17" s="37"/>
      <c r="L17" s="37"/>
      <c r="M17" s="37"/>
      <c r="N17" s="38"/>
    </row>
    <row r="18" spans="1:14" s="39" customFormat="1" ht="54">
      <c r="A18" s="35"/>
      <c r="B18" s="35"/>
      <c r="C18" s="36" t="s">
        <v>45</v>
      </c>
      <c r="D18" s="37">
        <f t="shared" si="0"/>
        <v>46715.9</v>
      </c>
      <c r="E18" s="37"/>
      <c r="F18" s="37"/>
      <c r="G18" s="37"/>
      <c r="H18" s="37"/>
      <c r="I18" s="37"/>
      <c r="J18" s="37">
        <v>46715.9</v>
      </c>
      <c r="K18" s="37"/>
      <c r="L18" s="37"/>
      <c r="M18" s="37"/>
      <c r="N18" s="38"/>
    </row>
    <row r="19" spans="1:14" s="39" customFormat="1" ht="54">
      <c r="A19" s="35"/>
      <c r="B19" s="35"/>
      <c r="C19" s="36" t="s">
        <v>46</v>
      </c>
      <c r="D19" s="37">
        <f t="shared" si="0"/>
        <v>5000</v>
      </c>
      <c r="E19" s="37"/>
      <c r="F19" s="37"/>
      <c r="G19" s="37"/>
      <c r="H19" s="37"/>
      <c r="I19" s="37"/>
      <c r="J19" s="37">
        <v>5000</v>
      </c>
      <c r="K19" s="37"/>
      <c r="L19" s="37"/>
      <c r="M19" s="37"/>
      <c r="N19" s="38"/>
    </row>
    <row r="20" spans="1:14" s="39" customFormat="1" ht="54">
      <c r="A20" s="35"/>
      <c r="B20" s="35"/>
      <c r="C20" s="36" t="s">
        <v>47</v>
      </c>
      <c r="D20" s="37">
        <f t="shared" si="0"/>
        <v>50000</v>
      </c>
      <c r="E20" s="37"/>
      <c r="F20" s="37"/>
      <c r="G20" s="37"/>
      <c r="H20" s="37"/>
      <c r="I20" s="37"/>
      <c r="J20" s="37">
        <v>50000</v>
      </c>
      <c r="K20" s="37"/>
      <c r="L20" s="37"/>
      <c r="M20" s="37"/>
      <c r="N20" s="38"/>
    </row>
    <row r="21" spans="1:14" s="39" customFormat="1" ht="54">
      <c r="A21" s="35"/>
      <c r="B21" s="35"/>
      <c r="C21" s="36" t="s">
        <v>30</v>
      </c>
      <c r="D21" s="37">
        <f t="shared" si="0"/>
        <v>378000</v>
      </c>
      <c r="E21" s="37"/>
      <c r="F21" s="37"/>
      <c r="G21" s="37"/>
      <c r="H21" s="37"/>
      <c r="I21" s="37"/>
      <c r="J21" s="37">
        <v>378000</v>
      </c>
      <c r="K21" s="37"/>
      <c r="L21" s="37"/>
      <c r="M21" s="37"/>
      <c r="N21" s="38"/>
    </row>
    <row r="22" spans="1:14" s="39" customFormat="1" ht="54">
      <c r="A22" s="35"/>
      <c r="B22" s="35"/>
      <c r="C22" s="36" t="s">
        <v>48</v>
      </c>
      <c r="D22" s="37">
        <f t="shared" si="0"/>
        <v>3417.16</v>
      </c>
      <c r="E22" s="37"/>
      <c r="F22" s="37"/>
      <c r="G22" s="37"/>
      <c r="H22" s="37"/>
      <c r="I22" s="37"/>
      <c r="J22" s="37">
        <v>3417.16</v>
      </c>
      <c r="K22" s="37"/>
      <c r="L22" s="37"/>
      <c r="M22" s="37"/>
      <c r="N22" s="38"/>
    </row>
    <row r="23" spans="1:14" s="39" customFormat="1" ht="54">
      <c r="A23" s="35"/>
      <c r="B23" s="35"/>
      <c r="C23" s="36" t="s">
        <v>49</v>
      </c>
      <c r="D23" s="37">
        <f t="shared" si="0"/>
        <v>47430.6</v>
      </c>
      <c r="E23" s="37"/>
      <c r="F23" s="37"/>
      <c r="G23" s="37"/>
      <c r="H23" s="37"/>
      <c r="I23" s="37"/>
      <c r="J23" s="37">
        <v>47430.6</v>
      </c>
      <c r="K23" s="37"/>
      <c r="L23" s="37"/>
      <c r="M23" s="37"/>
      <c r="N23" s="38"/>
    </row>
    <row r="24" spans="1:14" s="39" customFormat="1" ht="54">
      <c r="A24" s="35"/>
      <c r="B24" s="35"/>
      <c r="C24" s="36" t="s">
        <v>50</v>
      </c>
      <c r="D24" s="37">
        <f t="shared" si="0"/>
        <v>46939.4</v>
      </c>
      <c r="E24" s="37"/>
      <c r="F24" s="37"/>
      <c r="G24" s="37"/>
      <c r="H24" s="37"/>
      <c r="I24" s="37"/>
      <c r="J24" s="37">
        <v>46939.4</v>
      </c>
      <c r="K24" s="37"/>
      <c r="L24" s="37"/>
      <c r="M24" s="37"/>
      <c r="N24" s="38"/>
    </row>
    <row r="25" spans="1:14" s="39" customFormat="1" ht="18">
      <c r="A25" s="35"/>
      <c r="B25" s="35"/>
      <c r="C25" s="36" t="s">
        <v>31</v>
      </c>
      <c r="D25" s="13">
        <f t="shared" si="0"/>
        <v>-1756179.45</v>
      </c>
      <c r="E25" s="37"/>
      <c r="F25" s="37"/>
      <c r="G25" s="37"/>
      <c r="H25" s="37"/>
      <c r="I25" s="37"/>
      <c r="J25" s="37">
        <v>-1756179.45</v>
      </c>
      <c r="K25" s="37"/>
      <c r="L25" s="37"/>
      <c r="M25" s="37"/>
      <c r="N25" s="38"/>
    </row>
    <row r="26" spans="1:14" s="15" customFormat="1" ht="18">
      <c r="A26" s="12" t="s">
        <v>74</v>
      </c>
      <c r="B26" s="12" t="s">
        <v>21</v>
      </c>
      <c r="C26" s="14" t="s">
        <v>22</v>
      </c>
      <c r="D26" s="13">
        <f t="shared" si="0"/>
        <v>631273.9</v>
      </c>
      <c r="E26" s="13"/>
      <c r="F26" s="13"/>
      <c r="G26" s="13"/>
      <c r="H26" s="13"/>
      <c r="I26" s="13"/>
      <c r="J26" s="13">
        <f t="shared" ref="J26" si="2">J27</f>
        <v>631273.9</v>
      </c>
      <c r="K26" s="13"/>
      <c r="L26" s="13"/>
      <c r="M26" s="13"/>
      <c r="N26" s="26"/>
    </row>
    <row r="27" spans="1:14" s="15" customFormat="1" ht="72">
      <c r="A27" s="12"/>
      <c r="B27" s="12"/>
      <c r="C27" s="14" t="s">
        <v>38</v>
      </c>
      <c r="D27" s="13">
        <f t="shared" si="0"/>
        <v>631273.9</v>
      </c>
      <c r="E27" s="13"/>
      <c r="F27" s="13"/>
      <c r="G27" s="13"/>
      <c r="H27" s="13"/>
      <c r="I27" s="13"/>
      <c r="J27" s="13">
        <f>SUM(J28:J31)</f>
        <v>631273.9</v>
      </c>
      <c r="K27" s="13"/>
      <c r="L27" s="13"/>
      <c r="M27" s="13"/>
      <c r="N27" s="26"/>
    </row>
    <row r="28" spans="1:14" s="39" customFormat="1" ht="44.4" customHeight="1">
      <c r="A28" s="35"/>
      <c r="B28" s="35"/>
      <c r="C28" s="36" t="s">
        <v>35</v>
      </c>
      <c r="D28" s="37">
        <f t="shared" si="0"/>
        <v>44644.06</v>
      </c>
      <c r="E28" s="37"/>
      <c r="F28" s="37"/>
      <c r="G28" s="37"/>
      <c r="H28" s="37"/>
      <c r="I28" s="37"/>
      <c r="J28" s="37">
        <v>44644.06</v>
      </c>
      <c r="K28" s="37"/>
      <c r="L28" s="37"/>
      <c r="M28" s="37"/>
      <c r="N28" s="38"/>
    </row>
    <row r="29" spans="1:14" s="39" customFormat="1" ht="44.4" customHeight="1">
      <c r="A29" s="35"/>
      <c r="B29" s="35"/>
      <c r="C29" s="36" t="s">
        <v>32</v>
      </c>
      <c r="D29" s="37">
        <f t="shared" si="0"/>
        <v>46629.84</v>
      </c>
      <c r="E29" s="37"/>
      <c r="F29" s="37"/>
      <c r="G29" s="37"/>
      <c r="H29" s="37"/>
      <c r="I29" s="37"/>
      <c r="J29" s="37">
        <v>46629.84</v>
      </c>
      <c r="K29" s="37"/>
      <c r="L29" s="37"/>
      <c r="M29" s="37"/>
      <c r="N29" s="38"/>
    </row>
    <row r="30" spans="1:14" s="39" customFormat="1" ht="73.8" customHeight="1">
      <c r="A30" s="35"/>
      <c r="B30" s="35"/>
      <c r="C30" s="36" t="s">
        <v>33</v>
      </c>
      <c r="D30" s="37">
        <f t="shared" si="0"/>
        <v>495000</v>
      </c>
      <c r="E30" s="37"/>
      <c r="F30" s="37"/>
      <c r="G30" s="37"/>
      <c r="H30" s="37"/>
      <c r="I30" s="37"/>
      <c r="J30" s="37">
        <v>495000</v>
      </c>
      <c r="K30" s="37"/>
      <c r="L30" s="37"/>
      <c r="M30" s="37"/>
      <c r="N30" s="38"/>
    </row>
    <row r="31" spans="1:14" s="39" customFormat="1" ht="43.2" customHeight="1">
      <c r="A31" s="35"/>
      <c r="B31" s="35"/>
      <c r="C31" s="36" t="s">
        <v>34</v>
      </c>
      <c r="D31" s="37">
        <f t="shared" si="0"/>
        <v>45000</v>
      </c>
      <c r="E31" s="37"/>
      <c r="F31" s="37"/>
      <c r="G31" s="37"/>
      <c r="H31" s="37"/>
      <c r="I31" s="37"/>
      <c r="J31" s="37">
        <v>45000</v>
      </c>
      <c r="K31" s="37"/>
      <c r="L31" s="37"/>
      <c r="M31" s="37"/>
      <c r="N31" s="38"/>
    </row>
    <row r="32" spans="1:14" s="15" customFormat="1" ht="18">
      <c r="A32" s="12" t="s">
        <v>75</v>
      </c>
      <c r="B32" s="12" t="s">
        <v>23</v>
      </c>
      <c r="C32" s="14" t="s">
        <v>24</v>
      </c>
      <c r="D32" s="13">
        <f t="shared" si="0"/>
        <v>228275.69</v>
      </c>
      <c r="E32" s="13"/>
      <c r="F32" s="13"/>
      <c r="G32" s="13"/>
      <c r="H32" s="13"/>
      <c r="I32" s="13"/>
      <c r="J32" s="13">
        <f>J33</f>
        <v>228275.69</v>
      </c>
      <c r="K32" s="13"/>
      <c r="L32" s="13"/>
      <c r="M32" s="13"/>
      <c r="N32" s="26"/>
    </row>
    <row r="33" spans="1:14" s="15" customFormat="1" ht="72">
      <c r="A33" s="12"/>
      <c r="B33" s="12"/>
      <c r="C33" s="14" t="s">
        <v>38</v>
      </c>
      <c r="D33" s="13">
        <f t="shared" si="0"/>
        <v>228275.69</v>
      </c>
      <c r="E33" s="13"/>
      <c r="F33" s="13"/>
      <c r="G33" s="13"/>
      <c r="H33" s="13"/>
      <c r="I33" s="13"/>
      <c r="J33" s="13">
        <f>SUM(J34:J35)</f>
        <v>228275.69</v>
      </c>
      <c r="K33" s="13"/>
      <c r="L33" s="13"/>
      <c r="M33" s="13"/>
      <c r="N33" s="26"/>
    </row>
    <row r="34" spans="1:14" s="39" customFormat="1" ht="54">
      <c r="A34" s="35"/>
      <c r="B34" s="35"/>
      <c r="C34" s="36" t="s">
        <v>37</v>
      </c>
      <c r="D34" s="37">
        <f t="shared" si="0"/>
        <v>33444.769999999997</v>
      </c>
      <c r="E34" s="37"/>
      <c r="F34" s="37"/>
      <c r="G34" s="37"/>
      <c r="H34" s="37"/>
      <c r="I34" s="37"/>
      <c r="J34" s="37">
        <v>33444.769999999997</v>
      </c>
      <c r="K34" s="37"/>
      <c r="L34" s="37"/>
      <c r="M34" s="37"/>
      <c r="N34" s="38"/>
    </row>
    <row r="35" spans="1:14" s="39" customFormat="1" ht="54">
      <c r="A35" s="35"/>
      <c r="B35" s="35"/>
      <c r="C35" s="36" t="s">
        <v>36</v>
      </c>
      <c r="D35" s="37">
        <f t="shared" si="0"/>
        <v>194830.92</v>
      </c>
      <c r="E35" s="37"/>
      <c r="F35" s="37"/>
      <c r="G35" s="37"/>
      <c r="H35" s="37"/>
      <c r="I35" s="37"/>
      <c r="J35" s="37">
        <v>194830.92</v>
      </c>
      <c r="K35" s="37"/>
      <c r="L35" s="37"/>
      <c r="M35" s="37"/>
      <c r="N35" s="38"/>
    </row>
    <row r="36" spans="1:14" s="15" customFormat="1" ht="18">
      <c r="A36" s="12" t="s">
        <v>76</v>
      </c>
      <c r="B36" s="12" t="s">
        <v>25</v>
      </c>
      <c r="C36" s="14" t="s">
        <v>26</v>
      </c>
      <c r="D36" s="13">
        <f t="shared" si="0"/>
        <v>300009.95</v>
      </c>
      <c r="E36" s="13"/>
      <c r="F36" s="13"/>
      <c r="G36" s="13"/>
      <c r="H36" s="13"/>
      <c r="I36" s="13"/>
      <c r="J36" s="13">
        <f>J37</f>
        <v>300009.95</v>
      </c>
      <c r="K36" s="13"/>
      <c r="L36" s="13"/>
      <c r="M36" s="13"/>
      <c r="N36" s="26"/>
    </row>
    <row r="37" spans="1:14" s="15" customFormat="1" ht="72">
      <c r="A37" s="12"/>
      <c r="B37" s="12"/>
      <c r="C37" s="14" t="s">
        <v>38</v>
      </c>
      <c r="D37" s="13">
        <f t="shared" si="0"/>
        <v>300009.95</v>
      </c>
      <c r="E37" s="13"/>
      <c r="F37" s="13"/>
      <c r="G37" s="13"/>
      <c r="H37" s="13"/>
      <c r="I37" s="13"/>
      <c r="J37" s="13">
        <f>J38</f>
        <v>300009.95</v>
      </c>
      <c r="K37" s="13"/>
      <c r="L37" s="13"/>
      <c r="M37" s="13"/>
      <c r="N37" s="26"/>
    </row>
    <row r="38" spans="1:14" s="39" customFormat="1" ht="54">
      <c r="A38" s="35"/>
      <c r="B38" s="35"/>
      <c r="C38" s="36" t="s">
        <v>39</v>
      </c>
      <c r="D38" s="37">
        <f t="shared" ref="D38:D57" si="3">SUM(E38:M38)</f>
        <v>300009.95</v>
      </c>
      <c r="E38" s="37"/>
      <c r="F38" s="37"/>
      <c r="G38" s="37"/>
      <c r="H38" s="37"/>
      <c r="I38" s="37"/>
      <c r="J38" s="37">
        <v>300009.95</v>
      </c>
      <c r="K38" s="37"/>
      <c r="L38" s="37"/>
      <c r="M38" s="37"/>
      <c r="N38" s="38"/>
    </row>
    <row r="39" spans="1:14" s="15" customFormat="1" ht="90">
      <c r="A39" s="12" t="s">
        <v>77</v>
      </c>
      <c r="B39" s="12" t="s">
        <v>27</v>
      </c>
      <c r="C39" s="14" t="s">
        <v>28</v>
      </c>
      <c r="D39" s="13">
        <f t="shared" si="3"/>
        <v>-165020.97000000003</v>
      </c>
      <c r="E39" s="13"/>
      <c r="F39" s="13"/>
      <c r="G39" s="13"/>
      <c r="H39" s="13"/>
      <c r="I39" s="13"/>
      <c r="J39" s="13"/>
      <c r="K39" s="13"/>
      <c r="L39" s="13">
        <f t="shared" ref="L39:M39" si="4">L40</f>
        <v>-142486.96000000002</v>
      </c>
      <c r="M39" s="13">
        <f t="shared" si="4"/>
        <v>-22534.01</v>
      </c>
      <c r="N39" s="26"/>
    </row>
    <row r="40" spans="1:14" s="15" customFormat="1" ht="72">
      <c r="A40" s="12"/>
      <c r="B40" s="12"/>
      <c r="C40" s="14" t="s">
        <v>51</v>
      </c>
      <c r="D40" s="13">
        <f t="shared" si="3"/>
        <v>-165020.97000000003</v>
      </c>
      <c r="E40" s="13"/>
      <c r="F40" s="13"/>
      <c r="G40" s="13"/>
      <c r="H40" s="13"/>
      <c r="I40" s="13"/>
      <c r="J40" s="13"/>
      <c r="K40" s="13"/>
      <c r="L40" s="13">
        <f>SUM(L41:L55)</f>
        <v>-142486.96000000002</v>
      </c>
      <c r="M40" s="13">
        <f>SUM(M41:M55)</f>
        <v>-22534.01</v>
      </c>
      <c r="N40" s="26"/>
    </row>
    <row r="41" spans="1:14" s="15" customFormat="1" ht="54">
      <c r="A41" s="12"/>
      <c r="B41" s="12"/>
      <c r="C41" s="36" t="s">
        <v>44</v>
      </c>
      <c r="D41" s="37">
        <f t="shared" si="3"/>
        <v>-19116.849999999999</v>
      </c>
      <c r="E41" s="13"/>
      <c r="F41" s="13"/>
      <c r="G41" s="13"/>
      <c r="H41" s="13"/>
      <c r="I41" s="13"/>
      <c r="J41" s="13"/>
      <c r="K41" s="13"/>
      <c r="L41" s="13"/>
      <c r="M41" s="13">
        <v>-19116.849999999999</v>
      </c>
      <c r="N41" s="26"/>
    </row>
    <row r="42" spans="1:14" s="15" customFormat="1" ht="54">
      <c r="A42" s="12"/>
      <c r="B42" s="12"/>
      <c r="C42" s="36" t="s">
        <v>45</v>
      </c>
      <c r="D42" s="37">
        <f t="shared" si="3"/>
        <v>-46715.9</v>
      </c>
      <c r="E42" s="13"/>
      <c r="F42" s="13"/>
      <c r="G42" s="13"/>
      <c r="H42" s="13"/>
      <c r="I42" s="13"/>
      <c r="J42" s="13"/>
      <c r="K42" s="13"/>
      <c r="L42" s="13">
        <v>-46715.9</v>
      </c>
      <c r="M42" s="13"/>
      <c r="N42" s="26"/>
    </row>
    <row r="43" spans="1:14" s="15" customFormat="1" ht="54">
      <c r="A43" s="12"/>
      <c r="B43" s="12"/>
      <c r="C43" s="36" t="s">
        <v>46</v>
      </c>
      <c r="D43" s="37">
        <f t="shared" si="3"/>
        <v>-5000</v>
      </c>
      <c r="E43" s="13"/>
      <c r="F43" s="13"/>
      <c r="G43" s="13"/>
      <c r="H43" s="13"/>
      <c r="I43" s="13"/>
      <c r="J43" s="13"/>
      <c r="K43" s="13"/>
      <c r="L43" s="13">
        <v>-5000</v>
      </c>
      <c r="M43" s="13"/>
      <c r="N43" s="26"/>
    </row>
    <row r="44" spans="1:14" s="15" customFormat="1" ht="54">
      <c r="A44" s="12"/>
      <c r="B44" s="12"/>
      <c r="C44" s="36" t="s">
        <v>47</v>
      </c>
      <c r="D44" s="37">
        <f t="shared" si="3"/>
        <v>-50000</v>
      </c>
      <c r="E44" s="13"/>
      <c r="F44" s="13"/>
      <c r="G44" s="13"/>
      <c r="H44" s="13"/>
      <c r="I44" s="13"/>
      <c r="J44" s="13"/>
      <c r="K44" s="13"/>
      <c r="L44" s="13">
        <v>-50000</v>
      </c>
      <c r="M44" s="13"/>
      <c r="N44" s="26"/>
    </row>
    <row r="45" spans="1:14" s="15" customFormat="1" ht="54">
      <c r="A45" s="12"/>
      <c r="B45" s="12"/>
      <c r="C45" s="36" t="s">
        <v>30</v>
      </c>
      <c r="D45" s="37">
        <f t="shared" si="3"/>
        <v>42000</v>
      </c>
      <c r="E45" s="13"/>
      <c r="F45" s="13"/>
      <c r="G45" s="13"/>
      <c r="H45" s="13"/>
      <c r="I45" s="13"/>
      <c r="J45" s="13"/>
      <c r="K45" s="13"/>
      <c r="L45" s="13">
        <v>42000</v>
      </c>
      <c r="M45" s="13"/>
      <c r="N45" s="26"/>
    </row>
    <row r="46" spans="1:14" s="15" customFormat="1" ht="54">
      <c r="A46" s="12"/>
      <c r="B46" s="12"/>
      <c r="C46" s="36" t="s">
        <v>48</v>
      </c>
      <c r="D46" s="37">
        <f t="shared" si="3"/>
        <v>-3417.16</v>
      </c>
      <c r="E46" s="13"/>
      <c r="F46" s="13"/>
      <c r="G46" s="13"/>
      <c r="H46" s="13"/>
      <c r="I46" s="13"/>
      <c r="J46" s="13"/>
      <c r="K46" s="13"/>
      <c r="L46" s="13"/>
      <c r="M46" s="13">
        <v>-3417.16</v>
      </c>
      <c r="N46" s="26"/>
    </row>
    <row r="47" spans="1:14" s="15" customFormat="1" ht="54">
      <c r="A47" s="12"/>
      <c r="B47" s="12"/>
      <c r="C47" s="36" t="s">
        <v>49</v>
      </c>
      <c r="D47" s="37">
        <f t="shared" si="3"/>
        <v>-47430.6</v>
      </c>
      <c r="E47" s="13"/>
      <c r="F47" s="13"/>
      <c r="G47" s="13"/>
      <c r="H47" s="13"/>
      <c r="I47" s="13"/>
      <c r="J47" s="13"/>
      <c r="K47" s="13"/>
      <c r="L47" s="13">
        <v>-47430.6</v>
      </c>
      <c r="M47" s="13"/>
      <c r="N47" s="26"/>
    </row>
    <row r="48" spans="1:14" s="15" customFormat="1" ht="54">
      <c r="A48" s="12"/>
      <c r="B48" s="12"/>
      <c r="C48" s="36" t="s">
        <v>50</v>
      </c>
      <c r="D48" s="37">
        <f t="shared" si="3"/>
        <v>-46939.4</v>
      </c>
      <c r="E48" s="13"/>
      <c r="F48" s="13"/>
      <c r="G48" s="13"/>
      <c r="H48" s="13"/>
      <c r="I48" s="13"/>
      <c r="J48" s="13"/>
      <c r="K48" s="13"/>
      <c r="L48" s="13">
        <v>-46939.4</v>
      </c>
      <c r="M48" s="13"/>
      <c r="N48" s="26"/>
    </row>
    <row r="49" spans="1:14" s="15" customFormat="1" ht="40.200000000000003" customHeight="1">
      <c r="A49" s="12"/>
      <c r="B49" s="12"/>
      <c r="C49" s="36" t="s">
        <v>35</v>
      </c>
      <c r="D49" s="37">
        <f t="shared" si="3"/>
        <v>-48220.98</v>
      </c>
      <c r="E49" s="13"/>
      <c r="F49" s="13"/>
      <c r="G49" s="13"/>
      <c r="H49" s="13"/>
      <c r="I49" s="13"/>
      <c r="J49" s="13"/>
      <c r="K49" s="13"/>
      <c r="L49" s="13">
        <v>-48220.98</v>
      </c>
      <c r="M49" s="13"/>
      <c r="N49" s="26"/>
    </row>
    <row r="50" spans="1:14" s="15" customFormat="1" ht="42" customHeight="1">
      <c r="A50" s="12"/>
      <c r="B50" s="12"/>
      <c r="C50" s="36" t="s">
        <v>32</v>
      </c>
      <c r="D50" s="37">
        <f t="shared" si="3"/>
        <v>-47288.28</v>
      </c>
      <c r="E50" s="13"/>
      <c r="F50" s="13"/>
      <c r="G50" s="13"/>
      <c r="H50" s="13"/>
      <c r="I50" s="13"/>
      <c r="J50" s="13"/>
      <c r="K50" s="13"/>
      <c r="L50" s="13">
        <v>-47288.28</v>
      </c>
      <c r="M50" s="13"/>
      <c r="N50" s="26"/>
    </row>
    <row r="51" spans="1:14" s="15" customFormat="1" ht="73.8" customHeight="1">
      <c r="A51" s="12"/>
      <c r="B51" s="12"/>
      <c r="C51" s="36" t="s">
        <v>33</v>
      </c>
      <c r="D51" s="37">
        <f t="shared" si="3"/>
        <v>55000</v>
      </c>
      <c r="E51" s="13"/>
      <c r="F51" s="13"/>
      <c r="G51" s="13"/>
      <c r="H51" s="13"/>
      <c r="I51" s="13"/>
      <c r="J51" s="13"/>
      <c r="K51" s="13"/>
      <c r="L51" s="13">
        <v>55000</v>
      </c>
      <c r="M51" s="13"/>
      <c r="N51" s="26"/>
    </row>
    <row r="52" spans="1:14" s="15" customFormat="1" ht="41.4" customHeight="1">
      <c r="A52" s="12"/>
      <c r="B52" s="12"/>
      <c r="C52" s="36" t="s">
        <v>34</v>
      </c>
      <c r="D52" s="37">
        <f t="shared" si="3"/>
        <v>5000</v>
      </c>
      <c r="E52" s="13"/>
      <c r="F52" s="13"/>
      <c r="G52" s="13"/>
      <c r="H52" s="13"/>
      <c r="I52" s="13"/>
      <c r="J52" s="13"/>
      <c r="K52" s="13"/>
      <c r="L52" s="13">
        <v>5000</v>
      </c>
      <c r="M52" s="13"/>
      <c r="N52" s="26"/>
    </row>
    <row r="53" spans="1:14" s="15" customFormat="1" ht="54">
      <c r="A53" s="12"/>
      <c r="B53" s="12"/>
      <c r="C53" s="36" t="s">
        <v>37</v>
      </c>
      <c r="D53" s="37">
        <f t="shared" si="3"/>
        <v>2190.61</v>
      </c>
      <c r="E53" s="13"/>
      <c r="F53" s="13"/>
      <c r="G53" s="13"/>
      <c r="H53" s="13"/>
      <c r="I53" s="13"/>
      <c r="J53" s="13"/>
      <c r="K53" s="13"/>
      <c r="L53" s="13">
        <v>2190.61</v>
      </c>
      <c r="M53" s="13"/>
      <c r="N53" s="26"/>
    </row>
    <row r="54" spans="1:14" s="15" customFormat="1" ht="54">
      <c r="A54" s="12"/>
      <c r="B54" s="12"/>
      <c r="C54" s="36" t="s">
        <v>36</v>
      </c>
      <c r="D54" s="37">
        <f t="shared" si="3"/>
        <v>14927.54</v>
      </c>
      <c r="E54" s="13"/>
      <c r="F54" s="13"/>
      <c r="G54" s="13"/>
      <c r="H54" s="13"/>
      <c r="I54" s="13"/>
      <c r="J54" s="13"/>
      <c r="K54" s="13"/>
      <c r="L54" s="13">
        <v>14927.54</v>
      </c>
      <c r="M54" s="13"/>
      <c r="N54" s="26"/>
    </row>
    <row r="55" spans="1:14" s="15" customFormat="1" ht="54">
      <c r="A55" s="12"/>
      <c r="B55" s="12"/>
      <c r="C55" s="36" t="s">
        <v>39</v>
      </c>
      <c r="D55" s="37">
        <f t="shared" si="3"/>
        <v>29990.05</v>
      </c>
      <c r="E55" s="13"/>
      <c r="F55" s="13"/>
      <c r="G55" s="13"/>
      <c r="H55" s="13"/>
      <c r="I55" s="13"/>
      <c r="J55" s="13"/>
      <c r="K55" s="13"/>
      <c r="L55" s="13">
        <v>29990.05</v>
      </c>
      <c r="M55" s="13"/>
      <c r="N55" s="26"/>
    </row>
    <row r="56" spans="1:14" s="15" customFormat="1" ht="36">
      <c r="A56" s="12" t="s">
        <v>78</v>
      </c>
      <c r="B56" s="12" t="s">
        <v>79</v>
      </c>
      <c r="C56" s="14" t="s">
        <v>80</v>
      </c>
      <c r="D56" s="13">
        <f t="shared" si="3"/>
        <v>3514793.36</v>
      </c>
      <c r="E56" s="13"/>
      <c r="F56" s="13"/>
      <c r="G56" s="13"/>
      <c r="H56" s="13"/>
      <c r="I56" s="13"/>
      <c r="J56" s="13"/>
      <c r="K56" s="13">
        <f>K57</f>
        <v>3514793.36</v>
      </c>
      <c r="L56" s="13"/>
      <c r="M56" s="13"/>
      <c r="N56" s="26"/>
    </row>
    <row r="57" spans="1:14" s="15" customFormat="1" ht="144">
      <c r="A57" s="12"/>
      <c r="B57" s="12"/>
      <c r="C57" s="36" t="s">
        <v>81</v>
      </c>
      <c r="D57" s="37">
        <f t="shared" si="3"/>
        <v>3514793.36</v>
      </c>
      <c r="E57" s="13"/>
      <c r="F57" s="13"/>
      <c r="G57" s="13"/>
      <c r="H57" s="13"/>
      <c r="I57" s="13"/>
      <c r="J57" s="13"/>
      <c r="K57" s="37">
        <v>3514793.36</v>
      </c>
      <c r="L57" s="13"/>
      <c r="M57" s="13"/>
      <c r="N57" s="26"/>
    </row>
    <row r="58" spans="1:14" s="9" customFormat="1" ht="20.399999999999999">
      <c r="A58" s="28" t="s">
        <v>14</v>
      </c>
      <c r="B58" s="28"/>
      <c r="C58" s="31" t="s">
        <v>13</v>
      </c>
      <c r="D58" s="30">
        <f t="shared" ref="D58:D63" si="5">SUM(E58:M58)</f>
        <v>6700000</v>
      </c>
      <c r="E58" s="30"/>
      <c r="F58" s="30"/>
      <c r="G58" s="30">
        <f>G59+G61</f>
        <v>6700000</v>
      </c>
      <c r="H58" s="30">
        <f>H59+H61</f>
        <v>0</v>
      </c>
      <c r="I58" s="30">
        <f t="shared" ref="I58:J58" si="6">I59+I61</f>
        <v>-780860</v>
      </c>
      <c r="J58" s="30">
        <f t="shared" si="6"/>
        <v>780860</v>
      </c>
      <c r="K58" s="30"/>
      <c r="L58" s="30"/>
      <c r="M58" s="30"/>
      <c r="N58" s="27"/>
    </row>
    <row r="59" spans="1:14" s="15" customFormat="1" ht="18">
      <c r="A59" s="12"/>
      <c r="B59" s="12" t="s">
        <v>15</v>
      </c>
      <c r="C59" s="19" t="s">
        <v>16</v>
      </c>
      <c r="D59" s="13">
        <f t="shared" si="5"/>
        <v>200000</v>
      </c>
      <c r="E59" s="13"/>
      <c r="F59" s="13"/>
      <c r="G59" s="13">
        <f>G60</f>
        <v>200000</v>
      </c>
      <c r="H59" s="13"/>
      <c r="I59" s="13"/>
      <c r="J59" s="13"/>
      <c r="K59" s="13"/>
      <c r="L59" s="13"/>
      <c r="M59" s="13"/>
      <c r="N59" s="26"/>
    </row>
    <row r="60" spans="1:14" s="15" customFormat="1" ht="36">
      <c r="A60" s="12"/>
      <c r="B60" s="12"/>
      <c r="C60" s="14" t="s">
        <v>42</v>
      </c>
      <c r="D60" s="13">
        <f t="shared" si="5"/>
        <v>200000</v>
      </c>
      <c r="E60" s="13"/>
      <c r="F60" s="13"/>
      <c r="G60" s="13">
        <v>200000</v>
      </c>
      <c r="H60" s="13"/>
      <c r="I60" s="13"/>
      <c r="J60" s="13"/>
      <c r="K60" s="13"/>
      <c r="L60" s="13"/>
      <c r="M60" s="13"/>
      <c r="N60" s="26"/>
    </row>
    <row r="61" spans="1:14" s="15" customFormat="1" ht="36">
      <c r="A61" s="12"/>
      <c r="B61" s="12" t="s">
        <v>40</v>
      </c>
      <c r="C61" s="14" t="s">
        <v>41</v>
      </c>
      <c r="D61" s="13">
        <f t="shared" si="5"/>
        <v>6500000</v>
      </c>
      <c r="E61" s="13"/>
      <c r="F61" s="13"/>
      <c r="G61" s="13">
        <f>G62+G63</f>
        <v>6500000</v>
      </c>
      <c r="H61" s="13">
        <f>H62+H63</f>
        <v>0</v>
      </c>
      <c r="I61" s="13">
        <f>I62+I63+I64</f>
        <v>-780860</v>
      </c>
      <c r="J61" s="13">
        <f>J62+J63+J64</f>
        <v>780860</v>
      </c>
      <c r="K61" s="13"/>
      <c r="L61" s="13"/>
      <c r="M61" s="13"/>
      <c r="N61" s="26"/>
    </row>
    <row r="62" spans="1:14" s="15" customFormat="1" ht="108">
      <c r="A62" s="12"/>
      <c r="B62" s="12"/>
      <c r="C62" s="14" t="s">
        <v>91</v>
      </c>
      <c r="D62" s="13">
        <f t="shared" si="5"/>
        <v>6500000</v>
      </c>
      <c r="E62" s="13"/>
      <c r="F62" s="13"/>
      <c r="G62" s="13">
        <f>2500000+4000000</f>
        <v>6500000</v>
      </c>
      <c r="H62" s="13"/>
      <c r="I62" s="13"/>
      <c r="J62" s="13"/>
      <c r="K62" s="13"/>
      <c r="L62" s="13"/>
      <c r="M62" s="13"/>
      <c r="N62" s="26"/>
    </row>
    <row r="63" spans="1:14" s="15" customFormat="1" ht="54">
      <c r="A63" s="12"/>
      <c r="B63" s="12"/>
      <c r="C63" s="14" t="s">
        <v>66</v>
      </c>
      <c r="D63" s="13">
        <f t="shared" si="5"/>
        <v>0</v>
      </c>
      <c r="E63" s="13"/>
      <c r="F63" s="13"/>
      <c r="G63" s="13"/>
      <c r="H63" s="13"/>
      <c r="I63" s="13">
        <v>-380860</v>
      </c>
      <c r="J63" s="13">
        <v>380860</v>
      </c>
      <c r="K63" s="13"/>
      <c r="L63" s="13"/>
      <c r="M63" s="13"/>
      <c r="N63" s="26" t="s">
        <v>94</v>
      </c>
    </row>
    <row r="64" spans="1:14" s="15" customFormat="1" ht="54">
      <c r="A64" s="12"/>
      <c r="B64" s="12"/>
      <c r="C64" s="14" t="s">
        <v>92</v>
      </c>
      <c r="D64" s="13"/>
      <c r="E64" s="13"/>
      <c r="F64" s="13"/>
      <c r="G64" s="13"/>
      <c r="H64" s="13"/>
      <c r="I64" s="13">
        <v>-400000</v>
      </c>
      <c r="J64" s="13">
        <v>400000</v>
      </c>
      <c r="K64" s="13"/>
      <c r="L64" s="13"/>
      <c r="M64" s="13"/>
      <c r="N64" s="26" t="s">
        <v>93</v>
      </c>
    </row>
    <row r="65" spans="1:14" s="10" customFormat="1" ht="21">
      <c r="A65" s="21"/>
      <c r="B65" s="21"/>
      <c r="C65" s="8" t="s">
        <v>4</v>
      </c>
      <c r="D65" s="16">
        <f t="shared" ref="D65:K65" si="7">D5+D8+D12+D14+D58</f>
        <v>19374719.390000001</v>
      </c>
      <c r="E65" s="16">
        <f t="shared" si="7"/>
        <v>1450954</v>
      </c>
      <c r="F65" s="16">
        <f t="shared" si="7"/>
        <v>7873993</v>
      </c>
      <c r="G65" s="16">
        <f t="shared" si="7"/>
        <v>6700000</v>
      </c>
      <c r="H65" s="16">
        <f t="shared" si="7"/>
        <v>0</v>
      </c>
      <c r="I65" s="16">
        <f t="shared" si="7"/>
        <v>-780860</v>
      </c>
      <c r="J65" s="16">
        <f t="shared" si="7"/>
        <v>780860</v>
      </c>
      <c r="K65" s="16">
        <f t="shared" si="7"/>
        <v>3514793.36</v>
      </c>
      <c r="L65" s="16">
        <f>L5+L8+L12+L14+L58</f>
        <v>-142486.96000000002</v>
      </c>
      <c r="M65" s="16">
        <f>M5+M8+M12+M14+M58</f>
        <v>-22534.01</v>
      </c>
      <c r="N65" s="27"/>
    </row>
    <row r="66" spans="1:14" s="10" customFormat="1" ht="21">
      <c r="A66" s="41"/>
      <c r="B66" s="41"/>
      <c r="C66" s="42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27"/>
    </row>
    <row r="67" spans="1:14" s="10" customFormat="1" ht="19.2" customHeight="1">
      <c r="A67" s="47"/>
      <c r="B67" s="47" t="s">
        <v>96</v>
      </c>
      <c r="C67" s="48"/>
      <c r="D67" s="49"/>
      <c r="E67" s="49"/>
      <c r="F67" s="49"/>
      <c r="G67" s="49"/>
      <c r="H67" s="49" t="s">
        <v>65</v>
      </c>
      <c r="I67" s="49" t="s">
        <v>65</v>
      </c>
      <c r="J67" s="49"/>
      <c r="K67" s="49"/>
      <c r="L67" s="49"/>
      <c r="M67" s="49"/>
      <c r="N67" s="50"/>
    </row>
    <row r="68" spans="1:14" s="10" customFormat="1" ht="21">
      <c r="A68" s="41"/>
      <c r="B68" s="41"/>
      <c r="C68" s="42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27"/>
    </row>
    <row r="69" spans="1:14" s="2" customFormat="1">
      <c r="A69" s="22"/>
      <c r="B69" s="22"/>
      <c r="C69" s="18" t="s">
        <v>7</v>
      </c>
      <c r="D69" s="34">
        <f>E65+G65+I65</f>
        <v>7370094</v>
      </c>
      <c r="E69" s="11"/>
      <c r="F69" s="34">
        <f>E65+F65</f>
        <v>9324947</v>
      </c>
      <c r="G69" s="34"/>
      <c r="H69" s="34">
        <f>G65+H65</f>
        <v>6700000</v>
      </c>
      <c r="I69" s="34"/>
      <c r="J69" s="34"/>
      <c r="K69" s="34"/>
      <c r="L69" s="11"/>
      <c r="M69" s="11">
        <f>L65+M65</f>
        <v>-165020.97000000003</v>
      </c>
      <c r="N69" s="24"/>
    </row>
    <row r="70" spans="1:14" s="10" customFormat="1" ht="21">
      <c r="A70" s="23"/>
      <c r="B70" s="23"/>
      <c r="C70" s="33" t="s">
        <v>12</v>
      </c>
      <c r="D70" s="34">
        <f>F65+H65+K65+L65+M65+J65</f>
        <v>12004625.389999999</v>
      </c>
      <c r="E70" s="17"/>
      <c r="F70" s="17"/>
      <c r="G70" s="17"/>
      <c r="H70" s="17"/>
      <c r="I70" s="17"/>
      <c r="J70" s="17"/>
      <c r="K70" s="17"/>
      <c r="L70" s="17"/>
      <c r="M70" s="17"/>
      <c r="N70" s="27"/>
    </row>
    <row r="71" spans="1:14">
      <c r="C71" s="44" t="s">
        <v>67</v>
      </c>
      <c r="D71" s="34">
        <f>F65+H65+J65</f>
        <v>8654853</v>
      </c>
    </row>
    <row r="72" spans="1:14">
      <c r="C72" s="44" t="s">
        <v>89</v>
      </c>
      <c r="D72" s="34">
        <f>L65+M65</f>
        <v>-165020.97000000003</v>
      </c>
    </row>
    <row r="73" spans="1:14">
      <c r="C73" s="44" t="s">
        <v>90</v>
      </c>
      <c r="D73" s="34">
        <f>K65</f>
        <v>3514793.36</v>
      </c>
    </row>
    <row r="77" spans="1:14">
      <c r="E77" s="34"/>
    </row>
    <row r="79" spans="1:14">
      <c r="F79" s="34">
        <f>F69+L65</f>
        <v>9182460.0399999991</v>
      </c>
    </row>
    <row r="87" spans="8:11" ht="21">
      <c r="H87" s="45"/>
      <c r="I87" s="45"/>
      <c r="J87" s="34"/>
      <c r="K87" s="34"/>
    </row>
  </sheetData>
  <mergeCells count="9">
    <mergeCell ref="A3:A4"/>
    <mergeCell ref="E3:F3"/>
    <mergeCell ref="A2:M2"/>
    <mergeCell ref="D3:D4"/>
    <mergeCell ref="C3:C4"/>
    <mergeCell ref="B3:B4"/>
    <mergeCell ref="I3:J3"/>
    <mergeCell ref="G3:H3"/>
    <mergeCell ref="K3:M3"/>
  </mergeCells>
  <pageMargins left="0.31496062992125984" right="0.31496062992125984" top="0.11811023622047245" bottom="0.11811023622047245" header="0.31496062992125984" footer="0.31496062992125984"/>
  <pageSetup paperSize="9" scale="48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Зведені пропозиції на уточнення</vt:lpstr>
      <vt:lpstr>'Зведені пропозиції на уточнення'!Заголовки_для_друку</vt:lpstr>
      <vt:lpstr>'Зведені пропозиції на уточнення'!Область_друку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2023-06-21T08:48:48Z</cp:lastPrinted>
  <dcterms:created xsi:type="dcterms:W3CDTF">2021-05-14T07:29:19Z</dcterms:created>
  <dcterms:modified xsi:type="dcterms:W3CDTF">2023-06-21T14:50:56Z</dcterms:modified>
</cp:coreProperties>
</file>