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8_НАСТУПНЕ\"/>
    </mc:Choice>
  </mc:AlternateContent>
  <bookViews>
    <workbookView xWindow="0" yWindow="60" windowWidth="15360" windowHeight="7752"/>
  </bookViews>
  <sheets>
    <sheet name="Зведені пропозиції на уточнення" sheetId="1" r:id="rId1"/>
  </sheets>
  <definedNames>
    <definedName name="_xlnm.Print_Titles" localSheetId="0">'Зведені пропозиції на уточнення'!$3:$4</definedName>
    <definedName name="_xlnm.Print_Area" localSheetId="0">'Зведені пропозиції на уточнення'!$A$1:$F$72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45" i="1"/>
  <c r="D60" i="1"/>
  <c r="F60" i="1"/>
  <c r="D61" i="1"/>
  <c r="E17" i="1" l="1"/>
  <c r="F40" i="1" l="1"/>
  <c r="E40" i="1"/>
  <c r="D45" i="1"/>
  <c r="F48" i="1"/>
  <c r="D52" i="1"/>
  <c r="E21" i="1" l="1"/>
  <c r="D23" i="1"/>
  <c r="D22" i="1"/>
  <c r="D20" i="1"/>
  <c r="E16" i="1" l="1"/>
  <c r="D19" i="1"/>
  <c r="E48" i="1" l="1"/>
  <c r="D51" i="1"/>
  <c r="F30" i="1"/>
  <c r="E30" i="1"/>
  <c r="F5" i="1" l="1"/>
  <c r="D7" i="1"/>
  <c r="D44" i="1" l="1"/>
  <c r="F17" i="1" l="1"/>
  <c r="D17" i="1" s="1"/>
  <c r="D18" i="1"/>
  <c r="F16" i="1" l="1"/>
  <c r="D48" i="1"/>
  <c r="D49" i="1"/>
  <c r="D50" i="1"/>
  <c r="E24" i="1" l="1"/>
  <c r="D25" i="1"/>
  <c r="D26" i="1"/>
  <c r="D43" i="1" l="1"/>
  <c r="D42" i="1"/>
  <c r="D31" i="1" l="1"/>
  <c r="D40" i="1"/>
  <c r="D41" i="1"/>
  <c r="F37" i="1"/>
  <c r="E37" i="1"/>
  <c r="D37" i="1" s="1"/>
  <c r="D38" i="1"/>
  <c r="F29" i="1" l="1"/>
  <c r="D30" i="1"/>
  <c r="F46" i="1"/>
  <c r="E46" i="1"/>
  <c r="D47" i="1"/>
  <c r="D69" i="1"/>
  <c r="D46" i="1" l="1"/>
  <c r="D11" i="1"/>
  <c r="E10" i="1"/>
  <c r="D63" i="1"/>
  <c r="E6" i="1"/>
  <c r="E5" i="1" s="1"/>
  <c r="D6" i="1" l="1"/>
  <c r="D10" i="1"/>
  <c r="F64" i="1"/>
  <c r="E64" i="1"/>
  <c r="E67" i="1"/>
  <c r="D66" i="1"/>
  <c r="F57" i="1"/>
  <c r="E57" i="1"/>
  <c r="F55" i="1"/>
  <c r="E55" i="1"/>
  <c r="D56" i="1"/>
  <c r="F53" i="1"/>
  <c r="E53" i="1"/>
  <c r="D54" i="1"/>
  <c r="E39" i="1" l="1"/>
  <c r="D55" i="1"/>
  <c r="D53" i="1"/>
  <c r="E32" i="1" l="1"/>
  <c r="E29" i="1" s="1"/>
  <c r="D24" i="1"/>
  <c r="D21" i="1"/>
  <c r="D65" i="1" l="1"/>
  <c r="D27" i="1" l="1"/>
  <c r="E12" i="1" l="1"/>
  <c r="F12" i="1" l="1"/>
  <c r="F9" i="1" s="1"/>
  <c r="E14" i="1"/>
  <c r="E9" i="1" s="1"/>
  <c r="D8" i="1" l="1"/>
  <c r="D13" i="1" l="1"/>
  <c r="D29" i="1" l="1"/>
  <c r="D32" i="1" l="1"/>
  <c r="D33" i="1" l="1"/>
  <c r="E62" i="1" l="1"/>
  <c r="E70" i="1" s="1"/>
  <c r="F67" i="1"/>
  <c r="F62" i="1" s="1"/>
  <c r="F70" i="1" s="1"/>
  <c r="D68" i="1"/>
  <c r="D67" i="1" l="1"/>
  <c r="D36" i="1" l="1"/>
  <c r="D59" i="1" l="1"/>
  <c r="D58" i="1" l="1"/>
  <c r="D57" i="1" l="1"/>
  <c r="D12" i="1" l="1"/>
  <c r="D15" i="1"/>
  <c r="D9" i="1" l="1"/>
  <c r="D14" i="1" l="1"/>
  <c r="D35" i="1" l="1"/>
  <c r="D34" i="1"/>
  <c r="D5" i="1" l="1"/>
  <c r="D28" i="1" l="1"/>
  <c r="D39" i="1" l="1"/>
  <c r="D64" i="1" l="1"/>
  <c r="D16" i="1" l="1"/>
  <c r="D62" i="1" l="1"/>
  <c r="D70" i="1" s="1"/>
</calcChain>
</file>

<file path=xl/sharedStrings.xml><?xml version="1.0" encoding="utf-8"?>
<sst xmlns="http://schemas.openxmlformats.org/spreadsheetml/2006/main" count="133" uniqueCount="124">
  <si>
    <t>1.</t>
  </si>
  <si>
    <t>2.</t>
  </si>
  <si>
    <t>Відділ комунального господарства та благоустрою</t>
  </si>
  <si>
    <t>назва головного розпорядника/вид робіт</t>
  </si>
  <si>
    <t>РАЗОМ</t>
  </si>
  <si>
    <t>Виконавчий комітет</t>
  </si>
  <si>
    <t>3.</t>
  </si>
  <si>
    <t>ЗАГАЛЬНА СУМА, грн</t>
  </si>
  <si>
    <t xml:space="preserve">Перерозподіл видатків </t>
  </si>
  <si>
    <t>Управління капітального будівництва</t>
  </si>
  <si>
    <t>ЗФ</t>
  </si>
  <si>
    <t>№</t>
  </si>
  <si>
    <t>ТКПКВК МБ</t>
  </si>
  <si>
    <t>4.</t>
  </si>
  <si>
    <t>Фінансове управління</t>
  </si>
  <si>
    <t>Відділ культури</t>
  </si>
  <si>
    <t>5.</t>
  </si>
  <si>
    <t>6.</t>
  </si>
  <si>
    <t>9770</t>
  </si>
  <si>
    <t>Інші субвенції з місцевого бюджету</t>
  </si>
  <si>
    <t>Спеціальний фонд (БР)</t>
  </si>
  <si>
    <t>4060</t>
  </si>
  <si>
    <t>6030</t>
  </si>
  <si>
    <t>Організація благоустрою населених пунктів</t>
  </si>
  <si>
    <t>Надання позашкільної освіти закладами позашкільної освіти, заходи із позашкільної роботи з дітьми</t>
  </si>
  <si>
    <t>Управління освіти</t>
  </si>
  <si>
    <t>Утримання та навчально-тренувальна робота комунальних дитячо-юнацьких спортивних шкіл</t>
  </si>
  <si>
    <t>5031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</si>
  <si>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</si>
  <si>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</si>
  <si>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Оплата праці  з нарахуваннями (економія ФОП в зв'язку з воєнним станом)</t>
  </si>
  <si>
    <t>1.1</t>
  </si>
  <si>
    <t>2.1</t>
  </si>
  <si>
    <t>2.2</t>
  </si>
  <si>
    <t>3.1</t>
  </si>
  <si>
    <t>4.1</t>
  </si>
  <si>
    <t>5.1</t>
  </si>
  <si>
    <t>5.2</t>
  </si>
  <si>
    <t>5.3</t>
  </si>
  <si>
    <t>6.1</t>
  </si>
  <si>
    <t>3.2</t>
  </si>
  <si>
    <t>3.3</t>
  </si>
  <si>
    <t>3.4</t>
  </si>
  <si>
    <t>5.4</t>
  </si>
  <si>
    <t>4040</t>
  </si>
  <si>
    <t>8240</t>
  </si>
  <si>
    <t>Начальник фінансового управління</t>
  </si>
  <si>
    <t>Ольга ЯКОВЕНКО</t>
  </si>
  <si>
    <t>Субвенція обласному бюджету Одеської області - на виконання ремонтних робіт КНП "Одеська обласна дитяча клінічна лікарня" ООР</t>
  </si>
  <si>
    <t>Додаток до висновку</t>
  </si>
  <si>
    <t>Заходи та роботи з територіальної оборони</t>
  </si>
  <si>
    <t>1070</t>
  </si>
  <si>
    <t>4081</t>
  </si>
  <si>
    <r>
      <t xml:space="preserve">Забезпечення діяльності інших закладів в галузі культури і мистецтва </t>
    </r>
    <r>
      <rPr>
        <i/>
        <sz val="14"/>
        <color theme="1"/>
        <rFont val="Times New Roman"/>
        <family val="1"/>
        <charset val="204"/>
      </rPr>
      <t>(придбання стільців офісних)</t>
    </r>
  </si>
  <si>
    <t>4082</t>
  </si>
  <si>
    <t>Інші заходи в галузі культури і мистецтва</t>
  </si>
  <si>
    <t>Оплата комунальних послуг (електроенергія, природний газ)</t>
  </si>
  <si>
    <t>Забезпечення програми екологічного маркування пляжу "Блакитний прапор"</t>
  </si>
  <si>
    <t>Утримання міського пляжу</t>
  </si>
  <si>
    <t>Утримання загальноміських територій</t>
  </si>
  <si>
    <t>7310</t>
  </si>
  <si>
    <t>Будівництво об'єктів житлово-комунального господарства</t>
  </si>
  <si>
    <t>Реконструкція водопроводу зі зміною труб за адресою: Одеська область, Одеський район, м.Чорноморськ, вул.Корабельна</t>
  </si>
  <si>
    <t>Реалізація інших заходів щодо соціально-економічного розвитку територій</t>
  </si>
  <si>
    <t>7370</t>
  </si>
  <si>
    <t>7321</t>
  </si>
  <si>
    <t>Будівництво освітніх установ та закладів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</si>
  <si>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</si>
  <si>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</si>
  <si>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Будівництво льодової арени в місті Чорноморськ, Одеського району Одеської області</t>
  </si>
  <si>
    <t>Пропозиції  щодо уточнення бюджету за видатками  (проєкт серпень)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</si>
  <si>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</si>
  <si>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</si>
  <si>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1.2</t>
  </si>
  <si>
    <t>8710</t>
  </si>
  <si>
    <t>Резервний фонд місцевого бюджету</t>
  </si>
  <si>
    <t>Субвенція обласному бюджету Одеської області - на здійснення централізованого забезпечення необхідної матеріально – технічної бази, військовим обладнанням та технікою для Збройних Сил України за поданням потреб командування Збройних Сил України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</si>
  <si>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</si>
  <si>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</si>
  <si>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Оплата комунальних послуг (теплопостачання)</t>
  </si>
  <si>
    <t>4.2</t>
  </si>
  <si>
    <t>6013</t>
  </si>
  <si>
    <t>Забезпечення діяльності водопровідно-каналізаційного господарства</t>
  </si>
  <si>
    <t>Придбання шиберних засувок Д 250 мм для реконструкції каналізаційних насосних станцій</t>
  </si>
  <si>
    <t>4.3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</si>
  <si>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</si>
  <si>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>6011</t>
  </si>
  <si>
    <t>Капітальний ремонт багатоквартирного будинку (облаштування зовнішніх водовідводів від кондиціонерів та облаштування інвалідних пандусів) за адресою: м.Чорноморськ, вул.1 Травня, 2</t>
  </si>
  <si>
    <t>Експлуатація та технічне обслуговування житлового фонду</t>
  </si>
  <si>
    <t>5.5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</si>
  <si>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
Територіальне управління Державного бюро розслідувань, розташоване у місті Миколаєві - на створення належних умов праці для боротьби зі злочинністю (поточний ремонт адмінбудівлі за адресою: м.Одеса, вул.Велика Арнаутська, б.20)</t>
  </si>
  <si>
    <t>Капітальний ремонт багатоквартирного будинку (ремонт вхідних груп) за адресою: м.Чорноморськ, вул.В.Шума, 13</t>
  </si>
  <si>
    <t>Капітальний ремонт внутрішньобудинкових мереж багатоквартирного будинку за адресою: м.Чорноморськ, вул.В.Шума, 13</t>
  </si>
  <si>
    <t>Поточний ремонт багатоквартирного будинку за адресою: м.Чорноморськ, вул.1 Травня, 2</t>
  </si>
  <si>
    <t xml:space="preserve">Забезпечення діяльності палаців і будинків культури, клубів, центрів дозвілля та інших клубних закладів </t>
  </si>
  <si>
    <t>Вогнева обробка сцени (економія коштів)</t>
  </si>
  <si>
    <t>Видатки на відрядження творчих колективів</t>
  </si>
  <si>
    <t>Відновлення елементів благоустрою - капітальний ремонт прибудинкової території з улаштуванням майданчика для контейнерів побутових відходів за адресою: м.Чорноморськ, вул.Олександрійська, 2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</si>
  <si>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</si>
  <si>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5.6</t>
  </si>
  <si>
    <t>6.2</t>
  </si>
  <si>
    <t>6.3</t>
  </si>
  <si>
    <t>1080</t>
  </si>
  <si>
    <t>Надання спеціалізованої освіти мистецькими школами</t>
  </si>
  <si>
    <t>Оплата праці  з нарахуваннями (економія ФОП)</t>
  </si>
  <si>
    <t>3.5</t>
  </si>
  <si>
    <t>Капітальний ремонт (улаштування пандусу) в багатоквартирному будинку за адресою: м. Чорноморськ, проспект Миру 15-Б</t>
  </si>
  <si>
    <t>8210</t>
  </si>
  <si>
    <r>
      <t xml:space="preserve">Муніципальні формування з охорони громадського порядку/ </t>
    </r>
    <r>
      <rPr>
        <i/>
        <sz val="14"/>
        <color theme="1"/>
        <rFont val="Times New Roman"/>
        <family val="1"/>
        <charset val="204"/>
      </rPr>
      <t>перерозподіл видатків зі спеціального фонду до загального фонду</t>
    </r>
  </si>
  <si>
    <t>Нерозподілені видатки</t>
  </si>
  <si>
    <t>Відновлення елементів благоустрою - капітальний ремонт прибудинкової території (улаштування пандусу) в багатоквартирному будинку за адресою: м. Чорноморськ, проспект Миру 15-Б</t>
  </si>
  <si>
    <t>4030</t>
  </si>
  <si>
    <r>
      <t xml:space="preserve">Забезпечення діяльності бібліотек / </t>
    </r>
    <r>
      <rPr>
        <i/>
        <sz val="14"/>
        <color theme="1"/>
        <rFont val="Times New Roman"/>
        <family val="1"/>
        <charset val="204"/>
      </rPr>
      <t>видатки на відрядження</t>
    </r>
  </si>
  <si>
    <t>Забезпечення діяльності музеїв і виставок</t>
  </si>
  <si>
    <t>Придбання рекламної продукції</t>
  </si>
  <si>
    <t>Видатки на відрядження</t>
  </si>
  <si>
    <t>3.6</t>
  </si>
  <si>
    <t>Відновлення елементів благоустрою - капітальний ремонт прибудинкової території (улаштування майданчика для контейнерів побутових відходів) за адресою: м.Чорноморськ, проспект Миру, 2</t>
  </si>
  <si>
    <t xml:space="preserve">Капітальний ремонт житлового фонду </t>
  </si>
  <si>
    <t>Видатки на відрядження дитячих  творчих колективів</t>
  </si>
  <si>
    <t>5.7</t>
  </si>
  <si>
    <t>7640</t>
  </si>
  <si>
    <t>Заходи з енергозбереження</t>
  </si>
  <si>
    <t>Капітальний ремонт (заміна вікон та дверей) у багатоквартирному будинку за адресою: м.Чорноморськ, вул. Парусна,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</si>
</sst>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0">
    <xf numFmtId="0" fontId="0" fillId="0" borderId="0" xfId="0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/>
    <xf numFmtId="0" fontId="11" fillId="2" borderId="0" xfId="0" applyFont="1" applyFill="1"/>
    <xf numFmtId="4" fontId="1" fillId="2" borderId="0" xfId="0" applyNumberFormat="1" applyFont="1" applyFill="1" applyAlignment="1">
      <alignment vertical="center"/>
    </xf>
    <xf numFmtId="49" fontId="9" fillId="2" borderId="1" xfId="0" applyNumberFormat="1" applyFont="1" applyFill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1" xfId="0" quotePrefix="1" applyFont="1" applyFill="1" applyBorder="1" applyAlignment="1">
      <alignment vertical="center" wrapText="1"/>
    </xf>
    <xf numFmtId="0" fontId="9" fillId="2" borderId="0" xfId="0" applyFont="1" applyFill="1"/>
    <xf numFmtId="4" fontId="8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9" fillId="2" borderId="1" xfId="0" quotePrefix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/>
    </xf>
    <xf numFmtId="49" fontId="8" fillId="2" borderId="1" xfId="0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49" fontId="11" fillId="2" borderId="0" xfId="0" applyNumberFormat="1" applyFont="1" applyFill="1" applyAlignment="1">
      <alignment horizontal="left" vertical="center"/>
    </xf>
    <xf numFmtId="0" fontId="12" fillId="2" borderId="0" xfId="0" applyFont="1" applyFill="1"/>
    <xf numFmtId="0" fontId="14" fillId="2" borderId="0" xfId="0" applyFont="1" applyFill="1"/>
    <xf numFmtId="0" fontId="13" fillId="2" borderId="0" xfId="0" applyFont="1" applyFill="1"/>
    <xf numFmtId="49" fontId="8" fillId="3" borderId="1" xfId="0" applyNumberFormat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4" fontId="1" fillId="2" borderId="0" xfId="0" applyNumberFormat="1" applyFont="1" applyFill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/>
    </xf>
    <xf numFmtId="0" fontId="10" fillId="2" borderId="1" xfId="0" quotePrefix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vertical="center" wrapText="1"/>
    </xf>
    <xf numFmtId="0" fontId="10" fillId="2" borderId="1" xfId="0" quotePrefix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7" fillId="2" borderId="0" xfId="0" applyFont="1" applyFill="1"/>
    <xf numFmtId="0" fontId="18" fillId="2" borderId="1" xfId="0" quotePrefix="1" applyFont="1" applyFill="1" applyBorder="1" applyAlignment="1">
      <alignment horizontal="left" vertical="center" wrapText="1"/>
    </xf>
    <xf numFmtId="4" fontId="13" fillId="2" borderId="0" xfId="0" applyNumberFormat="1" applyFont="1" applyFill="1" applyAlignment="1">
      <alignment horizontal="center"/>
    </xf>
    <xf numFmtId="4" fontId="13" fillId="2" borderId="0" xfId="0" applyNumberFormat="1" applyFont="1" applyFill="1"/>
    <xf numFmtId="0" fontId="11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4" fontId="16" fillId="2" borderId="0" xfId="0" applyNumberFormat="1" applyFont="1" applyFill="1"/>
    <xf numFmtId="4" fontId="17" fillId="2" borderId="0" xfId="0" applyNumberFormat="1" applyFont="1" applyFill="1"/>
    <xf numFmtId="0" fontId="8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wrapText="1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tabSelected="1" view="pageBreakPreview" zoomScale="58" zoomScaleNormal="70" zoomScaleSheetLayoutView="58" workbookViewId="0">
      <pane xSplit="3" ySplit="4" topLeftCell="D55" activePane="bottomRight" state="frozen"/>
      <selection pane="topRight" activeCell="D1" sqref="D1"/>
      <selection pane="bottomLeft" activeCell="A5" sqref="A5"/>
      <selection pane="bottomRight" activeCell="C61" sqref="C61"/>
    </sheetView>
  </sheetViews>
  <sheetFormatPr defaultColWidth="8.88671875" defaultRowHeight="15.6"/>
  <cols>
    <col min="1" max="1" width="8.88671875" style="20" customWidth="1"/>
    <col min="2" max="2" width="15.5546875" style="20" customWidth="1"/>
    <col min="3" max="3" width="85" style="4" customWidth="1"/>
    <col min="4" max="4" width="20.5546875" style="5" customWidth="1"/>
    <col min="5" max="5" width="20.88671875" style="5" customWidth="1"/>
    <col min="6" max="6" width="26.88671875" style="5" bestFit="1" customWidth="1"/>
    <col min="7" max="7" width="23.44140625" style="24" customWidth="1"/>
    <col min="8" max="16384" width="8.88671875" style="1"/>
  </cols>
  <sheetData>
    <row r="1" spans="1:7" ht="25.2" customHeight="1">
      <c r="A1" s="3"/>
      <c r="B1" s="3"/>
      <c r="E1" s="5" t="s">
        <v>49</v>
      </c>
    </row>
    <row r="2" spans="1:7" ht="27.6" customHeight="1">
      <c r="A2" s="51" t="s">
        <v>70</v>
      </c>
      <c r="B2" s="51"/>
      <c r="C2" s="51"/>
      <c r="D2" s="51"/>
      <c r="E2" s="51"/>
      <c r="F2" s="51"/>
    </row>
    <row r="3" spans="1:7" ht="30" customHeight="1">
      <c r="A3" s="57" t="s">
        <v>11</v>
      </c>
      <c r="B3" s="55" t="s">
        <v>12</v>
      </c>
      <c r="C3" s="53" t="s">
        <v>3</v>
      </c>
      <c r="D3" s="53" t="s">
        <v>7</v>
      </c>
      <c r="E3" s="52" t="s">
        <v>8</v>
      </c>
      <c r="F3" s="52"/>
    </row>
    <row r="4" spans="1:7" ht="27" customHeight="1">
      <c r="A4" s="58"/>
      <c r="B4" s="56"/>
      <c r="C4" s="54"/>
      <c r="D4" s="54"/>
      <c r="E4" s="6" t="s">
        <v>10</v>
      </c>
      <c r="F4" s="6" t="s">
        <v>20</v>
      </c>
    </row>
    <row r="5" spans="1:7" s="7" customFormat="1" ht="20.399999999999999">
      <c r="A5" s="27" t="s">
        <v>0</v>
      </c>
      <c r="B5" s="27"/>
      <c r="C5" s="28" t="s">
        <v>5</v>
      </c>
      <c r="D5" s="29">
        <f t="shared" ref="D5:D54" si="0">SUM(E5:F5)</f>
        <v>-3345700</v>
      </c>
      <c r="E5" s="29">
        <f>E6+E7+E8</f>
        <v>-3239700</v>
      </c>
      <c r="F5" s="29">
        <f>F6+F7+F8</f>
        <v>-106000</v>
      </c>
      <c r="G5" s="45"/>
    </row>
    <row r="6" spans="1:7" s="15" customFormat="1" ht="36">
      <c r="A6" s="12" t="s">
        <v>31</v>
      </c>
      <c r="B6" s="12" t="s">
        <v>71</v>
      </c>
      <c r="C6" s="14" t="s">
        <v>72</v>
      </c>
      <c r="D6" s="13">
        <f t="shared" si="0"/>
        <v>-2445700</v>
      </c>
      <c r="E6" s="13">
        <f>-1265700-1180000</f>
        <v>-2445700</v>
      </c>
      <c r="F6" s="13"/>
      <c r="G6" s="40"/>
    </row>
    <row r="7" spans="1:7" s="15" customFormat="1" ht="36">
      <c r="A7" s="12" t="s">
        <v>31</v>
      </c>
      <c r="B7" s="12" t="s">
        <v>107</v>
      </c>
      <c r="C7" s="14" t="s">
        <v>108</v>
      </c>
      <c r="D7" s="13">
        <f t="shared" si="0"/>
        <v>0</v>
      </c>
      <c r="E7" s="13">
        <v>106000</v>
      </c>
      <c r="F7" s="13">
        <v>-106000</v>
      </c>
      <c r="G7" s="40"/>
    </row>
    <row r="8" spans="1:7" s="15" customFormat="1" ht="31.2" customHeight="1">
      <c r="A8" s="12" t="s">
        <v>73</v>
      </c>
      <c r="B8" s="12" t="s">
        <v>45</v>
      </c>
      <c r="C8" s="14" t="s">
        <v>50</v>
      </c>
      <c r="D8" s="13">
        <f t="shared" si="0"/>
        <v>-900000</v>
      </c>
      <c r="E8" s="13">
        <v>-900000</v>
      </c>
      <c r="F8" s="13"/>
      <c r="G8" s="40"/>
    </row>
    <row r="9" spans="1:7" s="7" customFormat="1" ht="30" customHeight="1">
      <c r="A9" s="27" t="s">
        <v>1</v>
      </c>
      <c r="B9" s="27"/>
      <c r="C9" s="28" t="s">
        <v>25</v>
      </c>
      <c r="D9" s="29">
        <f t="shared" si="0"/>
        <v>-3180000</v>
      </c>
      <c r="E9" s="29">
        <f>E10+E12+E14</f>
        <v>-3180000</v>
      </c>
      <c r="F9" s="29">
        <f>F12+F14</f>
        <v>0</v>
      </c>
      <c r="G9" s="45"/>
    </row>
    <row r="10" spans="1:7" s="15" customFormat="1" ht="36">
      <c r="A10" s="12" t="s">
        <v>32</v>
      </c>
      <c r="B10" s="12" t="s">
        <v>77</v>
      </c>
      <c r="C10" s="19" t="s">
        <v>78</v>
      </c>
      <c r="D10" s="13">
        <f t="shared" si="0"/>
        <v>-1350000</v>
      </c>
      <c r="E10" s="13">
        <f>E11</f>
        <v>-1350000</v>
      </c>
      <c r="F10" s="13"/>
      <c r="G10" s="40"/>
    </row>
    <row r="11" spans="1:7" s="36" customFormat="1" ht="18">
      <c r="A11" s="32"/>
      <c r="B11" s="32"/>
      <c r="C11" s="38" t="s">
        <v>79</v>
      </c>
      <c r="D11" s="34">
        <f t="shared" si="0"/>
        <v>-1350000</v>
      </c>
      <c r="E11" s="34">
        <v>-1350000</v>
      </c>
      <c r="F11" s="34"/>
      <c r="G11" s="35"/>
    </row>
    <row r="12" spans="1:7" s="15" customFormat="1" ht="36">
      <c r="A12" s="12" t="s">
        <v>32</v>
      </c>
      <c r="B12" s="12" t="s">
        <v>51</v>
      </c>
      <c r="C12" s="19" t="s">
        <v>24</v>
      </c>
      <c r="D12" s="13">
        <f t="shared" si="0"/>
        <v>-1370000</v>
      </c>
      <c r="E12" s="13">
        <f>SUM(E13:E13)</f>
        <v>-1370000</v>
      </c>
      <c r="F12" s="13">
        <f>SUM(F13:F13)</f>
        <v>0</v>
      </c>
      <c r="G12" s="40"/>
    </row>
    <row r="13" spans="1:7" s="36" customFormat="1" ht="40.950000000000003" customHeight="1">
      <c r="A13" s="32"/>
      <c r="B13" s="32"/>
      <c r="C13" s="38" t="s">
        <v>30</v>
      </c>
      <c r="D13" s="34">
        <f t="shared" si="0"/>
        <v>-1370000</v>
      </c>
      <c r="E13" s="34">
        <v>-1370000</v>
      </c>
      <c r="F13" s="34"/>
      <c r="G13" s="35"/>
    </row>
    <row r="14" spans="1:7" s="15" customFormat="1" ht="36">
      <c r="A14" s="12" t="s">
        <v>33</v>
      </c>
      <c r="B14" s="12" t="s">
        <v>27</v>
      </c>
      <c r="C14" s="19" t="s">
        <v>26</v>
      </c>
      <c r="D14" s="13">
        <f t="shared" si="0"/>
        <v>-460000</v>
      </c>
      <c r="E14" s="13">
        <f>SUM(E15:E15)</f>
        <v>-460000</v>
      </c>
      <c r="F14" s="13"/>
      <c r="G14" s="25"/>
    </row>
    <row r="15" spans="1:7" s="36" customFormat="1" ht="36">
      <c r="A15" s="32"/>
      <c r="B15" s="32"/>
      <c r="C15" s="38" t="s">
        <v>30</v>
      </c>
      <c r="D15" s="34">
        <f t="shared" si="0"/>
        <v>-460000</v>
      </c>
      <c r="E15" s="13">
        <v>-460000</v>
      </c>
      <c r="F15" s="13"/>
      <c r="G15" s="35"/>
    </row>
    <row r="16" spans="1:7" s="7" customFormat="1" ht="24.6" customHeight="1">
      <c r="A16" s="27" t="s">
        <v>6</v>
      </c>
      <c r="B16" s="27"/>
      <c r="C16" s="28" t="s">
        <v>15</v>
      </c>
      <c r="D16" s="29">
        <f t="shared" si="0"/>
        <v>-450000</v>
      </c>
      <c r="E16" s="29">
        <f>E17+E20+E21+E24+E27+E28</f>
        <v>-450000</v>
      </c>
      <c r="F16" s="29">
        <f>F17+F21+F24+F27+F28</f>
        <v>0</v>
      </c>
      <c r="G16" s="45"/>
    </row>
    <row r="17" spans="1:7" s="15" customFormat="1" ht="18">
      <c r="A17" s="12" t="s">
        <v>34</v>
      </c>
      <c r="B17" s="12" t="s">
        <v>102</v>
      </c>
      <c r="C17" s="14" t="s">
        <v>103</v>
      </c>
      <c r="D17" s="13">
        <f t="shared" si="0"/>
        <v>-40000</v>
      </c>
      <c r="E17" s="13">
        <f>E18+E19</f>
        <v>-40000</v>
      </c>
      <c r="F17" s="13">
        <f>F18</f>
        <v>0</v>
      </c>
      <c r="G17" s="25"/>
    </row>
    <row r="18" spans="1:7" s="36" customFormat="1" ht="18">
      <c r="A18" s="32"/>
      <c r="B18" s="32"/>
      <c r="C18" s="33" t="s">
        <v>104</v>
      </c>
      <c r="D18" s="34">
        <f t="shared" si="0"/>
        <v>-100000</v>
      </c>
      <c r="E18" s="34">
        <v>-100000</v>
      </c>
      <c r="F18" s="34"/>
      <c r="G18" s="35"/>
    </row>
    <row r="19" spans="1:7" s="36" customFormat="1" ht="18">
      <c r="A19" s="32"/>
      <c r="B19" s="32"/>
      <c r="C19" s="33" t="s">
        <v>119</v>
      </c>
      <c r="D19" s="34">
        <f t="shared" si="0"/>
        <v>60000</v>
      </c>
      <c r="E19" s="34">
        <v>60000</v>
      </c>
      <c r="F19" s="34"/>
      <c r="G19" s="35"/>
    </row>
    <row r="20" spans="1:7" s="15" customFormat="1" ht="18">
      <c r="A20" s="12" t="s">
        <v>40</v>
      </c>
      <c r="B20" s="12" t="s">
        <v>111</v>
      </c>
      <c r="C20" s="14" t="s">
        <v>112</v>
      </c>
      <c r="D20" s="13">
        <f>SUM(E20:F20)</f>
        <v>20000</v>
      </c>
      <c r="E20" s="13">
        <v>20000</v>
      </c>
      <c r="F20" s="13"/>
      <c r="G20" s="25"/>
    </row>
    <row r="21" spans="1:7" s="15" customFormat="1" ht="18">
      <c r="A21" s="12" t="s">
        <v>41</v>
      </c>
      <c r="B21" s="12" t="s">
        <v>44</v>
      </c>
      <c r="C21" s="14" t="s">
        <v>113</v>
      </c>
      <c r="D21" s="34">
        <f t="shared" si="0"/>
        <v>-1400</v>
      </c>
      <c r="E21" s="13">
        <f>E22+E23</f>
        <v>-1400</v>
      </c>
      <c r="F21" s="13"/>
      <c r="G21" s="25"/>
    </row>
    <row r="22" spans="1:7" s="36" customFormat="1" ht="18">
      <c r="A22" s="32"/>
      <c r="B22" s="32"/>
      <c r="C22" s="33" t="s">
        <v>114</v>
      </c>
      <c r="D22" s="34">
        <f t="shared" si="0"/>
        <v>-11400</v>
      </c>
      <c r="E22" s="34">
        <v>-11400</v>
      </c>
      <c r="F22" s="34"/>
      <c r="G22" s="35"/>
    </row>
    <row r="23" spans="1:7" s="36" customFormat="1" ht="18">
      <c r="A23" s="32"/>
      <c r="B23" s="32"/>
      <c r="C23" s="33" t="s">
        <v>115</v>
      </c>
      <c r="D23" s="34">
        <f t="shared" si="0"/>
        <v>10000</v>
      </c>
      <c r="E23" s="34">
        <v>10000</v>
      </c>
      <c r="F23" s="34"/>
      <c r="G23" s="35"/>
    </row>
    <row r="24" spans="1:7" s="15" customFormat="1" ht="36">
      <c r="A24" s="12" t="s">
        <v>42</v>
      </c>
      <c r="B24" s="12" t="s">
        <v>21</v>
      </c>
      <c r="C24" s="14" t="s">
        <v>94</v>
      </c>
      <c r="D24" s="13">
        <f t="shared" si="0"/>
        <v>4200</v>
      </c>
      <c r="E24" s="13">
        <f>E25+E26</f>
        <v>4200</v>
      </c>
      <c r="F24" s="13"/>
      <c r="G24" s="25"/>
    </row>
    <row r="25" spans="1:7" s="36" customFormat="1" ht="18">
      <c r="A25" s="32"/>
      <c r="B25" s="32"/>
      <c r="C25" s="33" t="s">
        <v>95</v>
      </c>
      <c r="D25" s="34">
        <f t="shared" si="0"/>
        <v>-55800</v>
      </c>
      <c r="E25" s="34">
        <v>-55800</v>
      </c>
      <c r="F25" s="34"/>
      <c r="G25" s="35"/>
    </row>
    <row r="26" spans="1:7" s="36" customFormat="1" ht="18">
      <c r="A26" s="32"/>
      <c r="B26" s="32"/>
      <c r="C26" s="33" t="s">
        <v>96</v>
      </c>
      <c r="D26" s="34">
        <f t="shared" si="0"/>
        <v>60000</v>
      </c>
      <c r="E26" s="34">
        <v>60000</v>
      </c>
      <c r="F26" s="34"/>
      <c r="G26" s="35"/>
    </row>
    <row r="27" spans="1:7" s="15" customFormat="1" ht="37.200000000000003" customHeight="1">
      <c r="A27" s="12" t="s">
        <v>105</v>
      </c>
      <c r="B27" s="12" t="s">
        <v>52</v>
      </c>
      <c r="C27" s="14" t="s">
        <v>53</v>
      </c>
      <c r="D27" s="13">
        <f t="shared" si="0"/>
        <v>-7800</v>
      </c>
      <c r="E27" s="13">
        <v>-7800</v>
      </c>
      <c r="F27" s="13"/>
      <c r="G27" s="25"/>
    </row>
    <row r="28" spans="1:7" s="15" customFormat="1" ht="18">
      <c r="A28" s="12" t="s">
        <v>116</v>
      </c>
      <c r="B28" s="12" t="s">
        <v>54</v>
      </c>
      <c r="C28" s="19" t="s">
        <v>55</v>
      </c>
      <c r="D28" s="13">
        <f t="shared" si="0"/>
        <v>-425000</v>
      </c>
      <c r="E28" s="13">
        <v>-425000</v>
      </c>
      <c r="F28" s="13"/>
      <c r="G28" s="25"/>
    </row>
    <row r="29" spans="1:7" s="9" customFormat="1" ht="30.6" customHeight="1">
      <c r="A29" s="27" t="s">
        <v>13</v>
      </c>
      <c r="B29" s="27"/>
      <c r="C29" s="30" t="s">
        <v>2</v>
      </c>
      <c r="D29" s="29">
        <f t="shared" si="0"/>
        <v>-3445724.36</v>
      </c>
      <c r="E29" s="29">
        <f>E30+E32+E37</f>
        <v>-3530931</v>
      </c>
      <c r="F29" s="29">
        <f>F30+F32+F37</f>
        <v>85206.64</v>
      </c>
      <c r="G29" s="46"/>
    </row>
    <row r="30" spans="1:7" s="15" customFormat="1" ht="27" customHeight="1">
      <c r="A30" s="12" t="s">
        <v>35</v>
      </c>
      <c r="B30" s="12" t="s">
        <v>86</v>
      </c>
      <c r="C30" s="14" t="s">
        <v>88</v>
      </c>
      <c r="D30" s="13">
        <f t="shared" si="0"/>
        <v>319069</v>
      </c>
      <c r="E30" s="13">
        <f>E31</f>
        <v>319069</v>
      </c>
      <c r="F30" s="13">
        <f>F31</f>
        <v>0</v>
      </c>
      <c r="G30" s="40"/>
    </row>
    <row r="31" spans="1:7" s="36" customFormat="1" ht="36">
      <c r="A31" s="32"/>
      <c r="B31" s="41"/>
      <c r="C31" s="42" t="s">
        <v>93</v>
      </c>
      <c r="D31" s="34">
        <f t="shared" si="0"/>
        <v>319069</v>
      </c>
      <c r="E31" s="34">
        <v>319069</v>
      </c>
      <c r="F31" s="34"/>
      <c r="G31" s="37"/>
    </row>
    <row r="32" spans="1:7" s="15" customFormat="1" ht="27" customHeight="1">
      <c r="A32" s="12" t="s">
        <v>80</v>
      </c>
      <c r="B32" s="12" t="s">
        <v>22</v>
      </c>
      <c r="C32" s="14" t="s">
        <v>23</v>
      </c>
      <c r="D32" s="13">
        <f t="shared" si="0"/>
        <v>-3850000</v>
      </c>
      <c r="E32" s="13">
        <f>SUM(E33:E36)</f>
        <v>-3850000</v>
      </c>
      <c r="F32" s="13"/>
      <c r="G32" s="40"/>
    </row>
    <row r="33" spans="1:7" s="36" customFormat="1" ht="18">
      <c r="A33" s="32"/>
      <c r="B33" s="41"/>
      <c r="C33" s="42" t="s">
        <v>56</v>
      </c>
      <c r="D33" s="34">
        <f t="shared" si="0"/>
        <v>-2500000</v>
      </c>
      <c r="E33" s="34">
        <v>-2500000</v>
      </c>
      <c r="F33" s="34"/>
      <c r="G33" s="37"/>
    </row>
    <row r="34" spans="1:7" s="36" customFormat="1" ht="36">
      <c r="A34" s="32"/>
      <c r="B34" s="41"/>
      <c r="C34" s="33" t="s">
        <v>57</v>
      </c>
      <c r="D34" s="34">
        <f t="shared" si="0"/>
        <v>-90000</v>
      </c>
      <c r="E34" s="34">
        <v>-90000</v>
      </c>
      <c r="F34" s="34"/>
      <c r="G34" s="37"/>
    </row>
    <row r="35" spans="1:7" s="36" customFormat="1" ht="18">
      <c r="A35" s="32"/>
      <c r="B35" s="41"/>
      <c r="C35" s="33" t="s">
        <v>58</v>
      </c>
      <c r="D35" s="34">
        <f t="shared" si="0"/>
        <v>-1160000</v>
      </c>
      <c r="E35" s="34">
        <v>-1160000</v>
      </c>
      <c r="F35" s="34"/>
      <c r="G35" s="37"/>
    </row>
    <row r="36" spans="1:7" s="36" customFormat="1" ht="18">
      <c r="A36" s="32"/>
      <c r="B36" s="41"/>
      <c r="C36" s="33" t="s">
        <v>59</v>
      </c>
      <c r="D36" s="34">
        <f t="shared" si="0"/>
        <v>-100000</v>
      </c>
      <c r="E36" s="34">
        <v>-100000</v>
      </c>
      <c r="F36" s="34"/>
      <c r="G36" s="37"/>
    </row>
    <row r="37" spans="1:7" s="15" customFormat="1" ht="18">
      <c r="A37" s="12" t="s">
        <v>84</v>
      </c>
      <c r="B37" s="39" t="s">
        <v>60</v>
      </c>
      <c r="C37" s="14" t="s">
        <v>61</v>
      </c>
      <c r="D37" s="13">
        <f t="shared" si="0"/>
        <v>85206.64</v>
      </c>
      <c r="E37" s="13">
        <f>E38</f>
        <v>0</v>
      </c>
      <c r="F37" s="13">
        <f>F38</f>
        <v>85206.64</v>
      </c>
      <c r="G37" s="48"/>
    </row>
    <row r="38" spans="1:7" s="36" customFormat="1" ht="72">
      <c r="A38" s="32"/>
      <c r="B38" s="41"/>
      <c r="C38" s="33" t="s">
        <v>85</v>
      </c>
      <c r="D38" s="34">
        <f t="shared" si="0"/>
        <v>85206.64</v>
      </c>
      <c r="E38" s="34"/>
      <c r="F38" s="34">
        <v>85206.64</v>
      </c>
      <c r="G38" s="37"/>
    </row>
    <row r="39" spans="1:7" s="9" customFormat="1" ht="30.6" customHeight="1">
      <c r="A39" s="27" t="s">
        <v>16</v>
      </c>
      <c r="B39" s="27"/>
      <c r="C39" s="30" t="s">
        <v>9</v>
      </c>
      <c r="D39" s="29">
        <f t="shared" si="0"/>
        <v>-6824275.6400000006</v>
      </c>
      <c r="E39" s="29">
        <f>E40+E46+E48+E53+E55+E57</f>
        <v>0</v>
      </c>
      <c r="F39" s="29">
        <f>F40+F46+F48+F53+F55+F57+F60</f>
        <v>-6824275.6400000006</v>
      </c>
      <c r="G39" s="46"/>
    </row>
    <row r="40" spans="1:7" s="15" customFormat="1" ht="30.6" customHeight="1">
      <c r="A40" s="12" t="s">
        <v>36</v>
      </c>
      <c r="B40" s="12" t="s">
        <v>86</v>
      </c>
      <c r="C40" s="14" t="s">
        <v>88</v>
      </c>
      <c r="D40" s="13">
        <f t="shared" si="0"/>
        <v>-889975</v>
      </c>
      <c r="E40" s="13">
        <f>E41+E42+E43+E44+E45</f>
        <v>0</v>
      </c>
      <c r="F40" s="13">
        <f>F41+F42+F43+F44+F45</f>
        <v>-889975</v>
      </c>
      <c r="G40" s="49"/>
    </row>
    <row r="41" spans="1:7" s="36" customFormat="1" ht="54">
      <c r="A41" s="32"/>
      <c r="B41" s="32"/>
      <c r="C41" s="42" t="s">
        <v>87</v>
      </c>
      <c r="D41" s="34">
        <f t="shared" si="0"/>
        <v>-319069</v>
      </c>
      <c r="E41" s="34"/>
      <c r="F41" s="34">
        <v>-319069</v>
      </c>
      <c r="G41" s="50"/>
    </row>
    <row r="42" spans="1:7" s="36" customFormat="1" ht="36">
      <c r="A42" s="32"/>
      <c r="B42" s="32"/>
      <c r="C42" s="42" t="s">
        <v>91</v>
      </c>
      <c r="D42" s="34">
        <f t="shared" si="0"/>
        <v>-139158</v>
      </c>
      <c r="E42" s="34"/>
      <c r="F42" s="34">
        <v>-139158</v>
      </c>
      <c r="G42" s="50"/>
    </row>
    <row r="43" spans="1:7" s="36" customFormat="1" ht="50.4" customHeight="1">
      <c r="A43" s="32"/>
      <c r="B43" s="32"/>
      <c r="C43" s="42" t="s">
        <v>92</v>
      </c>
      <c r="D43" s="34">
        <f t="shared" si="0"/>
        <v>139158</v>
      </c>
      <c r="E43" s="34"/>
      <c r="F43" s="34">
        <v>139158</v>
      </c>
      <c r="G43" s="50"/>
    </row>
    <row r="44" spans="1:7" s="36" customFormat="1" ht="39" customHeight="1">
      <c r="A44" s="32"/>
      <c r="B44" s="32"/>
      <c r="C44" s="42" t="s">
        <v>106</v>
      </c>
      <c r="D44" s="34">
        <f t="shared" si="0"/>
        <v>-313200</v>
      </c>
      <c r="E44" s="34"/>
      <c r="F44" s="34">
        <v>-313200</v>
      </c>
      <c r="G44" s="50"/>
    </row>
    <row r="45" spans="1:7" s="36" customFormat="1" ht="39" customHeight="1">
      <c r="A45" s="32"/>
      <c r="B45" s="32"/>
      <c r="C45" s="42" t="s">
        <v>118</v>
      </c>
      <c r="D45" s="34">
        <f t="shared" si="0"/>
        <v>-257706</v>
      </c>
      <c r="E45" s="34"/>
      <c r="F45" s="34">
        <f>-101706-156000</f>
        <v>-257706</v>
      </c>
      <c r="G45" s="50"/>
    </row>
    <row r="46" spans="1:7" s="15" customFormat="1" ht="30.6" customHeight="1">
      <c r="A46" s="12" t="s">
        <v>37</v>
      </c>
      <c r="B46" s="12" t="s">
        <v>81</v>
      </c>
      <c r="C46" s="14" t="s">
        <v>82</v>
      </c>
      <c r="D46" s="13">
        <f t="shared" si="0"/>
        <v>-85206.64</v>
      </c>
      <c r="E46" s="13">
        <f>E47</f>
        <v>0</v>
      </c>
      <c r="F46" s="13">
        <f>F47</f>
        <v>-85206.64</v>
      </c>
      <c r="G46" s="49"/>
    </row>
    <row r="47" spans="1:7" s="36" customFormat="1" ht="36">
      <c r="A47" s="32"/>
      <c r="B47" s="32"/>
      <c r="C47" s="42" t="s">
        <v>83</v>
      </c>
      <c r="D47" s="34">
        <f t="shared" si="0"/>
        <v>-85206.64</v>
      </c>
      <c r="E47" s="34"/>
      <c r="F47" s="34">
        <v>-85206.64</v>
      </c>
      <c r="G47" s="50"/>
    </row>
    <row r="48" spans="1:7" s="15" customFormat="1" ht="18">
      <c r="A48" s="12" t="s">
        <v>38</v>
      </c>
      <c r="B48" s="12" t="s">
        <v>22</v>
      </c>
      <c r="C48" s="14" t="s">
        <v>23</v>
      </c>
      <c r="D48" s="13">
        <f t="shared" si="0"/>
        <v>414906</v>
      </c>
      <c r="E48" s="13">
        <f>E49+E50+E51</f>
        <v>0</v>
      </c>
      <c r="F48" s="13">
        <f>F49+F50+F51+F52</f>
        <v>414906</v>
      </c>
      <c r="G48" s="49"/>
    </row>
    <row r="49" spans="1:7" s="36" customFormat="1" ht="82.2" customHeight="1">
      <c r="A49" s="32"/>
      <c r="B49" s="32"/>
      <c r="C49" s="42" t="s">
        <v>97</v>
      </c>
      <c r="D49" s="34">
        <f t="shared" si="0"/>
        <v>237030</v>
      </c>
      <c r="E49" s="34"/>
      <c r="F49" s="34">
        <v>237030</v>
      </c>
      <c r="G49" s="50"/>
    </row>
    <row r="50" spans="1:7" s="36" customFormat="1" ht="54">
      <c r="A50" s="32"/>
      <c r="B50" s="32"/>
      <c r="C50" s="42" t="s">
        <v>98</v>
      </c>
      <c r="D50" s="34">
        <f t="shared" si="0"/>
        <v>-237030</v>
      </c>
      <c r="E50" s="34"/>
      <c r="F50" s="34">
        <v>-237030</v>
      </c>
      <c r="G50" s="50"/>
    </row>
    <row r="51" spans="1:7" s="36" customFormat="1" ht="76.2" customHeight="1">
      <c r="A51" s="32"/>
      <c r="B51" s="32"/>
      <c r="C51" s="42" t="s">
        <v>110</v>
      </c>
      <c r="D51" s="34">
        <f t="shared" si="0"/>
        <v>313200</v>
      </c>
      <c r="E51" s="34"/>
      <c r="F51" s="34">
        <v>313200</v>
      </c>
      <c r="G51" s="50"/>
    </row>
    <row r="52" spans="1:7" s="36" customFormat="1" ht="76.2" customHeight="1">
      <c r="A52" s="32"/>
      <c r="B52" s="32"/>
      <c r="C52" s="42" t="s">
        <v>117</v>
      </c>
      <c r="D52" s="34">
        <f t="shared" si="0"/>
        <v>101706</v>
      </c>
      <c r="E52" s="34"/>
      <c r="F52" s="34">
        <v>101706</v>
      </c>
      <c r="G52" s="50"/>
    </row>
    <row r="53" spans="1:7" s="15" customFormat="1" ht="32.4" customHeight="1">
      <c r="A53" s="39" t="s">
        <v>43</v>
      </c>
      <c r="B53" s="39" t="s">
        <v>60</v>
      </c>
      <c r="C53" s="44" t="s">
        <v>61</v>
      </c>
      <c r="D53" s="13">
        <f t="shared" si="0"/>
        <v>-1820000</v>
      </c>
      <c r="E53" s="13">
        <f>E54</f>
        <v>0</v>
      </c>
      <c r="F53" s="13">
        <f>F54</f>
        <v>-1820000</v>
      </c>
      <c r="G53" s="25"/>
    </row>
    <row r="54" spans="1:7" s="36" customFormat="1" ht="36">
      <c r="A54" s="41"/>
      <c r="B54" s="41"/>
      <c r="C54" s="33" t="s">
        <v>62</v>
      </c>
      <c r="D54" s="34">
        <f t="shared" si="0"/>
        <v>-1820000</v>
      </c>
      <c r="E54" s="34"/>
      <c r="F54" s="34">
        <v>-1820000</v>
      </c>
      <c r="G54" s="35"/>
    </row>
    <row r="55" spans="1:7" s="15" customFormat="1" ht="18">
      <c r="A55" s="39" t="s">
        <v>89</v>
      </c>
      <c r="B55" s="39" t="s">
        <v>65</v>
      </c>
      <c r="C55" s="14" t="s">
        <v>66</v>
      </c>
      <c r="D55" s="13">
        <f t="shared" ref="D55:D56" si="1">SUM(E55:F55)</f>
        <v>-2000000</v>
      </c>
      <c r="E55" s="13">
        <f>E56</f>
        <v>0</v>
      </c>
      <c r="F55" s="13">
        <f>F56</f>
        <v>-2000000</v>
      </c>
      <c r="G55" s="25"/>
    </row>
    <row r="56" spans="1:7" s="36" customFormat="1" ht="36">
      <c r="A56" s="41"/>
      <c r="B56" s="41"/>
      <c r="C56" s="33" t="s">
        <v>67</v>
      </c>
      <c r="D56" s="34">
        <f t="shared" si="1"/>
        <v>-2000000</v>
      </c>
      <c r="E56" s="34"/>
      <c r="F56" s="34">
        <v>-2000000</v>
      </c>
      <c r="G56" s="35"/>
    </row>
    <row r="57" spans="1:7" s="15" customFormat="1" ht="36">
      <c r="A57" s="12" t="s">
        <v>99</v>
      </c>
      <c r="B57" s="12" t="s">
        <v>64</v>
      </c>
      <c r="C57" s="14" t="s">
        <v>63</v>
      </c>
      <c r="D57" s="13">
        <f t="shared" ref="D57:D69" si="2">SUM(E57:F57)</f>
        <v>-2600000</v>
      </c>
      <c r="E57" s="13">
        <f>E58+E59</f>
        <v>0</v>
      </c>
      <c r="F57" s="13">
        <f>F58+F59</f>
        <v>-2600000</v>
      </c>
      <c r="G57" s="40"/>
    </row>
    <row r="58" spans="1:7" s="36" customFormat="1" ht="72.599999999999994" customHeight="1">
      <c r="A58" s="41"/>
      <c r="B58" s="41"/>
      <c r="C58" s="42" t="s">
        <v>68</v>
      </c>
      <c r="D58" s="34">
        <f t="shared" si="2"/>
        <v>-1000000</v>
      </c>
      <c r="E58" s="34"/>
      <c r="F58" s="34">
        <v>-1000000</v>
      </c>
      <c r="G58" s="43"/>
    </row>
    <row r="59" spans="1:7" s="36" customFormat="1" ht="36">
      <c r="A59" s="32"/>
      <c r="B59" s="41"/>
      <c r="C59" s="33" t="s">
        <v>69</v>
      </c>
      <c r="D59" s="34">
        <f t="shared" si="2"/>
        <v>-1600000</v>
      </c>
      <c r="E59" s="34"/>
      <c r="F59" s="34">
        <v>-1600000</v>
      </c>
      <c r="G59" s="43"/>
    </row>
    <row r="60" spans="1:7" s="15" customFormat="1" ht="18">
      <c r="A60" s="12" t="s">
        <v>120</v>
      </c>
      <c r="B60" s="39" t="s">
        <v>121</v>
      </c>
      <c r="C60" s="44" t="s">
        <v>122</v>
      </c>
      <c r="D60" s="13">
        <f>E60+F60</f>
        <v>156000</v>
      </c>
      <c r="E60" s="13"/>
      <c r="F60" s="13">
        <f>F61</f>
        <v>156000</v>
      </c>
      <c r="G60" s="40"/>
    </row>
    <row r="61" spans="1:7" s="36" customFormat="1" ht="36">
      <c r="A61" s="32"/>
      <c r="B61" s="41"/>
      <c r="C61" s="59" t="s">
        <v>123</v>
      </c>
      <c r="D61" s="34">
        <f>E61+F61</f>
        <v>156000</v>
      </c>
      <c r="E61" s="34"/>
      <c r="F61" s="34">
        <v>156000</v>
      </c>
      <c r="G61" s="43"/>
    </row>
    <row r="62" spans="1:7" s="9" customFormat="1" ht="20.399999999999999">
      <c r="A62" s="27" t="s">
        <v>17</v>
      </c>
      <c r="B62" s="27"/>
      <c r="C62" s="30" t="s">
        <v>14</v>
      </c>
      <c r="D62" s="29">
        <f t="shared" si="2"/>
        <v>17245700</v>
      </c>
      <c r="E62" s="29">
        <f>E63+E64+E67</f>
        <v>18245700</v>
      </c>
      <c r="F62" s="29">
        <f>F63+F64+F67</f>
        <v>-1000000</v>
      </c>
      <c r="G62" s="46"/>
    </row>
    <row r="63" spans="1:7" s="15" customFormat="1" ht="18">
      <c r="A63" s="12" t="s">
        <v>39</v>
      </c>
      <c r="B63" s="12" t="s">
        <v>74</v>
      </c>
      <c r="C63" s="19" t="s">
        <v>75</v>
      </c>
      <c r="D63" s="13">
        <f t="shared" si="2"/>
        <v>-354300</v>
      </c>
      <c r="E63" s="13">
        <v>-354300</v>
      </c>
      <c r="F63" s="13"/>
      <c r="G63" s="25"/>
    </row>
    <row r="64" spans="1:7" s="15" customFormat="1" ht="18">
      <c r="A64" s="12" t="s">
        <v>100</v>
      </c>
      <c r="B64" s="12" t="s">
        <v>18</v>
      </c>
      <c r="C64" s="19" t="s">
        <v>19</v>
      </c>
      <c r="D64" s="13">
        <f t="shared" si="2"/>
        <v>17000000</v>
      </c>
      <c r="E64" s="13">
        <f>E65+E66</f>
        <v>18000000</v>
      </c>
      <c r="F64" s="13">
        <f>F65+F66</f>
        <v>-1000000</v>
      </c>
      <c r="G64" s="25"/>
    </row>
    <row r="65" spans="1:7" s="36" customFormat="1" ht="55.95" customHeight="1">
      <c r="A65" s="32"/>
      <c r="B65" s="32"/>
      <c r="C65" s="33" t="s">
        <v>48</v>
      </c>
      <c r="D65" s="34">
        <f t="shared" si="2"/>
        <v>-1000000</v>
      </c>
      <c r="E65" s="34"/>
      <c r="F65" s="34">
        <v>-1000000</v>
      </c>
      <c r="G65" s="35"/>
    </row>
    <row r="66" spans="1:7" s="36" customFormat="1" ht="72">
      <c r="A66" s="32"/>
      <c r="B66" s="32"/>
      <c r="C66" s="33" t="s">
        <v>76</v>
      </c>
      <c r="D66" s="34">
        <f t="shared" si="2"/>
        <v>18000000</v>
      </c>
      <c r="E66" s="34">
        <v>18000000</v>
      </c>
      <c r="F66" s="34"/>
      <c r="G66" s="35"/>
    </row>
    <row r="67" spans="1:7" s="15" customFormat="1" ht="36">
      <c r="A67" s="12" t="s">
        <v>101</v>
      </c>
      <c r="B67" s="12" t="s">
        <v>28</v>
      </c>
      <c r="C67" s="14" t="s">
        <v>29</v>
      </c>
      <c r="D67" s="13">
        <f t="shared" si="2"/>
        <v>600000</v>
      </c>
      <c r="E67" s="13">
        <f>E68+E69</f>
        <v>600000</v>
      </c>
      <c r="F67" s="13">
        <f t="shared" ref="F67" si="3">F68</f>
        <v>0</v>
      </c>
      <c r="G67" s="25"/>
    </row>
    <row r="68" spans="1:7" s="36" customFormat="1" ht="18">
      <c r="A68" s="32"/>
      <c r="B68" s="32"/>
      <c r="C68" s="33" t="s">
        <v>109</v>
      </c>
      <c r="D68" s="34">
        <f t="shared" si="2"/>
        <v>-400000</v>
      </c>
      <c r="E68" s="34">
        <v>-400000</v>
      </c>
      <c r="F68" s="34"/>
      <c r="G68" s="35"/>
    </row>
    <row r="69" spans="1:7" s="36" customFormat="1" ht="126">
      <c r="A69" s="32"/>
      <c r="B69" s="32"/>
      <c r="C69" s="33" t="s">
        <v>90</v>
      </c>
      <c r="D69" s="34">
        <f t="shared" si="2"/>
        <v>1000000</v>
      </c>
      <c r="E69" s="34">
        <v>1000000</v>
      </c>
      <c r="F69" s="34"/>
      <c r="G69" s="35"/>
    </row>
    <row r="70" spans="1:7" s="10" customFormat="1" ht="21">
      <c r="A70" s="21"/>
      <c r="B70" s="21"/>
      <c r="C70" s="8" t="s">
        <v>4</v>
      </c>
      <c r="D70" s="16">
        <f>D5+D9+D16+D29+D39+D62</f>
        <v>0</v>
      </c>
      <c r="E70" s="16">
        <f>E5+E9+E16+E29+E39+E62</f>
        <v>7845069</v>
      </c>
      <c r="F70" s="16">
        <f>F5+F9+F16+F29+F39+F62</f>
        <v>-7845069.0000000009</v>
      </c>
      <c r="G70" s="46"/>
    </row>
    <row r="71" spans="1:7" s="2" customFormat="1">
      <c r="A71" s="22"/>
      <c r="B71" s="22"/>
      <c r="C71" s="18"/>
      <c r="D71" s="31"/>
      <c r="E71" s="11"/>
      <c r="F71" s="11"/>
      <c r="G71" s="24"/>
    </row>
    <row r="72" spans="1:7" s="10" customFormat="1" ht="21">
      <c r="A72" s="23"/>
      <c r="B72" s="23"/>
      <c r="C72" s="47" t="s">
        <v>46</v>
      </c>
      <c r="D72" s="31"/>
      <c r="E72" s="17" t="s">
        <v>47</v>
      </c>
      <c r="F72" s="17"/>
      <c r="G72" s="26"/>
    </row>
  </sheetData>
  <mergeCells count="6">
    <mergeCell ref="A2:F2"/>
    <mergeCell ref="E3:F3"/>
    <mergeCell ref="D3:D4"/>
    <mergeCell ref="C3:C4"/>
    <mergeCell ref="B3:B4"/>
    <mergeCell ref="A3:A4"/>
  </mergeCells>
  <pageMargins left="0.31496062992125984" right="0.19685039370078741" top="0.11811023622047245" bottom="0.11811023622047245" header="0.31496062992125984" footer="0.31496062992125984"/>
  <pageSetup paperSize="9" scale="55" fitToHeight="17" orientation="portrait" r:id="rId1"/>
  <rowBreaks count="1" manualBreakCount="1">
    <brk id="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Зведені пропозиції на уточнення</vt:lpstr>
      <vt:lpstr>'Зведені пропозиції на уточнення'!Заголовки_для_друку</vt:lpstr>
      <vt:lpstr>'Зведені пропозиції на уточнення'!Область_друку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2023-08-18T07:17:52Z</cp:lastPrinted>
  <dcterms:created xsi:type="dcterms:W3CDTF">2021-05-14T07:29:19Z</dcterms:created>
  <dcterms:modified xsi:type="dcterms:W3CDTF">2023-08-18T07:34:50Z</dcterms:modified>
</cp:coreProperties>
</file>