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-109" yWindow="-109" windowWidth="23244" windowHeight="12566"/>
  </bookViews>
  <sheets>
    <sheet name="із змінами" sheetId="6" r:id="rId1"/>
  </sheets>
  <definedNames>
    <definedName name="_xlnm.Print_Area" localSheetId="0">'із змінами'!$A$1:$D$46</definedName>
  </definedNames>
  <calcPr calcId="152511"/>
</workbook>
</file>

<file path=xl/calcChain.xml><?xml version="1.0" encoding="utf-8"?>
<calcChain xmlns="http://schemas.openxmlformats.org/spreadsheetml/2006/main">
  <c r="D13" i="6" l="1"/>
  <c r="E17" i="6" s="1"/>
  <c r="E22" i="6"/>
  <c r="E21" i="6" s="1"/>
  <c r="E24" i="6"/>
  <c r="D37" i="6"/>
  <c r="F37" i="6"/>
  <c r="D28" i="6"/>
  <c r="F28" i="6"/>
  <c r="F31" i="6"/>
  <c r="F30" i="6"/>
  <c r="F33" i="6"/>
  <c r="F25" i="6" l="1"/>
  <c r="D31" i="6"/>
  <c r="D30" i="6"/>
  <c r="D25" i="6"/>
  <c r="D16" i="6"/>
  <c r="D36" i="6" l="1"/>
  <c r="D38" i="6" l="1"/>
  <c r="F35" i="6"/>
  <c r="D35" i="6"/>
  <c r="F32" i="6"/>
  <c r="D32" i="6"/>
  <c r="E29" i="6"/>
  <c r="D29" i="6"/>
  <c r="F27" i="6"/>
  <c r="D27" i="6"/>
  <c r="F26" i="6"/>
  <c r="D26" i="6"/>
  <c r="D24" i="6"/>
  <c r="F40" i="6"/>
  <c r="E40" i="6"/>
  <c r="D14" i="6"/>
  <c r="D40" i="6"/>
  <c r="D22" i="6" l="1"/>
  <c r="D21" i="6" s="1"/>
  <c r="D20" i="6" s="1"/>
  <c r="D19" i="6" s="1"/>
  <c r="D17" i="6" s="1"/>
  <c r="F22" i="6"/>
  <c r="F21" i="6" s="1"/>
  <c r="F20" i="6" s="1"/>
  <c r="F19" i="6" s="1"/>
  <c r="E20" i="6"/>
  <c r="E19" i="6" s="1"/>
</calcChain>
</file>

<file path=xl/sharedStrings.xml><?xml version="1.0" encoding="utf-8"?>
<sst xmlns="http://schemas.openxmlformats.org/spreadsheetml/2006/main" count="52" uniqueCount="48">
  <si>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</si>
  <si>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</si>
  <si>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</si>
  <si>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</si>
  <si>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</si>
  <si>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</si>
  <si>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</si>
  <si>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</si>
  <si>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</si>
  <si>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</si>
  <si>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</si>
  <si>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</si>
  <si>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</si>
  <si>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2023 рік</t>
  </si>
  <si>
    <t>Обсяг доходів/обсяг видатків, грн</t>
  </si>
  <si>
    <t xml:space="preserve">                                                                                                                            до рішення Чорноморської міської ради</t>
  </si>
  <si>
    <t>Відділ комунального господарства та благоустрою Чорноморської міської ради Одеського району Одеської області</t>
  </si>
  <si>
    <t xml:space="preserve">Реконструкція скверу за адресою: Одеська область, місто Чорноморськ, проспект Миру, 14 </t>
  </si>
  <si>
    <t>Одеського району Одеської області</t>
  </si>
  <si>
    <t>від 20.12.2022 № 284 - VІII</t>
  </si>
  <si>
    <t>Кошторис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</si>
  <si>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</si>
  <si>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</si>
  <si>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</si>
  <si>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</si>
  <si>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</si>
  <si>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</si>
  <si>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</si>
  <si>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</si>
  <si>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</si>
  <si>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</si>
  <si>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</si>
  <si>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</si>
  <si>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</si>
  <si>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</si>
  <si>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</si>
  <si>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</si>
  <si>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</si>
  <si>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"Додаток 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</si>
  <si>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</si>
  <si>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</si>
  <si>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</si>
  <si>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</si>
  <si>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                                                                                                                            Додаток 11</t>
  </si>
  <si>
    <t xml:space="preserve">                                                                                                                            від                    2023  №          - VIII</t>
  </si>
  <si>
    <t>зміни - за рахунок залишку</t>
  </si>
  <si>
    <t>Заступник начальника фінансового управління</t>
  </si>
  <si>
    <t>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</si>
</sst>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Normal="100" zoomScaleSheetLayoutView="100" workbookViewId="0">
      <selection activeCell="D45" sqref="D45"/>
    </sheetView>
  </sheetViews>
  <sheetFormatPr defaultRowHeight="14.3" x14ac:dyDescent="0.25"/>
  <cols>
    <col min="1" max="1" width="13.75" customWidth="1"/>
    <col min="2" max="2" width="11.25" customWidth="1"/>
    <col min="3" max="3" width="61.25" customWidth="1"/>
    <col min="4" max="4" width="14.75" customWidth="1"/>
    <col min="5" max="7" width="14.75" hidden="1" customWidth="1"/>
  </cols>
  <sheetData>
    <row r="1" spans="1:6" s="21" customFormat="1" ht="13.6" x14ac:dyDescent="0.25">
      <c r="C1" s="38" t="s">
        <v>43</v>
      </c>
      <c r="D1" s="38"/>
    </row>
    <row r="2" spans="1:6" s="21" customFormat="1" ht="13.6" x14ac:dyDescent="0.25">
      <c r="C2" s="38" t="s">
        <v>15</v>
      </c>
      <c r="D2" s="38"/>
    </row>
    <row r="3" spans="1:6" s="21" customFormat="1" ht="13.6" x14ac:dyDescent="0.25">
      <c r="C3" s="38" t="s">
        <v>44</v>
      </c>
      <c r="D3" s="38"/>
    </row>
    <row r="4" spans="1:6" ht="10.199999999999999" customHeight="1" x14ac:dyDescent="0.25">
      <c r="D4" s="4"/>
    </row>
    <row r="5" spans="1:6" ht="15.65" x14ac:dyDescent="0.25">
      <c r="A5" s="29"/>
      <c r="B5" s="1"/>
      <c r="C5" s="1"/>
      <c r="D5" s="36" t="s">
        <v>38</v>
      </c>
    </row>
    <row r="6" spans="1:6" ht="15.65" x14ac:dyDescent="0.25">
      <c r="A6" s="29"/>
      <c r="B6" s="1"/>
      <c r="C6" s="1"/>
      <c r="D6" s="36" t="s">
        <v>39</v>
      </c>
    </row>
    <row r="7" spans="1:6" ht="15.65" x14ac:dyDescent="0.25">
      <c r="A7" s="30"/>
      <c r="B7" s="1"/>
      <c r="C7" s="1"/>
      <c r="D7" s="36" t="s">
        <v>18</v>
      </c>
    </row>
    <row r="8" spans="1:6" ht="15.65" x14ac:dyDescent="0.25">
      <c r="A8" s="1"/>
      <c r="B8" s="1"/>
      <c r="C8" s="1"/>
      <c r="D8" s="36" t="s">
        <v>19</v>
      </c>
    </row>
    <row r="9" spans="1:6" ht="15.65" x14ac:dyDescent="0.25">
      <c r="A9" s="37" t="s">
        <v>20</v>
      </c>
      <c r="B9" s="37"/>
      <c r="C9" s="37"/>
      <c r="D9" s="37"/>
    </row>
    <row r="10" spans="1:6" ht="53" customHeight="1" x14ac:dyDescent="0.25">
      <c r="A10" s="37" t="s">
        <v>13</v>
      </c>
      <c r="B10" s="37"/>
      <c r="C10" s="37"/>
      <c r="D10" s="37"/>
    </row>
    <row r="11" spans="1:6" ht="15.8" x14ac:dyDescent="0.25">
      <c r="A11" s="1"/>
      <c r="B11" s="1"/>
      <c r="C11" s="1"/>
      <c r="D11" s="1"/>
    </row>
    <row r="12" spans="1:6" ht="62.5" x14ac:dyDescent="0.25">
      <c r="A12" s="3" t="s">
        <v>0</v>
      </c>
      <c r="B12" s="2" t="s">
        <v>1</v>
      </c>
      <c r="C12" s="3" t="s">
        <v>2</v>
      </c>
      <c r="D12" s="3" t="s">
        <v>14</v>
      </c>
      <c r="E12" s="20" t="s">
        <v>11</v>
      </c>
      <c r="F12" s="20" t="s">
        <v>12</v>
      </c>
    </row>
    <row r="13" spans="1:6" ht="26.5" customHeight="1" x14ac:dyDescent="0.25">
      <c r="A13" s="3"/>
      <c r="B13" s="2"/>
      <c r="C13" s="22" t="s">
        <v>21</v>
      </c>
      <c r="D13" s="23">
        <f>13519343.69-22534.01+19116.84</f>
        <v>13515926.52</v>
      </c>
      <c r="E13" s="34"/>
      <c r="F13" s="34"/>
    </row>
    <row r="14" spans="1:6" ht="15.65" x14ac:dyDescent="0.25">
      <c r="A14" s="5"/>
      <c r="B14" s="5"/>
      <c r="C14" s="5" t="s">
        <v>9</v>
      </c>
      <c r="D14" s="6">
        <f>D16</f>
        <v>2923147.12</v>
      </c>
      <c r="E14" s="34"/>
      <c r="F14" s="34"/>
    </row>
    <row r="15" spans="1:6" ht="15.65" x14ac:dyDescent="0.25">
      <c r="A15" s="5"/>
      <c r="B15" s="7"/>
      <c r="C15" s="7" t="s">
        <v>3</v>
      </c>
      <c r="D15" s="6"/>
      <c r="E15" s="34"/>
      <c r="F15" s="34"/>
    </row>
    <row r="16" spans="1:6" ht="49.95" customHeight="1" x14ac:dyDescent="0.25">
      <c r="A16" s="8">
        <v>50110000</v>
      </c>
      <c r="B16" s="9"/>
      <c r="C16" s="9" t="s">
        <v>10</v>
      </c>
      <c r="D16" s="10">
        <f>552343.16+2254803.92-142486.96+258487</f>
        <v>2923147.12</v>
      </c>
      <c r="E16" s="34"/>
      <c r="F16" s="34"/>
    </row>
    <row r="17" spans="1:7" ht="15.65" x14ac:dyDescent="0.25">
      <c r="A17" s="5"/>
      <c r="B17" s="5"/>
      <c r="C17" s="5" t="s">
        <v>4</v>
      </c>
      <c r="D17" s="6">
        <f>D19</f>
        <v>16439073.639999999</v>
      </c>
      <c r="E17" s="34">
        <f>D13+D14-D17</f>
        <v>0</v>
      </c>
      <c r="F17" s="34"/>
    </row>
    <row r="18" spans="1:7" ht="15.65" x14ac:dyDescent="0.25">
      <c r="A18" s="5"/>
      <c r="B18" s="7"/>
      <c r="C18" s="7" t="s">
        <v>3</v>
      </c>
      <c r="D18" s="11"/>
      <c r="E18" s="34"/>
      <c r="F18" s="34"/>
    </row>
    <row r="19" spans="1:7" ht="16.3" x14ac:dyDescent="0.25">
      <c r="A19" s="16"/>
      <c r="B19" s="9"/>
      <c r="C19" s="12" t="s">
        <v>5</v>
      </c>
      <c r="D19" s="6">
        <f>D20</f>
        <v>16439073.639999999</v>
      </c>
      <c r="E19" s="6">
        <f t="shared" ref="E19:F19" si="0">E20</f>
        <v>13515926.52</v>
      </c>
      <c r="F19" s="6">
        <f t="shared" si="0"/>
        <v>2923147.12</v>
      </c>
    </row>
    <row r="20" spans="1:7" ht="93.6" customHeight="1" x14ac:dyDescent="0.25">
      <c r="A20" s="8">
        <v>7691</v>
      </c>
      <c r="B20" s="13"/>
      <c r="C20" s="14" t="s">
        <v>7</v>
      </c>
      <c r="D20" s="6">
        <f>D21+D40</f>
        <v>16439073.639999999</v>
      </c>
      <c r="E20" s="6">
        <f>E21+E40</f>
        <v>13515926.52</v>
      </c>
      <c r="F20" s="6">
        <f>F21+F40</f>
        <v>2923147.12</v>
      </c>
    </row>
    <row r="21" spans="1:7" ht="46.9" x14ac:dyDescent="0.25">
      <c r="A21" s="2">
        <v>1217691</v>
      </c>
      <c r="B21" s="15" t="s">
        <v>6</v>
      </c>
      <c r="C21" s="5" t="s">
        <v>16</v>
      </c>
      <c r="D21" s="6">
        <f>D22+D39</f>
        <v>3096699.6999999997</v>
      </c>
      <c r="E21" s="6">
        <f>E22+E39</f>
        <v>173552.58</v>
      </c>
      <c r="F21" s="6">
        <f>F22+F39</f>
        <v>2923147.12</v>
      </c>
    </row>
    <row r="22" spans="1:7" ht="125" x14ac:dyDescent="0.25">
      <c r="A22" s="8"/>
      <c r="B22" s="13"/>
      <c r="C22" s="9" t="s">
        <v>22</v>
      </c>
      <c r="D22" s="10">
        <f>SUM(D24:D38)</f>
        <v>841895.77999999991</v>
      </c>
      <c r="E22" s="10">
        <f>SUM(E24:E38)</f>
        <v>173552.58</v>
      </c>
      <c r="F22" s="10">
        <f t="shared" ref="F22" si="1">SUM(F24:F38)</f>
        <v>668343.19999999995</v>
      </c>
    </row>
    <row r="23" spans="1:7" ht="15.65" x14ac:dyDescent="0.25">
      <c r="A23" s="8"/>
      <c r="B23" s="13"/>
      <c r="C23" s="17" t="s">
        <v>8</v>
      </c>
      <c r="D23" s="10"/>
      <c r="E23" s="34"/>
      <c r="F23" s="34"/>
    </row>
    <row r="24" spans="1:7" ht="62.5" x14ac:dyDescent="0.25">
      <c r="A24" s="8"/>
      <c r="B24" s="13"/>
      <c r="C24" s="24" t="s">
        <v>23</v>
      </c>
      <c r="D24" s="18">
        <f>38233.69-19116.85</f>
        <v>19116.840000000004</v>
      </c>
      <c r="E24" s="35">
        <f>38233.69-19116.85</f>
        <v>19116.840000000004</v>
      </c>
      <c r="F24" s="35"/>
      <c r="G24" t="s">
        <v>45</v>
      </c>
    </row>
    <row r="25" spans="1:7" ht="46.9" x14ac:dyDescent="0.25">
      <c r="A25" s="8"/>
      <c r="B25" s="13"/>
      <c r="C25" s="25" t="s">
        <v>24</v>
      </c>
      <c r="D25" s="18">
        <f>93431.8-46715.9+62348.6</f>
        <v>109064.5</v>
      </c>
      <c r="E25" s="35"/>
      <c r="F25" s="35">
        <f>93431.8-46715.9+62348.6</f>
        <v>109064.5</v>
      </c>
    </row>
    <row r="26" spans="1:7" ht="62.5" x14ac:dyDescent="0.25">
      <c r="A26" s="8"/>
      <c r="B26" s="13"/>
      <c r="C26" s="25" t="s">
        <v>25</v>
      </c>
      <c r="D26" s="18">
        <f>10000-5000</f>
        <v>5000</v>
      </c>
      <c r="E26" s="35"/>
      <c r="F26" s="35">
        <f>10000-5000</f>
        <v>5000</v>
      </c>
    </row>
    <row r="27" spans="1:7" ht="62.5" x14ac:dyDescent="0.25">
      <c r="A27" s="26"/>
      <c r="B27" s="27"/>
      <c r="C27" s="25" t="s">
        <v>26</v>
      </c>
      <c r="D27" s="18">
        <f>100000-50000</f>
        <v>50000</v>
      </c>
      <c r="E27" s="35">
        <v>30000</v>
      </c>
      <c r="F27" s="35">
        <f>70000-50000</f>
        <v>20000</v>
      </c>
    </row>
    <row r="28" spans="1:7" ht="62.5" x14ac:dyDescent="0.25">
      <c r="A28" s="26"/>
      <c r="B28" s="27"/>
      <c r="C28" s="25" t="s">
        <v>40</v>
      </c>
      <c r="D28" s="18">
        <f>42000-3169.44</f>
        <v>38830.559999999998</v>
      </c>
      <c r="E28" s="35"/>
      <c r="F28" s="35">
        <f>42000-3169.44</f>
        <v>38830.559999999998</v>
      </c>
    </row>
    <row r="29" spans="1:7" ht="62.5" x14ac:dyDescent="0.25">
      <c r="A29" s="8"/>
      <c r="B29" s="13"/>
      <c r="C29" s="25" t="s">
        <v>27</v>
      </c>
      <c r="D29" s="18">
        <f>6834.31-3417.16</f>
        <v>3417.1500000000005</v>
      </c>
      <c r="E29" s="35">
        <f>6834.31-3417.16</f>
        <v>3417.1500000000005</v>
      </c>
      <c r="F29" s="35"/>
    </row>
    <row r="30" spans="1:7" ht="46.9" x14ac:dyDescent="0.25">
      <c r="A30" s="8"/>
      <c r="B30" s="13"/>
      <c r="C30" s="25" t="s">
        <v>28</v>
      </c>
      <c r="D30" s="18">
        <f>94861.2-47430.6+161287.3</f>
        <v>208717.9</v>
      </c>
      <c r="E30" s="35"/>
      <c r="F30" s="35">
        <f>94861.2-47430.6+161287.3</f>
        <v>208717.9</v>
      </c>
    </row>
    <row r="31" spans="1:7" ht="62.5" x14ac:dyDescent="0.25">
      <c r="A31" s="8"/>
      <c r="B31" s="13"/>
      <c r="C31" s="25" t="s">
        <v>29</v>
      </c>
      <c r="D31" s="18">
        <f>93878.8-46939.4+59548.9</f>
        <v>106488.3</v>
      </c>
      <c r="E31" s="35"/>
      <c r="F31" s="35">
        <f>93878.8-46939.4+59548.9</f>
        <v>106488.3</v>
      </c>
    </row>
    <row r="32" spans="1:7" ht="46.9" x14ac:dyDescent="0.25">
      <c r="A32" s="8"/>
      <c r="B32" s="13"/>
      <c r="C32" s="25" t="s">
        <v>30</v>
      </c>
      <c r="D32" s="18">
        <f>95726.48-48220.98</f>
        <v>47505.499999999993</v>
      </c>
      <c r="E32" s="35"/>
      <c r="F32" s="35">
        <f>95726.48-48220.98</f>
        <v>47505.499999999993</v>
      </c>
    </row>
    <row r="33" spans="1:7" ht="62.5" x14ac:dyDescent="0.25">
      <c r="A33" s="8"/>
      <c r="B33" s="13"/>
      <c r="C33" s="25" t="s">
        <v>41</v>
      </c>
      <c r="D33" s="18">
        <v>55000</v>
      </c>
      <c r="E33" s="35">
        <v>19116.84</v>
      </c>
      <c r="F33" s="35">
        <f>55000-19116.84</f>
        <v>35883.160000000003</v>
      </c>
      <c r="G33" t="s">
        <v>45</v>
      </c>
    </row>
    <row r="34" spans="1:7" ht="37.200000000000003" customHeight="1" x14ac:dyDescent="0.25">
      <c r="A34" s="8"/>
      <c r="B34" s="13"/>
      <c r="C34" s="25" t="s">
        <v>42</v>
      </c>
      <c r="D34" s="18">
        <v>5000</v>
      </c>
      <c r="E34" s="35"/>
      <c r="F34" s="35">
        <v>5000</v>
      </c>
    </row>
    <row r="35" spans="1:7" ht="46.9" x14ac:dyDescent="0.25">
      <c r="A35" s="8"/>
      <c r="B35" s="13"/>
      <c r="C35" s="25" t="s">
        <v>31</v>
      </c>
      <c r="D35" s="18">
        <f>94444.88-47288.28</f>
        <v>47156.600000000006</v>
      </c>
      <c r="E35" s="35"/>
      <c r="F35" s="35">
        <f>94444.88-47288.28</f>
        <v>47156.600000000006</v>
      </c>
    </row>
    <row r="36" spans="1:7" ht="62.5" x14ac:dyDescent="0.25">
      <c r="A36" s="8"/>
      <c r="B36" s="13"/>
      <c r="C36" s="25" t="s">
        <v>32</v>
      </c>
      <c r="D36" s="18">
        <f>14809.39+2190.61</f>
        <v>17000</v>
      </c>
      <c r="E36" s="35">
        <v>14809.39</v>
      </c>
      <c r="F36" s="35">
        <v>2190.61</v>
      </c>
    </row>
    <row r="37" spans="1:7" ht="62.5" x14ac:dyDescent="0.25">
      <c r="A37" s="8"/>
      <c r="B37" s="13"/>
      <c r="C37" s="25" t="s">
        <v>33</v>
      </c>
      <c r="D37" s="18">
        <f>81072.46+14927.54-2411.52</f>
        <v>93588.479999999996</v>
      </c>
      <c r="E37" s="35">
        <v>81072.460000000006</v>
      </c>
      <c r="F37" s="35">
        <f>14927.54-2411.52</f>
        <v>12516.02</v>
      </c>
    </row>
    <row r="38" spans="1:7" ht="46.9" x14ac:dyDescent="0.25">
      <c r="A38" s="8"/>
      <c r="B38" s="13"/>
      <c r="C38" s="24" t="s">
        <v>34</v>
      </c>
      <c r="D38" s="18">
        <f>6019.9+29990.05</f>
        <v>36009.949999999997</v>
      </c>
      <c r="E38" s="35">
        <v>6019.9</v>
      </c>
      <c r="F38" s="35">
        <v>29990.05</v>
      </c>
    </row>
    <row r="39" spans="1:7" ht="31.25" x14ac:dyDescent="0.25">
      <c r="A39" s="8"/>
      <c r="B39" s="13"/>
      <c r="C39" s="14" t="s">
        <v>17</v>
      </c>
      <c r="D39" s="28">
        <v>2254803.92</v>
      </c>
      <c r="E39" s="34"/>
      <c r="F39" s="34">
        <v>2254803.92</v>
      </c>
    </row>
    <row r="40" spans="1:7" ht="32.6" x14ac:dyDescent="0.25">
      <c r="A40" s="2">
        <v>1517691</v>
      </c>
      <c r="B40" s="15" t="s">
        <v>6</v>
      </c>
      <c r="C40" s="12" t="s">
        <v>35</v>
      </c>
      <c r="D40" s="19">
        <f>D42+D43</f>
        <v>13342373.939999999</v>
      </c>
      <c r="E40" s="19">
        <f t="shared" ref="E40:F40" si="2">E42+E43</f>
        <v>13342373.939999999</v>
      </c>
      <c r="F40" s="19">
        <f t="shared" si="2"/>
        <v>0</v>
      </c>
    </row>
    <row r="41" spans="1:7" ht="15.65" x14ac:dyDescent="0.25">
      <c r="A41" s="8"/>
      <c r="B41" s="13"/>
      <c r="C41" s="17" t="s">
        <v>8</v>
      </c>
      <c r="D41" s="28"/>
      <c r="E41" s="34"/>
      <c r="F41" s="34"/>
    </row>
    <row r="42" spans="1:7" ht="93.75" x14ac:dyDescent="0.25">
      <c r="A42" s="8"/>
      <c r="B42" s="13"/>
      <c r="C42" s="17" t="s">
        <v>36</v>
      </c>
      <c r="D42" s="18">
        <v>4358135</v>
      </c>
      <c r="E42" s="35">
        <v>4358135</v>
      </c>
      <c r="F42" s="34"/>
    </row>
    <row r="43" spans="1:7" ht="125" x14ac:dyDescent="0.25">
      <c r="A43" s="8"/>
      <c r="B43" s="13"/>
      <c r="C43" s="17" t="s">
        <v>37</v>
      </c>
      <c r="D43" s="18">
        <v>8984238.9399999995</v>
      </c>
      <c r="E43" s="35">
        <v>8984238.9399999995</v>
      </c>
      <c r="F43" s="34"/>
    </row>
    <row r="44" spans="1:7" ht="15.65" x14ac:dyDescent="0.25">
      <c r="A44" s="1"/>
      <c r="B44" s="1"/>
      <c r="C44" s="1"/>
      <c r="D44" s="1"/>
    </row>
    <row r="45" spans="1:7" ht="15.65" x14ac:dyDescent="0.25">
      <c r="A45" s="31" t="s">
        <v>46</v>
      </c>
      <c r="B45" s="32"/>
      <c r="C45" s="1"/>
      <c r="D45" s="33" t="s">
        <v>47</v>
      </c>
    </row>
  </sheetData>
  <mergeCells count="5">
    <mergeCell ref="A10:D10"/>
    <mergeCell ref="C1:D1"/>
    <mergeCell ref="C2:D2"/>
    <mergeCell ref="C3:D3"/>
    <mergeCell ref="A9:D9"/>
  </mergeCells>
  <pageMargins left="1.1811023622047245" right="0.59055118110236227" top="0.70866141732283472" bottom="0.70866141732283472" header="0.59055118110236227" footer="0.59055118110236227"/>
  <pageSetup paperSize="9" scale="75" fitToHeight="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2023-06-02T11:04:29Z</cp:lastPrinted>
  <dcterms:created xsi:type="dcterms:W3CDTF">2018-10-25T07:57:40Z</dcterms:created>
  <dcterms:modified xsi:type="dcterms:W3CDTF">2023-10-03T10:32:05Z</dcterms:modified>
</cp:coreProperties>
</file>