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"/>
    </mc:Choice>
  </mc:AlternateContent>
  <bookViews>
    <workbookView xWindow="120" yWindow="60" windowWidth="19320" windowHeight="10128"/>
  </bookViews>
  <sheets>
    <sheet name="2023" sheetId="1" r:id="rId1"/>
  </sheets>
  <definedNames>
    <definedName name="Z_02AC496F_F7D9_465B_9A66_D319977CD4A2_.wvu.PrintArea" localSheetId="0" hidden="1">'2023'!$A$1:$H$9</definedName>
    <definedName name="Z_02AC496F_F7D9_465B_9A66_D319977CD4A2_.wvu.PrintTitles" localSheetId="0" hidden="1">'2023'!$8:$9</definedName>
    <definedName name="Z_6174BFC3_8EFC_491A_B8A3_28DB8186A904_.wvu.PrintArea" localSheetId="0" hidden="1">'2023'!$A$1:$H$9</definedName>
    <definedName name="Z_6174BFC3_8EFC_491A_B8A3_28DB8186A904_.wvu.PrintTitles" localSheetId="0" hidden="1">'2023'!$8:$9</definedName>
    <definedName name="Z_71B4C162_96A9_4CA7_B3F0_0C57B820C4BA_.wvu.PrintArea" localSheetId="0" hidden="1">'2023'!$A$1:$H$9</definedName>
    <definedName name="Z_71B4C162_96A9_4CA7_B3F0_0C57B820C4BA_.wvu.PrintTitles" localSheetId="0" hidden="1">'2023'!$8:$9</definedName>
    <definedName name="Z_9D5EF3DD_3431_45D7_BCA1_2268CCD9FD10_.wvu.PrintArea" localSheetId="0" hidden="1">'2023'!$A$1:$H$9</definedName>
    <definedName name="Z_9D5EF3DD_3431_45D7_BCA1_2268CCD9FD10_.wvu.PrintTitles" localSheetId="0" hidden="1">'2023'!$8:$9</definedName>
    <definedName name="_xlnm.Print_Titles" localSheetId="0">'2023'!$8:$9</definedName>
    <definedName name="_xlnm.Print_Area" localSheetId="0">'2023'!$A$1:$H$34</definedName>
  </definedNames>
  <calcPr calcId="152511"/>
  <customWorkbookViews>
    <customWorkbookView name="220FU1 - Личное представление" guid="{02AC496F-F7D9-465B-9A66-D319977CD4A2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6 - Личное представление" guid="{6174BFC3-8EFC-491A-B8A3-28DB8186A904}" mergeInterval="0" personalView="1" maximized="1" xWindow="-8" yWindow="-8" windowWidth="1616" windowHeight="876" activeSheetId="1"/>
  </customWorkbookViews>
</workbook>
</file>

<file path=xl/calcChain.xml><?xml version="1.0" encoding="utf-8"?>
<calcChain xmlns="http://schemas.openxmlformats.org/spreadsheetml/2006/main">
  <c r="H27" i="1" l="1"/>
  <c r="H28" i="1"/>
  <c r="H29" i="1"/>
  <c r="H30" i="1"/>
  <c r="H31" i="1"/>
  <c r="G26" i="1"/>
  <c r="H26" i="1" s="1"/>
  <c r="H21" i="1"/>
  <c r="H22" i="1"/>
  <c r="H23" i="1"/>
  <c r="H24" i="1"/>
  <c r="H25" i="1"/>
  <c r="H18" i="1"/>
  <c r="H20" i="1"/>
  <c r="G19" i="1"/>
  <c r="H15" i="1"/>
  <c r="G12" i="1"/>
  <c r="G11" i="1" s="1"/>
  <c r="G10" i="1" s="1"/>
  <c r="H19" i="1" l="1"/>
  <c r="G17" i="1"/>
  <c r="G16" i="1" s="1"/>
  <c r="H16" i="1" s="1"/>
  <c r="F28" i="1"/>
  <c r="F27" i="1"/>
  <c r="F26" i="1"/>
  <c r="F24" i="1"/>
  <c r="F19" i="1" s="1"/>
  <c r="F18" i="1"/>
  <c r="F14" i="1"/>
  <c r="H14" i="1" s="1"/>
  <c r="F13" i="1"/>
  <c r="H13" i="1" s="1"/>
  <c r="F12" i="1"/>
  <c r="F11" i="1" s="1"/>
  <c r="F10" i="1" s="1"/>
  <c r="H10" i="1" s="1"/>
  <c r="G32" i="1" l="1"/>
  <c r="H32" i="1" s="1"/>
  <c r="H17" i="1"/>
  <c r="H11" i="1"/>
  <c r="H12" i="1"/>
  <c r="F17" i="1"/>
  <c r="F16" i="1" s="1"/>
  <c r="F32" i="1"/>
</calcChain>
</file>

<file path=xl/sharedStrings.xml><?xml version="1.0" encoding="utf-8"?>
<sst xmlns="http://schemas.openxmlformats.org/spreadsheetml/2006/main" count="57" uniqueCount="48">
  <si>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</si>
  <si>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</si>
  <si>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</si>
  <si>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</si>
  <si>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</si>
  <si>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</si>
  <si>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ВСЬОГО</t>
  </si>
  <si>
    <t>7</t>
  </si>
  <si>
    <t>(код бюджету)</t>
  </si>
  <si>
    <t>0490</t>
  </si>
  <si>
    <t>Капітальні видатки разом, в т.ч.:</t>
  </si>
  <si>
    <t>1500000</t>
  </si>
  <si>
    <t>1510000</t>
  </si>
  <si>
    <t>0443</t>
  </si>
  <si>
    <t>Реалізація інших заходів щодо соціально-економічного розвитку територій</t>
  </si>
  <si>
    <t>Начальник фінансового управління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</si>
  <si>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</si>
  <si>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</si>
  <si>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</si>
  <si>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</si>
  <si>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0511</t>
  </si>
  <si>
    <t>Охорона та раціональне використання природних ресурсів</t>
  </si>
  <si>
    <t>1200000</t>
  </si>
  <si>
    <t>Відділ комунального господарства та благоустрою Чорноморської  міської ради  Одеського району Одеської області</t>
  </si>
  <si>
    <t>1210000</t>
  </si>
  <si>
    <t>7310</t>
  </si>
  <si>
    <t>Будівництво об'єктів житлово-комунального господарства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</si>
  <si>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</si>
  <si>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</si>
  <si>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</si>
  <si>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</si>
  <si>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</si>
  <si>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</si>
  <si>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Будівництво льодової арени в місті Чорноморськ, Одеського району Одеської області</t>
  </si>
  <si>
    <t>Реконструкція існуючого стадіону за адресою: Одеська область, Одеський район, місто Чорноморськ, вулиця Набережна, 2</t>
  </si>
  <si>
    <t>Ольга ЯКОВЕНКО</t>
  </si>
  <si>
    <t>Додаток7</t>
  </si>
  <si>
    <t>до рішення Чорноморської міської ради</t>
  </si>
  <si>
    <t>Реконструкція ділянки магістральної теплової мережі Ду 250мм 24 мети в 2-х трубному обчисленні та камери МК-32 на перетині вул.1 Травня та вул.Середня</t>
  </si>
  <si>
    <t>Звіт про обсяги капітальних вкладень бюджету Чорноморської міської територіальної громади  у розрізі інвестиційних проєктів за 9 місяців 2023 року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</si>
  <si>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</si>
  <si>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Управління капітального будівництва Чорноморської міської ради Одеського району Одеської області</t>
  </si>
  <si>
    <t>Будівництво (буріння) артезіанської свердловини на території котельні № 2 за адресою: м.Чорноморськ, вул.Садова, 1</t>
  </si>
  <si>
    <t>Протизсувні заходи у прибережній зоні в районі 9-го мкр. 
м. Чорноморськ. Коригування</t>
  </si>
  <si>
    <t>від                     2023 №                - VІII</t>
  </si>
  <si>
    <t>Затверджено розписом на звітний рік з урахуванням змін, грн</t>
  </si>
  <si>
    <t>Виконано за звітний період, грн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</si>
  <si>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адресою: Одеська область, Одеський район, м.Чорноморськ, вул. Садова,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</si>
</sst>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i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7" fillId="0" borderId="0"/>
    <xf numFmtId="0" fontId="18" fillId="0" borderId="0"/>
    <xf numFmtId="9" fontId="19" fillId="0" borderId="0" applyFont="0" applyFill="0" applyBorder="0" applyAlignment="0" applyProtection="0"/>
  </cellStyleXfs>
  <cellXfs count="62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/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3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7" fillId="2" borderId="1" xfId="8" applyFont="1" applyFill="1" applyBorder="1" applyAlignment="1">
      <alignment vertical="top" wrapText="1"/>
    </xf>
    <xf numFmtId="0" fontId="16" fillId="2" borderId="1" xfId="8" applyFont="1" applyFill="1" applyBorder="1" applyAlignment="1">
      <alignment horizontal="left" vertical="top" wrapText="1"/>
    </xf>
    <xf numFmtId="0" fontId="15" fillId="2" borderId="1" xfId="0" applyFont="1" applyFill="1" applyBorder="1" applyAlignment="1"/>
    <xf numFmtId="0" fontId="15" fillId="2" borderId="1" xfId="0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2" borderId="0" xfId="0" applyFont="1" applyFill="1" applyAlignment="1"/>
    <xf numFmtId="0" fontId="23" fillId="2" borderId="0" xfId="0" applyFont="1" applyFill="1"/>
    <xf numFmtId="0" fontId="7" fillId="2" borderId="1" xfId="0" applyFont="1" applyFill="1" applyBorder="1"/>
    <xf numFmtId="0" fontId="15" fillId="2" borderId="1" xfId="4" applyFont="1" applyFill="1" applyBorder="1" applyAlignment="1">
      <alignment horizontal="center" wrapText="1"/>
    </xf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9" fontId="14" fillId="0" borderId="0" xfId="9" applyFont="1" applyAlignment="1">
      <alignment horizontal="left"/>
    </xf>
  </cellXfs>
  <cellStyles count="10">
    <cellStyle name="Відсотковий" xfId="9" builtinId="5"/>
    <cellStyle name="Гіперпосилання" xfId="5" builtinId="8"/>
    <cellStyle name="Звичайний" xfId="0" builtinId="0"/>
    <cellStyle name="Обычный 10" xfId="7"/>
    <cellStyle name="Обычный 2" xfId="1"/>
    <cellStyle name="Обычный 2 2" xfId="6"/>
    <cellStyle name="Обычный 3" xfId="3"/>
    <cellStyle name="Обычный 9" xfId="8"/>
    <cellStyle name="Обычный_дод 3" xfId="4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topLeftCell="A21" zoomScale="70" zoomScaleNormal="90" zoomScaleSheetLayoutView="70" workbookViewId="0">
      <selection activeCell="E25" sqref="E25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1.33203125" style="3" customWidth="1"/>
    <col min="6" max="6" width="18.88671875" style="1" customWidth="1"/>
    <col min="7" max="7" width="18.33203125" style="1" customWidth="1"/>
    <col min="8" max="8" width="15.5546875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8" s="31" customFormat="1" ht="16.5" customHeight="1">
      <c r="A1" s="30"/>
      <c r="D1" s="32"/>
      <c r="E1" s="33"/>
      <c r="F1" s="34"/>
      <c r="G1" s="61" t="s">
        <v>36</v>
      </c>
      <c r="H1" s="61"/>
    </row>
    <row r="2" spans="1:8" s="31" customFormat="1" ht="16.5" customHeight="1">
      <c r="A2" s="30"/>
      <c r="D2" s="32"/>
      <c r="E2" s="33"/>
      <c r="F2" s="35"/>
      <c r="G2" s="61" t="s">
        <v>37</v>
      </c>
      <c r="H2" s="61"/>
    </row>
    <row r="3" spans="1:8" s="31" customFormat="1" ht="16.5" customHeight="1">
      <c r="A3" s="30"/>
      <c r="D3" s="32"/>
      <c r="E3" s="33"/>
      <c r="G3" s="61" t="s">
        <v>44</v>
      </c>
      <c r="H3" s="61"/>
    </row>
    <row r="4" spans="1:8" s="4" customFormat="1" ht="25.2" customHeight="1">
      <c r="A4" s="60" t="s">
        <v>39</v>
      </c>
      <c r="B4" s="60"/>
      <c r="C4" s="60"/>
      <c r="D4" s="60"/>
      <c r="E4" s="60"/>
      <c r="F4" s="60"/>
      <c r="G4" s="60"/>
      <c r="H4" s="60"/>
    </row>
    <row r="5" spans="1:8" s="4" customFormat="1" ht="21">
      <c r="A5" s="59">
        <v>1558900000</v>
      </c>
      <c r="B5" s="59"/>
      <c r="C5" s="9"/>
      <c r="D5" s="9"/>
      <c r="E5" s="9"/>
      <c r="F5" s="9"/>
      <c r="G5" s="9"/>
      <c r="H5" s="9"/>
    </row>
    <row r="6" spans="1:8" s="4" customFormat="1" ht="14.25" customHeight="1">
      <c r="A6" s="10" t="s">
        <v>8</v>
      </c>
      <c r="B6" s="11"/>
      <c r="C6" s="9"/>
      <c r="D6" s="9"/>
      <c r="E6" s="9"/>
      <c r="F6" s="9"/>
      <c r="G6" s="9"/>
      <c r="H6" s="9"/>
    </row>
    <row r="7" spans="1:8" s="4" customFormat="1" ht="8.4" customHeight="1">
      <c r="A7" s="5"/>
      <c r="D7" s="6"/>
      <c r="E7" s="7"/>
      <c r="F7" s="6"/>
      <c r="G7" s="8"/>
      <c r="H7" s="6"/>
    </row>
    <row r="8" spans="1:8" ht="94.5" customHeight="1">
      <c r="A8" s="28" t="s">
        <v>1</v>
      </c>
      <c r="B8" s="28" t="s">
        <v>2</v>
      </c>
      <c r="C8" s="28" t="s">
        <v>3</v>
      </c>
      <c r="D8" s="13" t="s">
        <v>4</v>
      </c>
      <c r="E8" s="13" t="s">
        <v>5</v>
      </c>
      <c r="F8" s="13" t="s">
        <v>45</v>
      </c>
      <c r="G8" s="13" t="s">
        <v>46</v>
      </c>
      <c r="H8" s="13" t="s">
        <v>0</v>
      </c>
    </row>
    <row r="9" spans="1:8">
      <c r="A9" s="29">
        <v>1</v>
      </c>
      <c r="B9" s="29">
        <v>2</v>
      </c>
      <c r="C9" s="29">
        <v>3</v>
      </c>
      <c r="D9" s="14">
        <v>4</v>
      </c>
      <c r="E9" s="14">
        <v>5</v>
      </c>
      <c r="F9" s="14">
        <v>6</v>
      </c>
      <c r="G9" s="15" t="s">
        <v>7</v>
      </c>
      <c r="H9" s="14">
        <v>8</v>
      </c>
    </row>
    <row r="10" spans="1:8" ht="35.4" customHeight="1">
      <c r="A10" s="16" t="s">
        <v>22</v>
      </c>
      <c r="B10" s="16"/>
      <c r="C10" s="16"/>
      <c r="D10" s="58" t="s">
        <v>23</v>
      </c>
      <c r="E10" s="58"/>
      <c r="F10" s="41">
        <f>F11</f>
        <v>3635206.64</v>
      </c>
      <c r="G10" s="41">
        <f>G11</f>
        <v>2185206.64</v>
      </c>
      <c r="H10" s="17">
        <f>G10/F10</f>
        <v>0.60112308773731771</v>
      </c>
    </row>
    <row r="11" spans="1:8" ht="40.200000000000003" customHeight="1">
      <c r="A11" s="16" t="s">
        <v>24</v>
      </c>
      <c r="B11" s="18"/>
      <c r="C11" s="18"/>
      <c r="D11" s="58" t="s">
        <v>23</v>
      </c>
      <c r="E11" s="58"/>
      <c r="F11" s="41">
        <f>F12</f>
        <v>3635206.64</v>
      </c>
      <c r="G11" s="41">
        <f>G12</f>
        <v>2185206.64</v>
      </c>
      <c r="H11" s="17">
        <f t="shared" ref="H11:H14" si="0">G11/F11</f>
        <v>0.60112308773731771</v>
      </c>
    </row>
    <row r="12" spans="1:8" ht="36">
      <c r="A12" s="36">
        <v>1217310</v>
      </c>
      <c r="B12" s="23" t="s">
        <v>25</v>
      </c>
      <c r="C12" s="23" t="s">
        <v>13</v>
      </c>
      <c r="D12" s="37" t="s">
        <v>26</v>
      </c>
      <c r="E12" s="21" t="s">
        <v>10</v>
      </c>
      <c r="F12" s="42">
        <f>F13+F14+F15</f>
        <v>3635206.64</v>
      </c>
      <c r="G12" s="42">
        <f>G13+G14+G15</f>
        <v>2185206.64</v>
      </c>
      <c r="H12" s="22">
        <f t="shared" si="0"/>
        <v>0.60112308773731771</v>
      </c>
    </row>
    <row r="13" spans="1:8" ht="108">
      <c r="A13" s="36"/>
      <c r="B13" s="23"/>
      <c r="C13" s="23"/>
      <c r="D13" s="37"/>
      <c r="E13" s="21" t="s">
        <v>27</v>
      </c>
      <c r="F13" s="42">
        <f>2100000+85206.64</f>
        <v>2185206.64</v>
      </c>
      <c r="G13" s="42">
        <v>2185206.64</v>
      </c>
      <c r="H13" s="22">
        <f t="shared" si="0"/>
        <v>1</v>
      </c>
    </row>
    <row r="14" spans="1:8" ht="72">
      <c r="A14" s="36"/>
      <c r="B14" s="23"/>
      <c r="C14" s="23"/>
      <c r="D14" s="37"/>
      <c r="E14" s="21" t="s">
        <v>40</v>
      </c>
      <c r="F14" s="42">
        <f>225000+75000</f>
        <v>300000</v>
      </c>
      <c r="G14" s="57"/>
      <c r="H14" s="22">
        <f t="shared" si="0"/>
        <v>0</v>
      </c>
    </row>
    <row r="15" spans="1:8" ht="72">
      <c r="A15" s="36"/>
      <c r="B15" s="23"/>
      <c r="C15" s="23"/>
      <c r="D15" s="37"/>
      <c r="E15" s="21" t="s">
        <v>38</v>
      </c>
      <c r="F15" s="42">
        <v>1150000</v>
      </c>
      <c r="G15" s="57"/>
      <c r="H15" s="22">
        <f>G15/F15</f>
        <v>0</v>
      </c>
    </row>
    <row r="16" spans="1:8" ht="36.6" customHeight="1">
      <c r="A16" s="16" t="s">
        <v>11</v>
      </c>
      <c r="B16" s="16"/>
      <c r="C16" s="16"/>
      <c r="D16" s="58" t="s">
        <v>41</v>
      </c>
      <c r="E16" s="58"/>
      <c r="F16" s="41">
        <f>F17</f>
        <v>36118473.859999999</v>
      </c>
      <c r="G16" s="41">
        <f>G17</f>
        <v>4129838.9699999997</v>
      </c>
      <c r="H16" s="17">
        <f t="shared" ref="H16:H32" si="1">G16/F16</f>
        <v>0.11434145822461392</v>
      </c>
    </row>
    <row r="17" spans="1:9" ht="33" customHeight="1">
      <c r="A17" s="16" t="s">
        <v>12</v>
      </c>
      <c r="B17" s="18"/>
      <c r="C17" s="18"/>
      <c r="D17" s="58" t="s">
        <v>41</v>
      </c>
      <c r="E17" s="58"/>
      <c r="F17" s="41">
        <f>F18+F19+F26+F30+F31</f>
        <v>36118473.859999999</v>
      </c>
      <c r="G17" s="41">
        <f>G18+G19+G26+G30+G31</f>
        <v>4129838.9699999997</v>
      </c>
      <c r="H17" s="17">
        <f t="shared" si="1"/>
        <v>0.11434145822461392</v>
      </c>
    </row>
    <row r="18" spans="1:9" ht="72">
      <c r="A18" s="19">
        <v>1517321</v>
      </c>
      <c r="B18" s="19">
        <v>7321</v>
      </c>
      <c r="C18" s="23" t="s">
        <v>13</v>
      </c>
      <c r="D18" s="20" t="s">
        <v>28</v>
      </c>
      <c r="E18" s="21" t="s">
        <v>16</v>
      </c>
      <c r="F18" s="42">
        <f>7177841.58-3400000-2000000</f>
        <v>1777841.58</v>
      </c>
      <c r="G18" s="42">
        <v>632871.19999999995</v>
      </c>
      <c r="H18" s="22">
        <f t="shared" si="1"/>
        <v>0.35597727442059257</v>
      </c>
    </row>
    <row r="19" spans="1:9" ht="36">
      <c r="A19" s="19">
        <v>1517310</v>
      </c>
      <c r="B19" s="23" t="s">
        <v>25</v>
      </c>
      <c r="C19" s="23" t="s">
        <v>13</v>
      </c>
      <c r="D19" s="37" t="s">
        <v>26</v>
      </c>
      <c r="E19" s="37" t="s">
        <v>10</v>
      </c>
      <c r="F19" s="42">
        <f>F20+F21+F22+F23+F24+F25</f>
        <v>30772000</v>
      </c>
      <c r="G19" s="42">
        <f>G20+G21+G22+G23+G24+G25</f>
        <v>2706236.14</v>
      </c>
      <c r="H19" s="22">
        <f t="shared" si="1"/>
        <v>8.7944759521643059E-2</v>
      </c>
      <c r="I19" s="12"/>
    </row>
    <row r="20" spans="1:9" ht="126">
      <c r="A20" s="19"/>
      <c r="B20" s="23"/>
      <c r="C20" s="23"/>
      <c r="D20" s="37"/>
      <c r="E20" s="37" t="s">
        <v>29</v>
      </c>
      <c r="F20" s="42">
        <v>3450000</v>
      </c>
      <c r="G20" s="57"/>
      <c r="H20" s="22">
        <f t="shared" si="1"/>
        <v>0</v>
      </c>
    </row>
    <row r="21" spans="1:9" ht="54">
      <c r="A21" s="19"/>
      <c r="B21" s="23"/>
      <c r="C21" s="23"/>
      <c r="D21" s="37"/>
      <c r="E21" s="20" t="s">
        <v>30</v>
      </c>
      <c r="F21" s="43">
        <v>3132000</v>
      </c>
      <c r="G21" s="57"/>
      <c r="H21" s="22">
        <f t="shared" si="1"/>
        <v>0</v>
      </c>
    </row>
    <row r="22" spans="1:9" ht="90">
      <c r="A22" s="19"/>
      <c r="B22" s="23"/>
      <c r="C22" s="23"/>
      <c r="D22" s="37"/>
      <c r="E22" s="20" t="s">
        <v>31</v>
      </c>
      <c r="F22" s="43">
        <v>2500000</v>
      </c>
      <c r="G22" s="43">
        <v>722951.66</v>
      </c>
      <c r="H22" s="22">
        <f t="shared" si="1"/>
        <v>0.28918066400000003</v>
      </c>
    </row>
    <row r="23" spans="1:9" ht="90">
      <c r="A23" s="19"/>
      <c r="B23" s="23"/>
      <c r="C23" s="23"/>
      <c r="D23" s="37"/>
      <c r="E23" s="38" t="s">
        <v>32</v>
      </c>
      <c r="F23" s="43">
        <v>720000</v>
      </c>
      <c r="G23" s="43">
        <v>133272.48000000001</v>
      </c>
      <c r="H23" s="22">
        <f t="shared" si="1"/>
        <v>0.18510066666666669</v>
      </c>
    </row>
    <row r="24" spans="1:9" ht="194.25" customHeight="1">
      <c r="A24" s="19"/>
      <c r="B24" s="23"/>
      <c r="C24" s="23"/>
      <c r="D24" s="37"/>
      <c r="E24" s="20" t="s">
        <v>47</v>
      </c>
      <c r="F24" s="43">
        <f>1900000+19000000</f>
        <v>20900000</v>
      </c>
      <c r="G24" s="43">
        <v>1850012</v>
      </c>
      <c r="H24" s="22">
        <f t="shared" si="1"/>
        <v>8.8517320574162686E-2</v>
      </c>
    </row>
    <row r="25" spans="1:9" ht="54">
      <c r="A25" s="19"/>
      <c r="B25" s="23"/>
      <c r="C25" s="23"/>
      <c r="D25" s="37"/>
      <c r="E25" s="20" t="s">
        <v>42</v>
      </c>
      <c r="F25" s="43">
        <v>70000</v>
      </c>
      <c r="G25" s="57"/>
      <c r="H25" s="22">
        <f t="shared" si="1"/>
        <v>0</v>
      </c>
    </row>
    <row r="26" spans="1:9" ht="36">
      <c r="A26" s="19">
        <v>1517370</v>
      </c>
      <c r="B26" s="19">
        <v>7370</v>
      </c>
      <c r="C26" s="23" t="s">
        <v>9</v>
      </c>
      <c r="D26" s="20" t="s">
        <v>14</v>
      </c>
      <c r="E26" s="21" t="s">
        <v>10</v>
      </c>
      <c r="F26" s="42">
        <f>F27+F28+F29</f>
        <v>2145680.2799999998</v>
      </c>
      <c r="G26" s="42">
        <f>G27+G28+G29</f>
        <v>362512.77</v>
      </c>
      <c r="H26" s="22">
        <f t="shared" si="1"/>
        <v>0.16895004040396924</v>
      </c>
    </row>
    <row r="27" spans="1:9" ht="90">
      <c r="A27" s="18"/>
      <c r="B27" s="18"/>
      <c r="C27" s="18"/>
      <c r="D27" s="21"/>
      <c r="E27" s="25" t="s">
        <v>17</v>
      </c>
      <c r="F27" s="44">
        <f>2880680.17-1000000</f>
        <v>1880680.17</v>
      </c>
      <c r="G27" s="44">
        <v>362512.77</v>
      </c>
      <c r="H27" s="22">
        <f t="shared" si="1"/>
        <v>0.19275620373027064</v>
      </c>
    </row>
    <row r="28" spans="1:9" ht="54">
      <c r="A28" s="18"/>
      <c r="B28" s="18"/>
      <c r="C28" s="18"/>
      <c r="D28" s="21"/>
      <c r="E28" s="24" t="s">
        <v>33</v>
      </c>
      <c r="F28" s="44">
        <f>1708030-1600000</f>
        <v>108030</v>
      </c>
      <c r="G28" s="57"/>
      <c r="H28" s="22">
        <f t="shared" si="1"/>
        <v>0</v>
      </c>
    </row>
    <row r="29" spans="1:9" ht="54">
      <c r="A29" s="18"/>
      <c r="B29" s="18"/>
      <c r="C29" s="18"/>
      <c r="D29" s="21"/>
      <c r="E29" s="39" t="s">
        <v>34</v>
      </c>
      <c r="F29" s="42">
        <v>156970.10999999999</v>
      </c>
      <c r="G29" s="57"/>
      <c r="H29" s="22">
        <f t="shared" si="1"/>
        <v>0</v>
      </c>
    </row>
    <row r="30" spans="1:9" ht="54">
      <c r="A30" s="19">
        <v>1517390</v>
      </c>
      <c r="B30" s="19">
        <v>7390</v>
      </c>
      <c r="C30" s="23" t="s">
        <v>9</v>
      </c>
      <c r="D30" s="20" t="s">
        <v>18</v>
      </c>
      <c r="E30" s="40" t="s">
        <v>19</v>
      </c>
      <c r="F30" s="45">
        <v>1289432</v>
      </c>
      <c r="G30" s="45">
        <v>385498.86</v>
      </c>
      <c r="H30" s="22">
        <f t="shared" si="1"/>
        <v>0.29896796418888316</v>
      </c>
    </row>
    <row r="31" spans="1:9" ht="54">
      <c r="A31" s="19">
        <v>1518311</v>
      </c>
      <c r="B31" s="19">
        <v>8311</v>
      </c>
      <c r="C31" s="23" t="s">
        <v>20</v>
      </c>
      <c r="D31" s="20" t="s">
        <v>21</v>
      </c>
      <c r="E31" s="21" t="s">
        <v>43</v>
      </c>
      <c r="F31" s="42">
        <v>133520</v>
      </c>
      <c r="G31" s="42">
        <v>42720</v>
      </c>
      <c r="H31" s="22">
        <f t="shared" si="1"/>
        <v>0.31995206710605151</v>
      </c>
    </row>
    <row r="32" spans="1:9">
      <c r="A32" s="15"/>
      <c r="B32" s="18"/>
      <c r="C32" s="18"/>
      <c r="D32" s="26"/>
      <c r="E32" s="27" t="s">
        <v>6</v>
      </c>
      <c r="F32" s="46">
        <f>F10+F16</f>
        <v>39753680.5</v>
      </c>
      <c r="G32" s="46">
        <f>G10+G16</f>
        <v>6315045.6099999994</v>
      </c>
      <c r="H32" s="17">
        <f t="shared" si="1"/>
        <v>0.15885436343434917</v>
      </c>
    </row>
    <row r="33" spans="1:6">
      <c r="A33" s="47"/>
      <c r="B33" s="48"/>
      <c r="C33" s="48"/>
      <c r="D33" s="49"/>
      <c r="E33" s="50"/>
      <c r="F33" s="51"/>
    </row>
    <row r="34" spans="1:6">
      <c r="A34" s="52"/>
      <c r="B34" s="53"/>
      <c r="C34" s="54"/>
      <c r="D34" s="55" t="s">
        <v>15</v>
      </c>
      <c r="E34" s="55"/>
      <c r="F34" s="56" t="s">
        <v>35</v>
      </c>
    </row>
  </sheetData>
  <customSheetViews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1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4"/>
    </customSheetView>
  </customSheetViews>
  <mergeCells count="9">
    <mergeCell ref="A4:H4"/>
    <mergeCell ref="G1:H1"/>
    <mergeCell ref="G2:H2"/>
    <mergeCell ref="G3:H3"/>
    <mergeCell ref="D16:E16"/>
    <mergeCell ref="D17:E17"/>
    <mergeCell ref="D10:E10"/>
    <mergeCell ref="D11:E11"/>
    <mergeCell ref="A5:B5"/>
  </mergeCells>
  <pageMargins left="1.1811023622047245" right="0.19685039370078741" top="0.59055118110236227" bottom="0.19685039370078741" header="0.39370078740157483" footer="0.19685039370078741"/>
  <pageSetup paperSize="9" scale="43" fitToHeight="4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2023-10-23T10:47:25Z</cp:lastPrinted>
  <dcterms:created xsi:type="dcterms:W3CDTF">2019-04-10T18:00:09Z</dcterms:created>
  <dcterms:modified xsi:type="dcterms:W3CDTF">2023-11-08T17:00:10Z</dcterms:modified>
</cp:coreProperties>
</file>