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\"/>
    </mc:Choice>
  </mc:AlternateContent>
  <bookViews>
    <workbookView xWindow="-105" yWindow="-105" windowWidth="23250" windowHeight="12570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змінами'!$A$1:$L$40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0" l="1"/>
  <c r="K38" i="20"/>
  <c r="I38" i="20"/>
  <c r="J23" i="20"/>
  <c r="K23" i="20"/>
  <c r="I23" i="20"/>
  <c r="K27" i="20"/>
  <c r="K25" i="20"/>
  <c r="K20" i="20" l="1"/>
  <c r="I20" i="20"/>
  <c r="G30" i="20" l="1"/>
  <c r="G29" i="20"/>
  <c r="J36" i="20" l="1"/>
  <c r="I36" i="20"/>
  <c r="J26" i="20"/>
  <c r="J25" i="20" s="1"/>
  <c r="I26" i="20"/>
  <c r="I25" i="20" s="1"/>
  <c r="K22" i="20"/>
  <c r="J32" i="20"/>
  <c r="I32" i="20"/>
  <c r="J31" i="20" l="1"/>
  <c r="I31" i="20"/>
  <c r="J30" i="20"/>
  <c r="I30" i="20"/>
  <c r="J28" i="20" l="1"/>
  <c r="I28" i="20"/>
  <c r="I24" i="20"/>
  <c r="J24" i="20" l="1"/>
  <c r="J37" i="20" l="1"/>
  <c r="I37" i="20"/>
  <c r="K19" i="20" l="1"/>
  <c r="K43" i="20" s="1"/>
  <c r="J21" i="20"/>
  <c r="J20" i="20" s="1"/>
  <c r="I19" i="20"/>
  <c r="J19" i="20" l="1"/>
  <c r="J29" i="20" l="1"/>
  <c r="J27" i="20" s="1"/>
  <c r="I29" i="20"/>
  <c r="I27" i="20" s="1"/>
  <c r="H24" i="20" l="1"/>
  <c r="J22" i="20" l="1"/>
  <c r="I22" i="20"/>
  <c r="J43" i="20" l="1"/>
  <c r="I43" i="20"/>
</calcChain>
</file>

<file path=xl/sharedStrings.xml><?xml version="1.0" encoding="utf-8"?>
<sst xmlns="http://schemas.openxmlformats.org/spreadsheetml/2006/main" count="85" uniqueCount="72">
  <si>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</si>
  <si>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</si>
  <si>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</si>
  <si>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</si>
  <si>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</si>
  <si>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</si>
  <si>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</si>
  <si>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</si>
  <si>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</si>
  <si>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</si>
  <si>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</si>
  <si>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</si>
  <si>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</si>
  <si>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</si>
  <si>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</si>
  <si>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</si>
  <si>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</si>
  <si>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</si>
  <si>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</si>
  <si>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</si>
  <si>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</si>
  <si>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</si>
  <si>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</si>
  <si>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</si>
  <si>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</si>
  <si>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</si>
  <si>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</si>
  <si>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</si>
  <si>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</si>
  <si>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</si>
  <si>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</si>
  <si>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</si>
  <si>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</si>
  <si>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</si>
  <si>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</si>
  <si>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</si>
  <si>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</si>
  <si>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</si>
  <si>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</si>
  <si>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</si>
  <si>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</si>
  <si>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</si>
  <si>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Управління капітального будівництва Чорноморської міської ради Одеського району Одеської області</t>
  </si>
  <si>
    <t>попередні</t>
  </si>
  <si>
    <t>відхилення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</si>
  <si>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</si>
  <si>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</si>
  <si>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</si>
  <si>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</si>
  <si>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</si>
  <si>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</si>
  <si>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</si>
  <si>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'Заходи з енергозбереження</t>
  </si>
  <si>
    <t>за рахунок залишку коштів</t>
  </si>
  <si>
    <t>9,2</t>
  </si>
  <si>
    <t>від                    2023 №            - VIII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</si>
  <si>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</si>
  <si>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</si>
  <si>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</si>
  <si>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</si>
  <si>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</si>
  <si>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</si>
  <si>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</si>
  <si>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</si>
  <si>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</si>
  <si>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</si>
  <si>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</si>
  <si>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</si>
  <si>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2021-2024</t>
  </si>
  <si>
    <t>2012 - 2024</t>
  </si>
  <si>
    <t>Додаток 7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</si>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</sst>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4" fontId="14" fillId="2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/>
    <xf numFmtId="0" fontId="14" fillId="2" borderId="1" xfId="0" quotePrefix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view="pageBreakPreview" zoomScale="60" zoomScaleNormal="100" workbookViewId="0">
      <pane xSplit="5" ySplit="15" topLeftCell="F49" activePane="bottomRight" state="frozen"/>
      <selection pane="topRight" activeCell="F1" sqref="F1"/>
      <selection pane="bottomLeft" activeCell="A16" sqref="A16"/>
      <selection pane="bottomRight" activeCell="I36" sqref="I36"/>
    </sheetView>
  </sheetViews>
  <sheetFormatPr defaultColWidth="9.140625" defaultRowHeight="18.75"/>
  <cols>
    <col min="1" max="1" width="17.140625" style="43" customWidth="1"/>
    <col min="2" max="2" width="13.28515625" style="43" customWidth="1"/>
    <col min="3" max="3" width="15.28515625" style="43" customWidth="1"/>
    <col min="4" max="4" width="40" style="4" customWidth="1"/>
    <col min="5" max="5" width="78.28515625" style="7" customWidth="1"/>
    <col min="6" max="6" width="16.28515625" style="7" customWidth="1"/>
    <col min="7" max="7" width="16.7109375" style="7" customWidth="1"/>
    <col min="8" max="8" width="19.28515625" style="4" customWidth="1"/>
    <col min="9" max="9" width="29.7109375" style="4" customWidth="1"/>
    <col min="10" max="11" width="29.7109375" style="19" hidden="1" customWidth="1"/>
    <col min="12" max="12" width="29.7109375" style="4" customWidth="1"/>
    <col min="13" max="13" width="18.28515625" style="4" bestFit="1" customWidth="1"/>
    <col min="14" max="14" width="18" style="4" bestFit="1" customWidth="1"/>
    <col min="15" max="15" width="15.28515625" style="4" bestFit="1" customWidth="1"/>
    <col min="16" max="16384" width="9.140625" style="4"/>
  </cols>
  <sheetData>
    <row r="1" spans="1:12">
      <c r="H1" s="13" t="s">
        <v>70</v>
      </c>
    </row>
    <row r="2" spans="1:12">
      <c r="H2" s="13" t="s">
        <v>30</v>
      </c>
    </row>
    <row r="3" spans="1:12">
      <c r="H3" s="13" t="s">
        <v>11</v>
      </c>
    </row>
    <row r="4" spans="1:12">
      <c r="H4" s="13" t="s">
        <v>9</v>
      </c>
    </row>
    <row r="5" spans="1:12">
      <c r="H5" s="13" t="s">
        <v>55</v>
      </c>
    </row>
    <row r="6" spans="1:12">
      <c r="H6" s="13"/>
    </row>
    <row r="7" spans="1:12">
      <c r="H7" s="13" t="s">
        <v>26</v>
      </c>
    </row>
    <row r="8" spans="1:12">
      <c r="H8" s="13" t="s">
        <v>10</v>
      </c>
    </row>
    <row r="9" spans="1:12">
      <c r="H9" s="13" t="s">
        <v>11</v>
      </c>
    </row>
    <row r="10" spans="1:12">
      <c r="H10" s="13" t="s">
        <v>9</v>
      </c>
    </row>
    <row r="11" spans="1:12">
      <c r="H11" s="49" t="s">
        <v>31</v>
      </c>
    </row>
    <row r="12" spans="1:12" s="3" customFormat="1" ht="20.25">
      <c r="A12" s="68" t="s">
        <v>22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3" customFormat="1" ht="20.25">
      <c r="A13" s="68" t="s">
        <v>32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3" customFormat="1" ht="20.25">
      <c r="A14" s="72">
        <v>1558900000</v>
      </c>
      <c r="B14" s="72"/>
      <c r="C14" s="31"/>
      <c r="D14" s="31"/>
      <c r="E14" s="31"/>
      <c r="F14" s="31"/>
      <c r="G14" s="31"/>
      <c r="H14" s="31"/>
      <c r="I14" s="31"/>
      <c r="J14" s="51"/>
      <c r="K14" s="51"/>
      <c r="L14" s="31"/>
    </row>
    <row r="15" spans="1:12" s="3" customFormat="1" ht="20.25">
      <c r="A15" s="73" t="s">
        <v>8</v>
      </c>
      <c r="B15" s="73"/>
      <c r="C15" s="31"/>
      <c r="D15" s="31"/>
      <c r="E15" s="31"/>
      <c r="F15" s="31"/>
      <c r="G15" s="31"/>
      <c r="H15" s="31"/>
      <c r="I15" s="31"/>
      <c r="J15" s="51"/>
      <c r="K15" s="51"/>
      <c r="L15" s="31"/>
    </row>
    <row r="16" spans="1:12" s="14" customFormat="1" ht="15.75">
      <c r="A16" s="69" t="s">
        <v>4</v>
      </c>
      <c r="B16" s="69" t="s">
        <v>5</v>
      </c>
      <c r="C16" s="69" t="s">
        <v>3</v>
      </c>
      <c r="D16" s="69" t="s">
        <v>6</v>
      </c>
      <c r="E16" s="69" t="s">
        <v>23</v>
      </c>
      <c r="F16" s="69" t="s">
        <v>24</v>
      </c>
      <c r="G16" s="69" t="s">
        <v>25</v>
      </c>
      <c r="H16" s="69" t="s">
        <v>34</v>
      </c>
      <c r="I16" s="69" t="s">
        <v>35</v>
      </c>
      <c r="J16" s="77" t="s">
        <v>2</v>
      </c>
      <c r="K16" s="78"/>
      <c r="L16" s="69" t="s">
        <v>36</v>
      </c>
    </row>
    <row r="17" spans="1:12" s="14" customFormat="1" ht="91.15" customHeight="1">
      <c r="A17" s="70"/>
      <c r="B17" s="70"/>
      <c r="C17" s="70"/>
      <c r="D17" s="71"/>
      <c r="E17" s="71"/>
      <c r="F17" s="71"/>
      <c r="G17" s="71"/>
      <c r="H17" s="71"/>
      <c r="I17" s="71"/>
      <c r="J17" s="20" t="s">
        <v>1</v>
      </c>
      <c r="K17" s="21" t="s">
        <v>53</v>
      </c>
      <c r="L17" s="71"/>
    </row>
    <row r="18" spans="1:12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6">
        <v>6</v>
      </c>
      <c r="G18" s="16">
        <v>7</v>
      </c>
      <c r="H18" s="9">
        <v>8</v>
      </c>
      <c r="I18" s="9">
        <v>9</v>
      </c>
      <c r="J18" s="21" t="s">
        <v>7</v>
      </c>
      <c r="K18" s="21" t="s">
        <v>54</v>
      </c>
      <c r="L18" s="9">
        <v>10</v>
      </c>
    </row>
    <row r="19" spans="1:12" ht="44.65" customHeight="1">
      <c r="A19" s="33" t="s">
        <v>46</v>
      </c>
      <c r="B19" s="33"/>
      <c r="C19" s="33"/>
      <c r="D19" s="75" t="s">
        <v>48</v>
      </c>
      <c r="E19" s="76"/>
      <c r="F19" s="9"/>
      <c r="G19" s="30"/>
      <c r="H19" s="37"/>
      <c r="I19" s="59">
        <f t="shared" ref="I19:K20" si="0">I20</f>
        <v>1750000</v>
      </c>
      <c r="J19" s="65">
        <f t="shared" si="0"/>
        <v>1378027</v>
      </c>
      <c r="K19" s="65">
        <f t="shared" si="0"/>
        <v>371973</v>
      </c>
      <c r="L19" s="17"/>
    </row>
    <row r="20" spans="1:12" ht="44.65" customHeight="1">
      <c r="A20" s="33" t="s">
        <v>47</v>
      </c>
      <c r="B20" s="18"/>
      <c r="C20" s="18"/>
      <c r="D20" s="75" t="s">
        <v>48</v>
      </c>
      <c r="E20" s="76"/>
      <c r="F20" s="9"/>
      <c r="G20" s="30"/>
      <c r="H20" s="37"/>
      <c r="I20" s="59">
        <f>I21</f>
        <v>1750000</v>
      </c>
      <c r="J20" s="59">
        <f t="shared" si="0"/>
        <v>1378027</v>
      </c>
      <c r="K20" s="59">
        <f t="shared" si="0"/>
        <v>371973</v>
      </c>
      <c r="L20" s="17"/>
    </row>
    <row r="21" spans="1:12" ht="93.75">
      <c r="A21" s="18" t="s">
        <v>49</v>
      </c>
      <c r="B21" s="18" t="s">
        <v>50</v>
      </c>
      <c r="C21" s="35" t="s">
        <v>51</v>
      </c>
      <c r="D21" s="32" t="s">
        <v>52</v>
      </c>
      <c r="E21" s="50" t="s">
        <v>71</v>
      </c>
      <c r="F21" s="16">
        <v>2023</v>
      </c>
      <c r="G21" s="52">
        <v>4562181</v>
      </c>
      <c r="H21" s="17"/>
      <c r="I21" s="37">
        <v>1750000</v>
      </c>
      <c r="J21" s="64">
        <f>1750000-371973</f>
        <v>1378027</v>
      </c>
      <c r="K21" s="64">
        <v>371973</v>
      </c>
      <c r="L21" s="17">
        <v>1</v>
      </c>
    </row>
    <row r="22" spans="1:12" ht="44.65" customHeight="1">
      <c r="A22" s="33" t="s">
        <v>15</v>
      </c>
      <c r="B22" s="33"/>
      <c r="C22" s="33"/>
      <c r="D22" s="74" t="s">
        <v>42</v>
      </c>
      <c r="E22" s="74"/>
      <c r="F22" s="9"/>
      <c r="G22" s="30"/>
      <c r="H22" s="37"/>
      <c r="I22" s="59">
        <f>I23</f>
        <v>21144809.909999996</v>
      </c>
      <c r="J22" s="41">
        <f>J23</f>
        <v>21144809.909999996</v>
      </c>
      <c r="K22" s="41">
        <f>K23</f>
        <v>0</v>
      </c>
      <c r="L22" s="17"/>
    </row>
    <row r="23" spans="1:12" ht="44.65" customHeight="1">
      <c r="A23" s="33" t="s">
        <v>16</v>
      </c>
      <c r="B23" s="18"/>
      <c r="C23" s="18"/>
      <c r="D23" s="74" t="s">
        <v>42</v>
      </c>
      <c r="E23" s="74"/>
      <c r="F23" s="9"/>
      <c r="G23" s="30"/>
      <c r="H23" s="37"/>
      <c r="I23" s="59">
        <f>I24+I25+I27+I30+I31+I37</f>
        <v>21144809.909999996</v>
      </c>
      <c r="J23" s="59">
        <f t="shared" ref="J23:K23" si="1">J24+J25+J27+J30+J31+J37</f>
        <v>21144809.909999996</v>
      </c>
      <c r="K23" s="59">
        <f t="shared" si="1"/>
        <v>0</v>
      </c>
      <c r="L23" s="17"/>
    </row>
    <row r="24" spans="1:12" ht="56.25">
      <c r="A24" s="34">
        <v>1517321</v>
      </c>
      <c r="B24" s="34">
        <v>7321</v>
      </c>
      <c r="C24" s="35" t="s">
        <v>17</v>
      </c>
      <c r="D24" s="32" t="s">
        <v>39</v>
      </c>
      <c r="E24" s="15" t="s">
        <v>18</v>
      </c>
      <c r="F24" s="9" t="s">
        <v>33</v>
      </c>
      <c r="G24" s="30">
        <v>78391350</v>
      </c>
      <c r="H24" s="37">
        <f>3620270</f>
        <v>3620270</v>
      </c>
      <c r="I24" s="37">
        <f>7177841.58-3400000-2000000-942311.3</f>
        <v>835530.28</v>
      </c>
      <c r="J24" s="42">
        <f>7177841.58-3400000-2000000-942311.3</f>
        <v>835530.28</v>
      </c>
      <c r="K24" s="42"/>
      <c r="L24" s="17">
        <v>5.7000000000000002E-2</v>
      </c>
    </row>
    <row r="25" spans="1:12" ht="37.5">
      <c r="A25" s="34">
        <v>1517310</v>
      </c>
      <c r="B25" s="35" t="s">
        <v>37</v>
      </c>
      <c r="C25" s="35" t="s">
        <v>17</v>
      </c>
      <c r="D25" s="50" t="s">
        <v>38</v>
      </c>
      <c r="E25" s="50" t="s">
        <v>12</v>
      </c>
      <c r="F25" s="9"/>
      <c r="G25" s="30"/>
      <c r="H25" s="37"/>
      <c r="I25" s="37">
        <f>I26</f>
        <v>9090000</v>
      </c>
      <c r="J25" s="37">
        <f t="shared" ref="J25:K25" si="2">J26</f>
        <v>9090000</v>
      </c>
      <c r="K25" s="37">
        <f t="shared" si="2"/>
        <v>0</v>
      </c>
      <c r="L25" s="17">
        <v>1</v>
      </c>
    </row>
    <row r="26" spans="1:12" ht="131.25">
      <c r="A26" s="34"/>
      <c r="B26" s="35"/>
      <c r="C26" s="35"/>
      <c r="D26" s="50"/>
      <c r="E26" s="32" t="s">
        <v>45</v>
      </c>
      <c r="F26" s="9">
        <v>2023</v>
      </c>
      <c r="G26" s="30">
        <v>41654575</v>
      </c>
      <c r="H26" s="37"/>
      <c r="I26" s="62">
        <f>1900000+19000000-11810000</f>
        <v>9090000</v>
      </c>
      <c r="J26" s="42">
        <f>1900000+19000000-11810000</f>
        <v>9090000</v>
      </c>
      <c r="K26" s="42"/>
      <c r="L26" s="17">
        <v>0.218</v>
      </c>
    </row>
    <row r="27" spans="1:12" ht="56.25">
      <c r="A27" s="34">
        <v>1517370</v>
      </c>
      <c r="B27" s="34">
        <v>7370</v>
      </c>
      <c r="C27" s="35" t="s">
        <v>13</v>
      </c>
      <c r="D27" s="32" t="s">
        <v>14</v>
      </c>
      <c r="E27" s="15" t="s">
        <v>12</v>
      </c>
      <c r="F27" s="9"/>
      <c r="G27" s="30"/>
      <c r="H27" s="37"/>
      <c r="I27" s="37">
        <f>I28+I29</f>
        <v>470542.77</v>
      </c>
      <c r="J27" s="37">
        <f t="shared" ref="J27:K27" si="3">J28+J29</f>
        <v>470542.77</v>
      </c>
      <c r="K27" s="37">
        <f t="shared" si="3"/>
        <v>0</v>
      </c>
      <c r="L27" s="17"/>
    </row>
    <row r="28" spans="1:12" ht="75">
      <c r="A28" s="18"/>
      <c r="B28" s="18"/>
      <c r="C28" s="18"/>
      <c r="D28" s="15"/>
      <c r="E28" s="36" t="s">
        <v>19</v>
      </c>
      <c r="F28" s="9" t="s">
        <v>69</v>
      </c>
      <c r="G28" s="30">
        <v>399950865</v>
      </c>
      <c r="H28" s="37">
        <v>97556866</v>
      </c>
      <c r="I28" s="60">
        <f>2880680.17-1000000-1518167.4</f>
        <v>362512.77</v>
      </c>
      <c r="J28" s="47">
        <f>2880680.17-1000000-1518167.4</f>
        <v>362512.77</v>
      </c>
      <c r="K28" s="47"/>
      <c r="L28" s="17">
        <v>0.245</v>
      </c>
    </row>
    <row r="29" spans="1:12" ht="37.5">
      <c r="A29" s="18"/>
      <c r="B29" s="18"/>
      <c r="C29" s="18"/>
      <c r="D29" s="15"/>
      <c r="E29" s="61" t="s">
        <v>40</v>
      </c>
      <c r="F29" s="9" t="s">
        <v>68</v>
      </c>
      <c r="G29" s="30">
        <f>1381970+108030</f>
        <v>1490000</v>
      </c>
      <c r="H29" s="37">
        <v>1381970</v>
      </c>
      <c r="I29" s="60">
        <f>1708030-1600000</f>
        <v>108030</v>
      </c>
      <c r="J29" s="47">
        <f>1708030-1600000</f>
        <v>108030</v>
      </c>
      <c r="K29" s="47"/>
      <c r="L29" s="17">
        <v>1</v>
      </c>
    </row>
    <row r="30" spans="1:12" ht="56.25">
      <c r="A30" s="34">
        <v>1517390</v>
      </c>
      <c r="B30" s="34">
        <v>7390</v>
      </c>
      <c r="C30" s="35" t="s">
        <v>13</v>
      </c>
      <c r="D30" s="32" t="s">
        <v>20</v>
      </c>
      <c r="E30" s="54" t="s">
        <v>21</v>
      </c>
      <c r="F30" s="8" t="s">
        <v>68</v>
      </c>
      <c r="G30" s="55">
        <f>308568+3385498.86</f>
        <v>3694066.86</v>
      </c>
      <c r="H30" s="56">
        <v>308568</v>
      </c>
      <c r="I30" s="56">
        <f>1289432-903933.14</f>
        <v>385498.86</v>
      </c>
      <c r="J30" s="57">
        <f>1289432-903933.14</f>
        <v>385498.86</v>
      </c>
      <c r="K30" s="57"/>
      <c r="L30" s="58">
        <v>1</v>
      </c>
    </row>
    <row r="31" spans="1:12" ht="75">
      <c r="A31" s="18" t="s">
        <v>58</v>
      </c>
      <c r="B31" s="34" t="s">
        <v>59</v>
      </c>
      <c r="C31" s="67" t="s">
        <v>60</v>
      </c>
      <c r="D31" s="50" t="s">
        <v>61</v>
      </c>
      <c r="E31" s="50" t="s">
        <v>12</v>
      </c>
      <c r="F31" s="8"/>
      <c r="G31" s="55"/>
      <c r="H31" s="56"/>
      <c r="I31" s="56">
        <f>SUM(I32:I36)</f>
        <v>10320518</v>
      </c>
      <c r="J31" s="56">
        <f>SUM(J32:J36)</f>
        <v>10320518</v>
      </c>
      <c r="K31" s="57"/>
      <c r="L31" s="58"/>
    </row>
    <row r="32" spans="1:12" ht="56.25">
      <c r="A32" s="34"/>
      <c r="B32" s="34"/>
      <c r="C32" s="35"/>
      <c r="D32" s="32"/>
      <c r="E32" s="53" t="s">
        <v>62</v>
      </c>
      <c r="F32" s="16" t="s">
        <v>68</v>
      </c>
      <c r="G32" s="52">
        <v>33659714</v>
      </c>
      <c r="H32" s="56">
        <v>329482</v>
      </c>
      <c r="I32" s="60">
        <f>620518+500000-400000</f>
        <v>720518</v>
      </c>
      <c r="J32" s="64">
        <f>620518+500000-400000</f>
        <v>720518</v>
      </c>
      <c r="K32" s="57"/>
      <c r="L32" s="58">
        <v>3.1E-2</v>
      </c>
    </row>
    <row r="33" spans="1:12" ht="93.75">
      <c r="A33" s="34"/>
      <c r="B33" s="34"/>
      <c r="C33" s="35"/>
      <c r="D33" s="32"/>
      <c r="E33" s="32" t="s">
        <v>63</v>
      </c>
      <c r="F33" s="8" t="s">
        <v>67</v>
      </c>
      <c r="G33" s="55">
        <v>42482984</v>
      </c>
      <c r="H33" s="56">
        <v>0</v>
      </c>
      <c r="I33" s="60">
        <v>1200000</v>
      </c>
      <c r="J33" s="64">
        <v>1200000</v>
      </c>
      <c r="K33" s="57"/>
      <c r="L33" s="58">
        <v>2.8000000000000001E-2</v>
      </c>
    </row>
    <row r="34" spans="1:12" ht="75">
      <c r="A34" s="34"/>
      <c r="B34" s="34"/>
      <c r="C34" s="35"/>
      <c r="D34" s="32"/>
      <c r="E34" s="32" t="s">
        <v>64</v>
      </c>
      <c r="F34" s="8" t="s">
        <v>67</v>
      </c>
      <c r="G34" s="55"/>
      <c r="H34" s="56"/>
      <c r="I34" s="60">
        <v>1200000</v>
      </c>
      <c r="J34" s="64">
        <v>1200000</v>
      </c>
      <c r="K34" s="57"/>
      <c r="L34" s="58"/>
    </row>
    <row r="35" spans="1:12" ht="75">
      <c r="A35" s="34"/>
      <c r="B35" s="34"/>
      <c r="C35" s="35"/>
      <c r="D35" s="32"/>
      <c r="E35" s="32" t="s">
        <v>65</v>
      </c>
      <c r="F35" s="8" t="s">
        <v>67</v>
      </c>
      <c r="G35" s="55"/>
      <c r="H35" s="56"/>
      <c r="I35" s="60">
        <v>1200000</v>
      </c>
      <c r="J35" s="64">
        <v>1200000</v>
      </c>
      <c r="K35" s="57"/>
      <c r="L35" s="58"/>
    </row>
    <row r="36" spans="1:12" ht="93.75">
      <c r="A36" s="34"/>
      <c r="B36" s="34"/>
      <c r="C36" s="35"/>
      <c r="D36" s="32"/>
      <c r="E36" s="32" t="s">
        <v>66</v>
      </c>
      <c r="F36" s="8" t="s">
        <v>67</v>
      </c>
      <c r="G36" s="55">
        <v>27435695</v>
      </c>
      <c r="H36" s="56">
        <v>0</v>
      </c>
      <c r="I36" s="60">
        <f>1000000+5000000</f>
        <v>6000000</v>
      </c>
      <c r="J36" s="64">
        <f>1000000+5000000</f>
        <v>6000000</v>
      </c>
      <c r="K36" s="57"/>
      <c r="L36" s="58">
        <v>0.219</v>
      </c>
    </row>
    <row r="37" spans="1:12" ht="56.25">
      <c r="A37" s="34">
        <v>1518311</v>
      </c>
      <c r="B37" s="34">
        <v>8311</v>
      </c>
      <c r="C37" s="35" t="s">
        <v>27</v>
      </c>
      <c r="D37" s="32" t="s">
        <v>28</v>
      </c>
      <c r="E37" s="15" t="s">
        <v>41</v>
      </c>
      <c r="F37" s="9" t="s">
        <v>29</v>
      </c>
      <c r="G37" s="30">
        <v>949337344</v>
      </c>
      <c r="H37" s="37">
        <v>124295168</v>
      </c>
      <c r="I37" s="37">
        <f>133520-90800</f>
        <v>42720</v>
      </c>
      <c r="J37" s="42">
        <f>133520-90800</f>
        <v>42720</v>
      </c>
      <c r="K37" s="42"/>
      <c r="L37" s="17">
        <v>0.13100000000000001</v>
      </c>
    </row>
    <row r="38" spans="1:12">
      <c r="A38" s="27"/>
      <c r="B38" s="18"/>
      <c r="C38" s="18"/>
      <c r="D38" s="2"/>
      <c r="E38" s="10" t="s">
        <v>0</v>
      </c>
      <c r="F38" s="9"/>
      <c r="G38" s="37"/>
      <c r="H38" s="48"/>
      <c r="I38" s="48">
        <f>I19+I22</f>
        <v>22894809.909999996</v>
      </c>
      <c r="J38" s="48">
        <f t="shared" ref="J38:K38" si="4">J19+J22</f>
        <v>22522836.909999996</v>
      </c>
      <c r="K38" s="48">
        <f t="shared" si="4"/>
        <v>371973</v>
      </c>
      <c r="L38" s="38"/>
    </row>
    <row r="39" spans="1:12">
      <c r="B39" s="40"/>
      <c r="C39" s="40"/>
      <c r="E39" s="11"/>
      <c r="F39" s="5"/>
      <c r="G39" s="5"/>
      <c r="H39" s="6"/>
      <c r="I39" s="12"/>
      <c r="J39" s="22"/>
      <c r="K39" s="22"/>
      <c r="L39" s="6"/>
    </row>
    <row r="40" spans="1:12" s="24" customFormat="1">
      <c r="A40" s="45"/>
      <c r="B40" s="46"/>
      <c r="C40" s="44"/>
      <c r="D40" s="24" t="s">
        <v>56</v>
      </c>
      <c r="F40" s="25" t="s">
        <v>57</v>
      </c>
      <c r="G40" s="26"/>
      <c r="H40" s="25"/>
      <c r="J40" s="19"/>
      <c r="K40" s="19"/>
    </row>
    <row r="41" spans="1:12">
      <c r="A41" s="46"/>
      <c r="I41" s="1"/>
      <c r="J41" s="23"/>
      <c r="K41" s="23"/>
    </row>
    <row r="42" spans="1:12">
      <c r="H42" s="1" t="s">
        <v>43</v>
      </c>
      <c r="I42" s="1">
        <v>49901925.190000005</v>
      </c>
      <c r="J42" s="66">
        <v>49529952.190000005</v>
      </c>
      <c r="K42" s="66">
        <v>371973</v>
      </c>
    </row>
    <row r="43" spans="1:12">
      <c r="H43" s="4" t="s">
        <v>44</v>
      </c>
      <c r="I43" s="39">
        <f>I38-I42</f>
        <v>-27007115.280000009</v>
      </c>
      <c r="J43" s="63">
        <f>J38-J42</f>
        <v>-27007115.280000009</v>
      </c>
      <c r="K43" s="63">
        <f>K38-K42</f>
        <v>0</v>
      </c>
    </row>
    <row r="44" spans="1:12">
      <c r="H44" s="1"/>
      <c r="I44" s="1"/>
      <c r="J44" s="23"/>
      <c r="K44" s="23"/>
    </row>
    <row r="45" spans="1:12">
      <c r="H45" s="1"/>
      <c r="I45" s="1"/>
      <c r="J45" s="23"/>
      <c r="K45" s="23"/>
      <c r="L45" s="1"/>
    </row>
    <row r="46" spans="1:12">
      <c r="I46" s="28"/>
      <c r="J46" s="29"/>
      <c r="K46" s="29"/>
    </row>
    <row r="47" spans="1:12">
      <c r="H47" s="1"/>
      <c r="J47" s="23"/>
      <c r="K47" s="23"/>
    </row>
    <row r="48" spans="1:12">
      <c r="H48" s="1"/>
      <c r="I48" s="1"/>
      <c r="J48" s="23"/>
      <c r="K48" s="23"/>
      <c r="L48" s="1"/>
    </row>
  </sheetData>
  <mergeCells count="19">
    <mergeCell ref="D22:E22"/>
    <mergeCell ref="D23:E23"/>
    <mergeCell ref="D19:E19"/>
    <mergeCell ref="D20:E20"/>
    <mergeCell ref="J16:K16"/>
    <mergeCell ref="A12:L12"/>
    <mergeCell ref="A16:A17"/>
    <mergeCell ref="B16:B17"/>
    <mergeCell ref="C16:C17"/>
    <mergeCell ref="D16:D17"/>
    <mergeCell ref="E16:E17"/>
    <mergeCell ref="F16:F17"/>
    <mergeCell ref="G16:G17"/>
    <mergeCell ref="A13:L13"/>
    <mergeCell ref="A14:B14"/>
    <mergeCell ref="A15:B15"/>
    <mergeCell ref="H16:H17"/>
    <mergeCell ref="I16:I17"/>
    <mergeCell ref="L16:L17"/>
  </mergeCells>
  <pageMargins left="0.59055118110236227" right="0.59055118110236227" top="0.39370078740157483" bottom="0.39370078740157483" header="0" footer="0"/>
  <pageSetup paperSize="9" scale="4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Natasha-findep</cp:lastModifiedBy>
  <cp:lastPrinted>2023-11-24T06:22:47Z</cp:lastPrinted>
  <dcterms:created xsi:type="dcterms:W3CDTF">2005-08-15T04:40:30Z</dcterms:created>
  <dcterms:modified xsi:type="dcterms:W3CDTF">2023-11-24T06:23:13Z</dcterms:modified>
</cp:coreProperties>
</file>