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2_НАСТУПНЕ\"/>
    </mc:Choice>
  </mc:AlternateContent>
  <bookViews>
    <workbookView xWindow="-108" yWindow="-108" windowWidth="23256" windowHeight="12576"/>
  </bookViews>
  <sheets>
    <sheet name="Грудень" sheetId="6" r:id="rId1"/>
  </sheets>
  <definedNames>
    <definedName name="_xlnm.Print_Titles" localSheetId="0">Грудень!$3:$4</definedName>
    <definedName name="_xlnm.Print_Area" localSheetId="0">Грудень!$A$1:$H$61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6" l="1"/>
  <c r="D59" i="6"/>
  <c r="G59" i="6"/>
  <c r="D58" i="6"/>
  <c r="D57" i="6"/>
  <c r="G57" i="6"/>
  <c r="G56" i="6" s="1"/>
  <c r="F58" i="6"/>
  <c r="G53" i="6"/>
  <c r="G44" i="6"/>
  <c r="G28" i="6"/>
  <c r="D15" i="6"/>
  <c r="D19" i="6"/>
  <c r="G19" i="6"/>
  <c r="G15" i="6" s="1"/>
  <c r="D20" i="6"/>
  <c r="G5" i="6"/>
  <c r="E17" i="6" l="1"/>
  <c r="F21" i="6"/>
  <c r="F18" i="6"/>
  <c r="F5" i="6"/>
  <c r="H5" i="6"/>
  <c r="E5" i="6"/>
  <c r="E28" i="6"/>
  <c r="E35" i="6"/>
  <c r="F9" i="6"/>
  <c r="D12" i="6"/>
  <c r="E38" i="6" l="1"/>
  <c r="E19" i="6" l="1"/>
  <c r="F19" i="6"/>
  <c r="F26" i="6"/>
  <c r="H26" i="6"/>
  <c r="H15" i="6" s="1"/>
  <c r="E26" i="6"/>
  <c r="D27" i="6"/>
  <c r="F36" i="6"/>
  <c r="F35" i="6" s="1"/>
  <c r="F28" i="6" s="1"/>
  <c r="D28" i="6" s="1"/>
  <c r="H36" i="6"/>
  <c r="H35" i="6" s="1"/>
  <c r="H28" i="6" s="1"/>
  <c r="E36" i="6"/>
  <c r="D41" i="6"/>
  <c r="D40" i="6"/>
  <c r="D39" i="6"/>
  <c r="D38" i="6"/>
  <c r="D37" i="6"/>
  <c r="D26" i="6" l="1"/>
  <c r="D35" i="6"/>
  <c r="D36" i="6"/>
  <c r="F47" i="6" l="1"/>
  <c r="E47" i="6"/>
  <c r="D48" i="6"/>
  <c r="D47" i="6" l="1"/>
  <c r="H56" i="6"/>
  <c r="H53" i="6"/>
  <c r="D52" i="6" l="1"/>
  <c r="F51" i="6"/>
  <c r="H51" i="6"/>
  <c r="H44" i="6" s="1"/>
  <c r="H59" i="6" s="1"/>
  <c r="E51" i="6"/>
  <c r="D51" i="6" s="1"/>
  <c r="D11" i="6" l="1"/>
  <c r="E10" i="6"/>
  <c r="E9" i="6" l="1"/>
  <c r="D9" i="6" s="1"/>
  <c r="D10" i="6"/>
  <c r="F54" i="6"/>
  <c r="E54" i="6"/>
  <c r="F56" i="6"/>
  <c r="F57" i="6"/>
  <c r="E57" i="6"/>
  <c r="F16" i="6"/>
  <c r="E16" i="6"/>
  <c r="D17" i="6"/>
  <c r="F24" i="6"/>
  <c r="E24" i="6"/>
  <c r="D25" i="6"/>
  <c r="E56" i="6" l="1"/>
  <c r="D24" i="6"/>
  <c r="F29" i="6" l="1"/>
  <c r="E29" i="6"/>
  <c r="D30" i="6"/>
  <c r="D29" i="6" l="1"/>
  <c r="D55" i="6"/>
  <c r="F45" i="6"/>
  <c r="E45" i="6"/>
  <c r="D46" i="6"/>
  <c r="F31" i="6"/>
  <c r="E31" i="6"/>
  <c r="F33" i="6"/>
  <c r="E33" i="6"/>
  <c r="F42" i="6"/>
  <c r="E42" i="6"/>
  <c r="D43" i="6"/>
  <c r="D32" i="6"/>
  <c r="F13" i="6"/>
  <c r="E13" i="6"/>
  <c r="F6" i="6"/>
  <c r="E6" i="6"/>
  <c r="D45" i="6" l="1"/>
  <c r="D42" i="6"/>
  <c r="E49" i="6" l="1"/>
  <c r="E44" i="6" s="1"/>
  <c r="F49" i="6"/>
  <c r="F44" i="6" s="1"/>
  <c r="D50" i="6"/>
  <c r="D44" i="6" l="1"/>
  <c r="D49" i="6"/>
  <c r="D34" i="6" l="1"/>
  <c r="D33" i="6" l="1"/>
  <c r="D5" i="6" l="1"/>
  <c r="D14" i="6" l="1"/>
  <c r="D23" i="6"/>
  <c r="F22" i="6"/>
  <c r="F15" i="6" s="1"/>
  <c r="E22" i="6"/>
  <c r="E15" i="6" s="1"/>
  <c r="D21" i="6"/>
  <c r="D18" i="6"/>
  <c r="D13" i="6" l="1"/>
  <c r="D22" i="6"/>
  <c r="D16" i="6"/>
  <c r="F53" i="6" l="1"/>
  <c r="F59" i="6" s="1"/>
  <c r="E53" i="6"/>
  <c r="E59" i="6" s="1"/>
  <c r="D8" i="6"/>
  <c r="D7" i="6"/>
  <c r="D31" i="6" l="1"/>
  <c r="D54" i="6"/>
  <c r="D6" i="6"/>
  <c r="D53" i="6"/>
  <c r="E62" i="6" l="1"/>
</calcChain>
</file>

<file path=xl/sharedStrings.xml><?xml version="1.0" encoding="utf-8"?>
<sst xmlns="http://schemas.openxmlformats.org/spreadsheetml/2006/main" count="75" uniqueCount="69">
  <si>
    <t>РАЗОМ пропозиції</t>
  </si>
  <si>
    <t>КПКВК МБ</t>
  </si>
  <si>
    <t>Головний розпорядник/бюджетна програма</t>
  </si>
  <si>
    <t>№ з/п</t>
  </si>
  <si>
    <t>1.</t>
  </si>
  <si>
    <t>Загальна сума</t>
  </si>
  <si>
    <t xml:space="preserve">Перерозподіл видатків </t>
  </si>
  <si>
    <t>ЗФ</t>
  </si>
  <si>
    <t>Передача коштів до БР</t>
  </si>
  <si>
    <t>Виконавчий комітет</t>
  </si>
  <si>
    <t>2.</t>
  </si>
  <si>
    <t>Відділ комунального господарства та благоустрою</t>
  </si>
  <si>
    <t>Заходи із запобігання та ліквідації надзвичайних ситуацій та наслідків стихійного лиха</t>
  </si>
  <si>
    <t>Організація благоустрою населених пунктів</t>
  </si>
  <si>
    <t>3.</t>
  </si>
  <si>
    <t>4.</t>
  </si>
  <si>
    <t>Управління капітального будівництва</t>
  </si>
  <si>
    <t>5.</t>
  </si>
  <si>
    <t>Управління комунальної власності та земельних відносин</t>
  </si>
  <si>
    <t>Інші заходи, пов'язані з економічною діяльністю</t>
  </si>
  <si>
    <t>Начальник фінансового управління</t>
  </si>
  <si>
    <t>Ольга ЯКОВЕНКО</t>
  </si>
  <si>
    <t>Будівництво об'єктів житлово-комунального господарства</t>
  </si>
  <si>
    <t>Управління освіти</t>
  </si>
  <si>
    <t>Надання дошкільної освіти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</si>
  <si>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</si>
  <si>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</si>
  <si>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Капітальні видатки</t>
  </si>
  <si>
    <t>Внески до статутного капіталу суб'єктів господарювання</t>
  </si>
  <si>
    <t>Поточний ремонт мереж каналізації за адресою: Одеська область, Одеський район, м.Чорноморськ, вздовж вул.1 Травня, від будинку 1 до будинку 5А</t>
  </si>
  <si>
    <t>Реконструкція магістральної камери МК32 на перехресті вулиць 1 Травня - Середня в м.Чорноморськ Одеської області</t>
  </si>
  <si>
    <t>Забезпечення резервним живленням котельні по вул.Садова, 1 в м.Чорноморськ шляхом приєднання дизель генератора до системи електроживлення котельні</t>
  </si>
  <si>
    <t>Оплата комунальних послуг (теплопостачання)</t>
  </si>
  <si>
    <t>Оплата послуг (крім комунальних) - послуги по встановленню кондиціонерів у будівлях головного корпусу літ."А" та інфекційного корпусу літ."Б" КНП "Чорноморська лікарня" Чорноморської міської ради Одеського району Одеської області за адресою: Одеська обл., м.Чорноморськ, вул.В.Шума, 4</t>
  </si>
  <si>
    <t>Придбання кабельної продукції для виконання поточних ремонтів електричних мереж</t>
  </si>
  <si>
    <t>Реконструкція ділянки каналізаційного колектора Dn 200 мм за адресою: від вул.Данченка, 5 до пр-ту Миру, 11 в м.Чорноморську Одеського району Одеської області</t>
  </si>
  <si>
    <t>Капітальний ремонт магістральної теплової мережі на ділянці по вул.Торговій (р-н ринку "Ранковий") в м.Чорноморськ Одеської області. Коригування</t>
  </si>
  <si>
    <t>Малодолинська с/а - перерозподіл видатків</t>
  </si>
  <si>
    <t>Забезпечення діяльності з виробництва, транспортування, постачання теплової енергії</t>
  </si>
  <si>
    <t>Придбання систем підвищення тиску (12шт)</t>
  </si>
  <si>
    <t>Придбання електроприводу до затвору ДУ 1200 мм</t>
  </si>
  <si>
    <t>Експлуатація та технічне обслуговування житлового фонду</t>
  </si>
  <si>
    <t>КП "МУЖКГ" - придбання спеціальної техніки (бортовий автомобіль АТБ-13/1 на базі шасі Peugeot Boxer Dropside Double Cab) для прибирання території громади</t>
  </si>
  <si>
    <t>Забезпечення діяльності центрів професійного розвитку педагогічних працівників</t>
  </si>
  <si>
    <t>Оплата послуг (крім комунальних)</t>
  </si>
  <si>
    <t>6.</t>
  </si>
  <si>
    <t>Фінансове управління</t>
  </si>
  <si>
    <t>Субвенція з місцевого бюджету державному бюджету на виконання програм соціально-економічного розвитку регіонів</t>
  </si>
  <si>
    <t>Придбання поліетиленових, сталевих труб, фасонних частин та запірної арматури для проведення капітальних та поточних ремонтів на водопровідних та каналізаційних мережах</t>
  </si>
  <si>
    <t>Оплата послуг (крім комунальних) - економія коштів</t>
  </si>
  <si>
    <t>Оплата комунальних послуг (водопостачання та водовідведення)</t>
  </si>
  <si>
    <r>
      <t xml:space="preserve">Первинна медична допомога населенню, що надається центрами первинної медичної (медико-санітарної) допомоги / 
</t>
    </r>
    <r>
      <rPr>
        <b/>
        <sz val="12"/>
        <color theme="1"/>
        <rFont val="Times New Roman"/>
        <family val="1"/>
        <charset val="204"/>
      </rPr>
      <t>КНП "Чорноморський міський центр первинної медико-санітарної допомоги"</t>
    </r>
  </si>
  <si>
    <r>
      <t xml:space="preserve">Багатопрофільна стаціонарна медична допомога населення /
</t>
    </r>
    <r>
      <rPr>
        <b/>
        <sz val="12"/>
        <color theme="1"/>
        <rFont val="Times New Roman"/>
        <family val="1"/>
        <charset val="204"/>
      </rPr>
      <t>КНП "Чорноморська лікарня"</t>
    </r>
  </si>
  <si>
    <t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/
-Управління Служби безпеки України в Одеській області - придбання автотранспортного засобу спеціалізованого призначення</t>
  </si>
  <si>
    <t>За рахунок субвенцій</t>
  </si>
  <si>
    <t>Виконання інвестиційних проектів за рахунок субвенцій з інших бюджетів</t>
  </si>
  <si>
    <t>Капітальний ремонт - відновлення елементів благоустрою проїжджої частини вул.Торгова (на ділянці від вул.Шевченка до вул.Перемоги) в м.Чорноморськ Одеського району Одеської області</t>
  </si>
  <si>
    <t>СФ/БР</t>
  </si>
  <si>
    <t>Капітальний ремонт - відновлення елементів благоустрою проїжджої частини по вул.Торгова (на ділянці від вул.Шевченка до вул.Перемоги) в м.Чорноморськ Одеського району Одеської області</t>
  </si>
  <si>
    <t>КП "Чорноморськводоканал" - фінансова підтримка разом, в т.ч. на: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</si>
  <si>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</si>
  <si>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Капітальний ремонт Чорноморської спеціальної школи Чорноморської міської ради Одеського району Одеської області, розташованої за адресою: Одеська область, Одеський район, місто Чорноморськ, вулиця Пляжна, 3, пошкодженої внаслідок збройної агресії</t>
  </si>
  <si>
    <t>Реконструкція системи пожежної сигналізації (СПС), системи оповіщення про пожежу та управління евакуацією людей на об'єкті "Технічне переоснащення системи протипожежного захисту - системи пожежної сигналізації і системи оповіщення про пожежу та управління евакуацією людей загальноосвітньої школи" за адресою: Одеська область, Одеський район, м.Чорноморськ, с.Малодолинське, вул.Зелена, 2</t>
  </si>
  <si>
    <t>КП "МУЖКГ" - придбання обладнання для ремонту внутрішньобудинкових електричних мереж  в багатоквартирних будинках (перерозподіл з поточних видатків на капітальні)</t>
  </si>
  <si>
    <t>Забезпечення відшкодування фактичних витрат на виплату безоплатного і пільгового відпуску лікарських  засобів  за рецептами лікарів  у разі амбулаторного лікування окремих груп населення та за певними категоріями захворювань, забезпечення осіб з інвалідністю, дітей з інвалідністю, інших окремих категорій населення медичними виробами та іншими засобами</t>
  </si>
  <si>
    <t>за рахунок залишку СФ</t>
  </si>
  <si>
    <t>Пропозиції щодо внесення змін до видаткової частини бюджету Чорноморської міської територіальної громади</t>
  </si>
  <si>
    <t>Додаток до висновку</t>
  </si>
  <si>
    <r>
      <rPr>
        <b/>
        <i/>
        <sz val="12"/>
        <color theme="1"/>
        <rFont val="Times New Roman"/>
        <family val="1"/>
        <charset val="204"/>
      </rPr>
      <t>КП - Фірма "Райдуга"</t>
    </r>
    <r>
      <rPr>
        <i/>
        <sz val="12"/>
        <color theme="1"/>
        <rFont val="Times New Roman"/>
        <family val="1"/>
        <charset val="204"/>
      </rPr>
      <t xml:space="preserve"> - фінансова підтримка (покриття збитків внаслідок надання орендних знижок та звільнення від орендної плати за рішенням ЧМР від 31.01.2023 № 321-VIII) за період липень - грудень 2023р.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</si>
</sst>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2" borderId="1" xfId="0" quotePrefix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1" fillId="0" borderId="1" xfId="0" quotePrefix="1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14" fontId="1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quotePrefix="1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wrapText="1"/>
    </xf>
    <xf numFmtId="0" fontId="1" fillId="3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BreakPreview" zoomScale="80" zoomScaleNormal="100" zoomScaleSheetLayoutView="8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C9" sqref="C9"/>
    </sheetView>
  </sheetViews>
  <sheetFormatPr defaultColWidth="9" defaultRowHeight="15.6" x14ac:dyDescent="0.3"/>
  <cols>
    <col min="1" max="1" width="10.77734375" style="1" customWidth="1"/>
    <col min="2" max="2" width="13.6640625" style="1" customWidth="1"/>
    <col min="3" max="3" width="88.109375" style="2" customWidth="1"/>
    <col min="4" max="4" width="19.33203125" style="2" customWidth="1"/>
    <col min="5" max="5" width="19.88671875" style="2" bestFit="1" customWidth="1"/>
    <col min="6" max="8" width="19.33203125" style="2" customWidth="1"/>
    <col min="9" max="16384" width="9" style="1"/>
  </cols>
  <sheetData>
    <row r="1" spans="1:9" ht="16.2" customHeight="1" x14ac:dyDescent="0.3">
      <c r="G1" s="54" t="s">
        <v>67</v>
      </c>
      <c r="H1" s="54"/>
    </row>
    <row r="2" spans="1:9" ht="19.2" customHeight="1" x14ac:dyDescent="0.3">
      <c r="A2" s="49" t="s">
        <v>66</v>
      </c>
      <c r="B2" s="49"/>
      <c r="C2" s="49"/>
      <c r="D2" s="49"/>
      <c r="E2" s="49"/>
      <c r="F2" s="49"/>
      <c r="G2" s="49"/>
      <c r="H2" s="49"/>
    </row>
    <row r="3" spans="1:9" ht="31.95" customHeight="1" x14ac:dyDescent="0.3">
      <c r="A3" s="50" t="s">
        <v>3</v>
      </c>
      <c r="B3" s="50" t="s">
        <v>1</v>
      </c>
      <c r="C3" s="50" t="s">
        <v>2</v>
      </c>
      <c r="D3" s="50" t="s">
        <v>5</v>
      </c>
      <c r="E3" s="51" t="s">
        <v>6</v>
      </c>
      <c r="F3" s="52"/>
      <c r="G3" s="53"/>
      <c r="H3" s="46" t="s">
        <v>54</v>
      </c>
    </row>
    <row r="4" spans="1:9" ht="43.5" customHeight="1" x14ac:dyDescent="0.3">
      <c r="A4" s="50"/>
      <c r="B4" s="50"/>
      <c r="C4" s="50"/>
      <c r="D4" s="50"/>
      <c r="E4" s="40" t="s">
        <v>7</v>
      </c>
      <c r="F4" s="40" t="s">
        <v>8</v>
      </c>
      <c r="G4" s="48" t="s">
        <v>65</v>
      </c>
      <c r="H4" s="45" t="s">
        <v>57</v>
      </c>
    </row>
    <row r="5" spans="1:9" ht="20.399999999999999" customHeight="1" x14ac:dyDescent="0.3">
      <c r="A5" s="22" t="s">
        <v>4</v>
      </c>
      <c r="B5" s="22"/>
      <c r="C5" s="42" t="s">
        <v>9</v>
      </c>
      <c r="D5" s="23">
        <f t="shared" ref="D5:D27" si="0">SUM(E5:F5)</f>
        <v>300000</v>
      </c>
      <c r="E5" s="23">
        <f>E6+E9+E13</f>
        <v>250000</v>
      </c>
      <c r="F5" s="23">
        <f t="shared" ref="F5:H5" si="1">F6+F9+F13</f>
        <v>50000</v>
      </c>
      <c r="G5" s="23">
        <f t="shared" si="1"/>
        <v>0</v>
      </c>
      <c r="H5" s="23">
        <f t="shared" si="1"/>
        <v>0</v>
      </c>
    </row>
    <row r="6" spans="1:9" ht="31.2" x14ac:dyDescent="0.3">
      <c r="A6" s="8"/>
      <c r="B6" s="26">
        <v>2010</v>
      </c>
      <c r="C6" s="43" t="s">
        <v>52</v>
      </c>
      <c r="D6" s="10">
        <f t="shared" si="0"/>
        <v>0</v>
      </c>
      <c r="E6" s="10">
        <f>E7+E8</f>
        <v>0</v>
      </c>
      <c r="F6" s="10">
        <f>F7+F8</f>
        <v>0</v>
      </c>
      <c r="G6" s="10"/>
      <c r="H6" s="10"/>
    </row>
    <row r="7" spans="1:9" s="7" customFormat="1" x14ac:dyDescent="0.3">
      <c r="A7" s="24"/>
      <c r="B7" s="16"/>
      <c r="C7" s="41" t="s">
        <v>32</v>
      </c>
      <c r="D7" s="12">
        <f t="shared" si="0"/>
        <v>-1056682</v>
      </c>
      <c r="E7" s="13">
        <v>-1056682</v>
      </c>
      <c r="F7" s="12"/>
      <c r="G7" s="12"/>
      <c r="H7" s="12"/>
    </row>
    <row r="8" spans="1:9" s="7" customFormat="1" ht="62.4" x14ac:dyDescent="0.3">
      <c r="A8" s="24"/>
      <c r="B8" s="16"/>
      <c r="C8" s="41" t="s">
        <v>33</v>
      </c>
      <c r="D8" s="12">
        <f t="shared" si="0"/>
        <v>1056682</v>
      </c>
      <c r="E8" s="13">
        <v>1056682</v>
      </c>
      <c r="F8" s="12"/>
      <c r="G8" s="12"/>
      <c r="H8" s="12"/>
    </row>
    <row r="9" spans="1:9" ht="46.8" x14ac:dyDescent="0.3">
      <c r="A9" s="31"/>
      <c r="B9" s="8">
        <v>2111</v>
      </c>
      <c r="C9" s="21" t="s">
        <v>51</v>
      </c>
      <c r="D9" s="10">
        <f>SUM(E9:F9)</f>
        <v>300000</v>
      </c>
      <c r="E9" s="34">
        <f>E10+E11+E12</f>
        <v>300000</v>
      </c>
      <c r="F9" s="34">
        <f>F10+F11+F12</f>
        <v>0</v>
      </c>
      <c r="G9" s="34"/>
      <c r="H9" s="34"/>
    </row>
    <row r="10" spans="1:9" s="7" customFormat="1" x14ac:dyDescent="0.3">
      <c r="A10" s="24"/>
      <c r="B10" s="16"/>
      <c r="C10" s="41" t="s">
        <v>49</v>
      </c>
      <c r="D10" s="12">
        <f t="shared" ref="D10:D12" si="2">SUM(E10:F10)</f>
        <v>-1215</v>
      </c>
      <c r="E10" s="13">
        <f>-791.9-423.1</f>
        <v>-1215</v>
      </c>
      <c r="F10" s="12"/>
      <c r="G10" s="12"/>
      <c r="H10" s="12"/>
    </row>
    <row r="11" spans="1:9" s="7" customFormat="1" x14ac:dyDescent="0.3">
      <c r="A11" s="24"/>
      <c r="B11" s="16"/>
      <c r="C11" s="18" t="s">
        <v>50</v>
      </c>
      <c r="D11" s="12">
        <f t="shared" si="2"/>
        <v>1215</v>
      </c>
      <c r="E11" s="13">
        <v>1215</v>
      </c>
      <c r="F11" s="12"/>
      <c r="G11" s="12"/>
      <c r="H11" s="12"/>
    </row>
    <row r="12" spans="1:9" s="7" customFormat="1" ht="78" x14ac:dyDescent="0.3">
      <c r="A12" s="24"/>
      <c r="B12" s="16"/>
      <c r="C12" s="18" t="s">
        <v>64</v>
      </c>
      <c r="D12" s="12">
        <f t="shared" si="2"/>
        <v>300000</v>
      </c>
      <c r="E12" s="13">
        <v>300000</v>
      </c>
      <c r="F12" s="12"/>
      <c r="G12" s="12"/>
      <c r="H12" s="12"/>
    </row>
    <row r="13" spans="1:9" ht="22.65" customHeight="1" x14ac:dyDescent="0.3">
      <c r="A13" s="31"/>
      <c r="B13" s="8">
        <v>6030</v>
      </c>
      <c r="C13" s="43" t="s">
        <v>13</v>
      </c>
      <c r="D13" s="10">
        <f t="shared" si="0"/>
        <v>0</v>
      </c>
      <c r="E13" s="10">
        <f>E14</f>
        <v>-50000</v>
      </c>
      <c r="F13" s="10">
        <f>F14</f>
        <v>50000</v>
      </c>
      <c r="G13" s="10"/>
      <c r="H13" s="10"/>
    </row>
    <row r="14" spans="1:9" s="7" customFormat="1" x14ac:dyDescent="0.3">
      <c r="A14" s="31"/>
      <c r="B14" s="31"/>
      <c r="C14" s="44" t="s">
        <v>37</v>
      </c>
      <c r="D14" s="19">
        <f t="shared" si="0"/>
        <v>0</v>
      </c>
      <c r="E14" s="12">
        <v>-50000</v>
      </c>
      <c r="F14" s="12">
        <v>50000</v>
      </c>
      <c r="G14" s="12"/>
      <c r="H14" s="12"/>
    </row>
    <row r="15" spans="1:9" ht="18.600000000000001" customHeight="1" x14ac:dyDescent="0.3">
      <c r="A15" s="22" t="s">
        <v>10</v>
      </c>
      <c r="B15" s="22"/>
      <c r="C15" s="42" t="s">
        <v>23</v>
      </c>
      <c r="D15" s="23">
        <f>SUM(E15:G15)</f>
        <v>-13035711</v>
      </c>
      <c r="E15" s="23">
        <f>E16+E19+E22+E24+E26</f>
        <v>-283650</v>
      </c>
      <c r="F15" s="23">
        <f t="shared" ref="F15:H15" si="3">F16+F19+F22+F24+F26</f>
        <v>-11961022</v>
      </c>
      <c r="G15" s="23">
        <f t="shared" si="3"/>
        <v>-791039</v>
      </c>
      <c r="H15" s="23">
        <f t="shared" si="3"/>
        <v>0</v>
      </c>
    </row>
    <row r="16" spans="1:9" ht="21" customHeight="1" x14ac:dyDescent="0.3">
      <c r="A16" s="31"/>
      <c r="B16" s="8">
        <v>1010</v>
      </c>
      <c r="C16" s="21" t="s">
        <v>24</v>
      </c>
      <c r="D16" s="10">
        <f t="shared" si="0"/>
        <v>-3483650</v>
      </c>
      <c r="E16" s="10">
        <f>E17+E18</f>
        <v>-283650</v>
      </c>
      <c r="F16" s="10">
        <f>F17+F18</f>
        <v>-3200000</v>
      </c>
      <c r="G16" s="10"/>
      <c r="H16" s="10"/>
      <c r="I16" s="1">
        <v>3900000</v>
      </c>
    </row>
    <row r="17" spans="1:9" s="7" customFormat="1" x14ac:dyDescent="0.3">
      <c r="A17" s="24"/>
      <c r="B17" s="16"/>
      <c r="C17" s="41" t="s">
        <v>44</v>
      </c>
      <c r="D17" s="12">
        <f t="shared" si="0"/>
        <v>-283650</v>
      </c>
      <c r="E17" s="12">
        <f>-283650</f>
        <v>-283650</v>
      </c>
      <c r="F17" s="12"/>
      <c r="G17" s="12"/>
      <c r="H17" s="12"/>
    </row>
    <row r="18" spans="1:9" x14ac:dyDescent="0.3">
      <c r="A18" s="24"/>
      <c r="B18" s="16"/>
      <c r="C18" s="41" t="s">
        <v>27</v>
      </c>
      <c r="D18" s="12">
        <f t="shared" si="0"/>
        <v>-3200000</v>
      </c>
      <c r="E18" s="12"/>
      <c r="F18" s="12">
        <f>-3900000+1000000-300000</f>
        <v>-3200000</v>
      </c>
      <c r="G18" s="12"/>
      <c r="H18" s="12"/>
    </row>
    <row r="19" spans="1:9" ht="31.2" x14ac:dyDescent="0.3">
      <c r="A19" s="31"/>
      <c r="B19" s="8">
        <v>1021</v>
      </c>
      <c r="C19" s="21" t="s">
        <v>25</v>
      </c>
      <c r="D19" s="10">
        <f>SUM(E19:G19)</f>
        <v>-6071711</v>
      </c>
      <c r="E19" s="10">
        <f>E20+E21</f>
        <v>0</v>
      </c>
      <c r="F19" s="10">
        <f>F20+F21</f>
        <v>-5280672</v>
      </c>
      <c r="G19" s="10">
        <f>G20+G21</f>
        <v>-791039</v>
      </c>
      <c r="H19" s="10"/>
      <c r="I19" s="1">
        <v>7440000</v>
      </c>
    </row>
    <row r="20" spans="1:9" s="7" customFormat="1" ht="78" x14ac:dyDescent="0.3">
      <c r="A20" s="24"/>
      <c r="B20" s="16"/>
      <c r="C20" s="41" t="s">
        <v>62</v>
      </c>
      <c r="D20" s="12">
        <f>SUM(E20:G20)</f>
        <v>-1349039</v>
      </c>
      <c r="E20" s="12"/>
      <c r="F20" s="12">
        <v>-558000</v>
      </c>
      <c r="G20" s="12">
        <v>-791039</v>
      </c>
      <c r="H20" s="12"/>
    </row>
    <row r="21" spans="1:9" x14ac:dyDescent="0.3">
      <c r="A21" s="24"/>
      <c r="B21" s="16"/>
      <c r="C21" s="41" t="s">
        <v>27</v>
      </c>
      <c r="D21" s="12">
        <f t="shared" si="0"/>
        <v>-4722672</v>
      </c>
      <c r="E21" s="12"/>
      <c r="F21" s="12">
        <f>-640000-6000000-800000+1403800+1349039-35511</f>
        <v>-4722672</v>
      </c>
      <c r="G21" s="12"/>
      <c r="H21" s="12"/>
    </row>
    <row r="22" spans="1:9" ht="46.8" x14ac:dyDescent="0.3">
      <c r="A22" s="31"/>
      <c r="B22" s="8">
        <v>1022</v>
      </c>
      <c r="C22" s="21" t="s">
        <v>26</v>
      </c>
      <c r="D22" s="10">
        <f t="shared" si="0"/>
        <v>-2915000</v>
      </c>
      <c r="E22" s="10">
        <f t="shared" ref="E22:F22" si="4">E23</f>
        <v>0</v>
      </c>
      <c r="F22" s="10">
        <f t="shared" si="4"/>
        <v>-2915000</v>
      </c>
      <c r="G22" s="10"/>
      <c r="H22" s="10"/>
    </row>
    <row r="23" spans="1:9" x14ac:dyDescent="0.3">
      <c r="A23" s="24"/>
      <c r="B23" s="16"/>
      <c r="C23" s="41" t="s">
        <v>27</v>
      </c>
      <c r="D23" s="12">
        <f t="shared" si="0"/>
        <v>-2915000</v>
      </c>
      <c r="E23" s="12"/>
      <c r="F23" s="12">
        <v>-2915000</v>
      </c>
      <c r="G23" s="12"/>
      <c r="H23" s="12"/>
    </row>
    <row r="24" spans="1:9" ht="24.6" customHeight="1" x14ac:dyDescent="0.3">
      <c r="A24" s="31"/>
      <c r="B24" s="8">
        <v>1160</v>
      </c>
      <c r="C24" s="21" t="s">
        <v>43</v>
      </c>
      <c r="D24" s="10">
        <f t="shared" si="0"/>
        <v>-849000</v>
      </c>
      <c r="E24" s="10">
        <f>E25</f>
        <v>0</v>
      </c>
      <c r="F24" s="10">
        <f>F25</f>
        <v>-849000</v>
      </c>
      <c r="G24" s="10"/>
      <c r="H24" s="10"/>
    </row>
    <row r="25" spans="1:9" x14ac:dyDescent="0.3">
      <c r="A25" s="24"/>
      <c r="B25" s="16"/>
      <c r="C25" s="41" t="s">
        <v>27</v>
      </c>
      <c r="D25" s="12">
        <f t="shared" si="0"/>
        <v>-849000</v>
      </c>
      <c r="E25" s="12"/>
      <c r="F25" s="12">
        <v>-849000</v>
      </c>
      <c r="G25" s="12"/>
      <c r="H25" s="12"/>
    </row>
    <row r="26" spans="1:9" ht="31.2" x14ac:dyDescent="0.3">
      <c r="A26" s="31"/>
      <c r="B26" s="8">
        <v>7372</v>
      </c>
      <c r="C26" s="21" t="s">
        <v>60</v>
      </c>
      <c r="D26" s="12">
        <f t="shared" si="0"/>
        <v>283650</v>
      </c>
      <c r="E26" s="10">
        <f>E27</f>
        <v>0</v>
      </c>
      <c r="F26" s="10">
        <f t="shared" ref="F26:H26" si="5">F27</f>
        <v>283650</v>
      </c>
      <c r="G26" s="10"/>
      <c r="H26" s="10">
        <f t="shared" si="5"/>
        <v>0</v>
      </c>
    </row>
    <row r="27" spans="1:9" ht="62.4" x14ac:dyDescent="0.3">
      <c r="A27" s="24"/>
      <c r="B27" s="16"/>
      <c r="C27" s="41" t="s">
        <v>61</v>
      </c>
      <c r="D27" s="12">
        <f t="shared" si="0"/>
        <v>283650</v>
      </c>
      <c r="E27" s="12"/>
      <c r="F27" s="12">
        <v>283650</v>
      </c>
      <c r="G27" s="12"/>
      <c r="H27" s="12"/>
    </row>
    <row r="28" spans="1:9" s="3" customFormat="1" ht="20.399999999999999" customHeight="1" x14ac:dyDescent="0.3">
      <c r="A28" s="22" t="s">
        <v>14</v>
      </c>
      <c r="B28" s="22"/>
      <c r="C28" s="42" t="s">
        <v>11</v>
      </c>
      <c r="D28" s="23">
        <f>SUM(E28:F28)</f>
        <v>10694550</v>
      </c>
      <c r="E28" s="23">
        <f>E29+E31+E33+E35+E42</f>
        <v>4291866</v>
      </c>
      <c r="F28" s="23">
        <f t="shared" ref="F28:H28" si="6">F29+F31+F33+F35+F42</f>
        <v>6402684</v>
      </c>
      <c r="G28" s="23">
        <f t="shared" si="6"/>
        <v>0</v>
      </c>
      <c r="H28" s="23">
        <f t="shared" si="6"/>
        <v>0</v>
      </c>
    </row>
    <row r="29" spans="1:9" s="27" customFormat="1" x14ac:dyDescent="0.3">
      <c r="A29" s="26"/>
      <c r="B29" s="26">
        <v>6011</v>
      </c>
      <c r="C29" s="43" t="s">
        <v>41</v>
      </c>
      <c r="D29" s="10">
        <f t="shared" ref="D29:D34" si="7">SUM(E29:F29)</f>
        <v>0</v>
      </c>
      <c r="E29" s="10">
        <f>E30</f>
        <v>-500000</v>
      </c>
      <c r="F29" s="10">
        <f>F30</f>
        <v>500000</v>
      </c>
      <c r="G29" s="10"/>
      <c r="H29" s="10"/>
    </row>
    <row r="30" spans="1:9" s="25" customFormat="1" ht="38.4" customHeight="1" x14ac:dyDescent="0.3">
      <c r="A30" s="38"/>
      <c r="B30" s="29"/>
      <c r="C30" s="18" t="s">
        <v>63</v>
      </c>
      <c r="D30" s="19">
        <f t="shared" si="7"/>
        <v>0</v>
      </c>
      <c r="E30" s="19">
        <v>-500000</v>
      </c>
      <c r="F30" s="19">
        <v>500000</v>
      </c>
      <c r="G30" s="19"/>
      <c r="H30" s="19"/>
    </row>
    <row r="31" spans="1:9" s="27" customFormat="1" x14ac:dyDescent="0.3">
      <c r="A31" s="8"/>
      <c r="B31" s="26">
        <v>7310</v>
      </c>
      <c r="C31" s="14" t="s">
        <v>22</v>
      </c>
      <c r="D31" s="10">
        <f t="shared" si="7"/>
        <v>-735000</v>
      </c>
      <c r="E31" s="10">
        <f>E32</f>
        <v>0</v>
      </c>
      <c r="F31" s="10">
        <f>F32</f>
        <v>-735000</v>
      </c>
      <c r="G31" s="10"/>
      <c r="H31" s="10"/>
    </row>
    <row r="32" spans="1:9" s="25" customFormat="1" ht="31.2" x14ac:dyDescent="0.3">
      <c r="A32" s="24"/>
      <c r="B32" s="32"/>
      <c r="C32" s="6" t="s">
        <v>30</v>
      </c>
      <c r="D32" s="12">
        <f t="shared" si="7"/>
        <v>-735000</v>
      </c>
      <c r="E32" s="19"/>
      <c r="F32" s="19">
        <v>-735000</v>
      </c>
      <c r="G32" s="19"/>
      <c r="H32" s="19"/>
    </row>
    <row r="33" spans="1:8" s="27" customFormat="1" x14ac:dyDescent="0.3">
      <c r="A33" s="38"/>
      <c r="B33" s="26">
        <v>7670</v>
      </c>
      <c r="C33" s="14" t="s">
        <v>28</v>
      </c>
      <c r="D33" s="15">
        <f t="shared" si="7"/>
        <v>1930000</v>
      </c>
      <c r="E33" s="15">
        <f>E34</f>
        <v>0</v>
      </c>
      <c r="F33" s="15">
        <f>F34</f>
        <v>1930000</v>
      </c>
      <c r="G33" s="15"/>
      <c r="H33" s="15"/>
    </row>
    <row r="34" spans="1:8" s="27" customFormat="1" ht="31.2" x14ac:dyDescent="0.3">
      <c r="A34" s="38"/>
      <c r="B34" s="29"/>
      <c r="C34" s="18" t="s">
        <v>42</v>
      </c>
      <c r="D34" s="19">
        <f t="shared" si="7"/>
        <v>1930000</v>
      </c>
      <c r="E34" s="19"/>
      <c r="F34" s="19">
        <v>1930000</v>
      </c>
      <c r="G34" s="19"/>
      <c r="H34" s="19"/>
    </row>
    <row r="35" spans="1:8" ht="18" customHeight="1" x14ac:dyDescent="0.3">
      <c r="A35" s="31"/>
      <c r="B35" s="26">
        <v>7693</v>
      </c>
      <c r="C35" s="21" t="s">
        <v>19</v>
      </c>
      <c r="D35" s="10">
        <f t="shared" ref="D35:D41" si="8">SUM(E35:F35)</f>
        <v>9903550</v>
      </c>
      <c r="E35" s="10">
        <f>E36</f>
        <v>4791866</v>
      </c>
      <c r="F35" s="10">
        <f t="shared" ref="F35:H35" si="9">F36</f>
        <v>5111684</v>
      </c>
      <c r="G35" s="10"/>
      <c r="H35" s="10">
        <f t="shared" si="9"/>
        <v>0</v>
      </c>
    </row>
    <row r="36" spans="1:8" ht="18" customHeight="1" x14ac:dyDescent="0.3">
      <c r="A36" s="31"/>
      <c r="B36" s="26"/>
      <c r="C36" s="21" t="s">
        <v>59</v>
      </c>
      <c r="D36" s="10">
        <f t="shared" si="8"/>
        <v>9903550</v>
      </c>
      <c r="E36" s="10">
        <f>SUM(E37:E41)</f>
        <v>4791866</v>
      </c>
      <c r="F36" s="10">
        <f t="shared" ref="F36:H36" si="10">SUM(F37:F41)</f>
        <v>5111684</v>
      </c>
      <c r="G36" s="10"/>
      <c r="H36" s="10">
        <f t="shared" si="10"/>
        <v>0</v>
      </c>
    </row>
    <row r="37" spans="1:8" s="25" customFormat="1" x14ac:dyDescent="0.3">
      <c r="A37" s="24"/>
      <c r="B37" s="29"/>
      <c r="C37" s="18" t="s">
        <v>34</v>
      </c>
      <c r="D37" s="12">
        <f t="shared" si="8"/>
        <v>221240</v>
      </c>
      <c r="E37" s="19">
        <v>221240</v>
      </c>
      <c r="F37" s="19"/>
      <c r="G37" s="19"/>
      <c r="H37" s="19"/>
    </row>
    <row r="38" spans="1:8" s="25" customFormat="1" ht="46.8" x14ac:dyDescent="0.3">
      <c r="A38" s="24"/>
      <c r="B38" s="29"/>
      <c r="C38" s="18" t="s">
        <v>48</v>
      </c>
      <c r="D38" s="12">
        <f t="shared" si="8"/>
        <v>7738950</v>
      </c>
      <c r="E38" s="13">
        <f>7588950+150000-3328324</f>
        <v>4410626</v>
      </c>
      <c r="F38" s="13">
        <v>3328324</v>
      </c>
      <c r="G38" s="13"/>
      <c r="H38" s="13"/>
    </row>
    <row r="39" spans="1:8" s="25" customFormat="1" x14ac:dyDescent="0.3">
      <c r="A39" s="24"/>
      <c r="B39" s="29"/>
      <c r="C39" s="18" t="s">
        <v>39</v>
      </c>
      <c r="D39" s="12">
        <f t="shared" si="8"/>
        <v>1690420</v>
      </c>
      <c r="E39" s="19"/>
      <c r="F39" s="13">
        <v>1690420</v>
      </c>
      <c r="G39" s="13"/>
      <c r="H39" s="13"/>
    </row>
    <row r="40" spans="1:8" s="25" customFormat="1" x14ac:dyDescent="0.3">
      <c r="A40" s="24"/>
      <c r="B40" s="29"/>
      <c r="C40" s="18" t="s">
        <v>40</v>
      </c>
      <c r="D40" s="12">
        <f t="shared" si="8"/>
        <v>92940</v>
      </c>
      <c r="E40" s="19"/>
      <c r="F40" s="13">
        <v>92940</v>
      </c>
      <c r="G40" s="13"/>
      <c r="H40" s="13"/>
    </row>
    <row r="41" spans="1:8" s="25" customFormat="1" ht="31.2" x14ac:dyDescent="0.3">
      <c r="A41" s="24"/>
      <c r="B41" s="29"/>
      <c r="C41" s="18" t="s">
        <v>29</v>
      </c>
      <c r="D41" s="12">
        <f t="shared" si="8"/>
        <v>160000</v>
      </c>
      <c r="E41" s="13">
        <v>160000</v>
      </c>
      <c r="F41" s="13"/>
      <c r="G41" s="13"/>
      <c r="H41" s="13"/>
    </row>
    <row r="42" spans="1:8" x14ac:dyDescent="0.3">
      <c r="A42" s="31"/>
      <c r="B42" s="26">
        <v>8110</v>
      </c>
      <c r="C42" s="21" t="s">
        <v>12</v>
      </c>
      <c r="D42" s="15">
        <f t="shared" ref="D42:D43" si="11">SUM(E42:F42)</f>
        <v>-404000</v>
      </c>
      <c r="E42" s="10">
        <f>E43</f>
        <v>0</v>
      </c>
      <c r="F42" s="10">
        <f>F43</f>
        <v>-404000</v>
      </c>
      <c r="G42" s="10"/>
      <c r="H42" s="10"/>
    </row>
    <row r="43" spans="1:8" s="27" customFormat="1" ht="31.2" x14ac:dyDescent="0.3">
      <c r="A43" s="24"/>
      <c r="B43" s="32"/>
      <c r="C43" s="18" t="s">
        <v>31</v>
      </c>
      <c r="D43" s="19">
        <f t="shared" si="11"/>
        <v>-404000</v>
      </c>
      <c r="E43" s="19"/>
      <c r="F43" s="19">
        <v>-404000</v>
      </c>
      <c r="G43" s="19"/>
      <c r="H43" s="19"/>
    </row>
    <row r="44" spans="1:8" s="3" customFormat="1" ht="24.45" customHeight="1" x14ac:dyDescent="0.3">
      <c r="A44" s="22" t="s">
        <v>15</v>
      </c>
      <c r="B44" s="22"/>
      <c r="C44" s="42" t="s">
        <v>16</v>
      </c>
      <c r="D44" s="23">
        <f>SUM(E44:H44)</f>
        <v>7485011</v>
      </c>
      <c r="E44" s="23">
        <f>E45+E47+E49+E51</f>
        <v>0</v>
      </c>
      <c r="F44" s="23">
        <f t="shared" ref="F44:H44" si="12">F45+F47+F49+F51</f>
        <v>-176389</v>
      </c>
      <c r="G44" s="23">
        <f t="shared" si="12"/>
        <v>0</v>
      </c>
      <c r="H44" s="23">
        <f t="shared" si="12"/>
        <v>7661400</v>
      </c>
    </row>
    <row r="45" spans="1:8" s="27" customFormat="1" x14ac:dyDescent="0.3">
      <c r="A45" s="26"/>
      <c r="B45" s="26">
        <v>6012</v>
      </c>
      <c r="C45" s="43" t="s">
        <v>38</v>
      </c>
      <c r="D45" s="10">
        <f t="shared" ref="D45:D55" si="13">SUM(E45:F45)</f>
        <v>1945250</v>
      </c>
      <c r="E45" s="10">
        <f>E46</f>
        <v>0</v>
      </c>
      <c r="F45" s="10">
        <f>F46</f>
        <v>1945250</v>
      </c>
      <c r="G45" s="10"/>
      <c r="H45" s="10"/>
    </row>
    <row r="46" spans="1:8" s="25" customFormat="1" ht="31.2" x14ac:dyDescent="0.3">
      <c r="A46" s="24"/>
      <c r="B46" s="32"/>
      <c r="C46" s="18" t="s">
        <v>36</v>
      </c>
      <c r="D46" s="12">
        <f t="shared" si="13"/>
        <v>1945250</v>
      </c>
      <c r="E46" s="19"/>
      <c r="F46" s="19">
        <v>1945250</v>
      </c>
      <c r="G46" s="19"/>
      <c r="H46" s="19"/>
    </row>
    <row r="47" spans="1:8" s="27" customFormat="1" x14ac:dyDescent="0.3">
      <c r="A47" s="26"/>
      <c r="B47" s="26">
        <v>6030</v>
      </c>
      <c r="C47" s="43" t="s">
        <v>13</v>
      </c>
      <c r="D47" s="15">
        <f t="shared" si="13"/>
        <v>-2403800</v>
      </c>
      <c r="E47" s="15">
        <f>E48</f>
        <v>0</v>
      </c>
      <c r="F47" s="15">
        <f>F48</f>
        <v>-2403800</v>
      </c>
      <c r="G47" s="15"/>
      <c r="H47" s="15"/>
    </row>
    <row r="48" spans="1:8" s="25" customFormat="1" ht="46.8" x14ac:dyDescent="0.3">
      <c r="A48" s="38"/>
      <c r="B48" s="32"/>
      <c r="C48" s="18" t="s">
        <v>58</v>
      </c>
      <c r="D48" s="19">
        <f t="shared" si="13"/>
        <v>-2403800</v>
      </c>
      <c r="E48" s="19"/>
      <c r="F48" s="19">
        <v>-2403800</v>
      </c>
      <c r="G48" s="19"/>
      <c r="H48" s="19"/>
    </row>
    <row r="49" spans="1:8" s="27" customFormat="1" x14ac:dyDescent="0.3">
      <c r="A49" s="8"/>
      <c r="B49" s="26">
        <v>7310</v>
      </c>
      <c r="C49" s="14" t="s">
        <v>22</v>
      </c>
      <c r="D49" s="10">
        <f t="shared" si="13"/>
        <v>282161</v>
      </c>
      <c r="E49" s="10">
        <f t="shared" ref="E49:F49" si="14">E50</f>
        <v>0</v>
      </c>
      <c r="F49" s="10">
        <f t="shared" si="14"/>
        <v>282161</v>
      </c>
      <c r="G49" s="10"/>
      <c r="H49" s="10"/>
    </row>
    <row r="50" spans="1:8" s="33" customFormat="1" ht="34.200000000000003" customHeight="1" x14ac:dyDescent="0.3">
      <c r="A50" s="24"/>
      <c r="B50" s="29"/>
      <c r="C50" s="18" t="s">
        <v>35</v>
      </c>
      <c r="D50" s="19">
        <f t="shared" si="13"/>
        <v>282161</v>
      </c>
      <c r="E50" s="19"/>
      <c r="F50" s="19">
        <v>282161</v>
      </c>
      <c r="G50" s="19"/>
      <c r="H50" s="19"/>
    </row>
    <row r="51" spans="1:8" s="47" customFormat="1" x14ac:dyDescent="0.3">
      <c r="A51" s="31"/>
      <c r="B51" s="26">
        <v>7368</v>
      </c>
      <c r="C51" s="14" t="s">
        <v>55</v>
      </c>
      <c r="D51" s="15">
        <f>SUM(E51:H51)</f>
        <v>7661400</v>
      </c>
      <c r="E51" s="15">
        <f>E52</f>
        <v>0</v>
      </c>
      <c r="F51" s="15">
        <f t="shared" ref="F51:H51" si="15">F52</f>
        <v>0</v>
      </c>
      <c r="G51" s="15"/>
      <c r="H51" s="15">
        <f t="shared" si="15"/>
        <v>7661400</v>
      </c>
    </row>
    <row r="52" spans="1:8" s="33" customFormat="1" ht="50.4" customHeight="1" x14ac:dyDescent="0.3">
      <c r="A52" s="24"/>
      <c r="B52" s="29"/>
      <c r="C52" s="18" t="s">
        <v>56</v>
      </c>
      <c r="D52" s="19">
        <f>SUM(E52:H52)</f>
        <v>7661400</v>
      </c>
      <c r="E52" s="19"/>
      <c r="F52" s="19"/>
      <c r="G52" s="19"/>
      <c r="H52" s="19">
        <v>7661400</v>
      </c>
    </row>
    <row r="53" spans="1:8" s="3" customFormat="1" ht="24.45" customHeight="1" x14ac:dyDescent="0.3">
      <c r="A53" s="22" t="s">
        <v>17</v>
      </c>
      <c r="B53" s="22"/>
      <c r="C53" s="42" t="s">
        <v>18</v>
      </c>
      <c r="D53" s="23">
        <f t="shared" si="13"/>
        <v>217550</v>
      </c>
      <c r="E53" s="23">
        <f t="shared" ref="E53:H53" si="16">E54</f>
        <v>217550</v>
      </c>
      <c r="F53" s="23">
        <f t="shared" si="16"/>
        <v>0</v>
      </c>
      <c r="G53" s="23">
        <f t="shared" si="16"/>
        <v>0</v>
      </c>
      <c r="H53" s="23">
        <f t="shared" si="16"/>
        <v>0</v>
      </c>
    </row>
    <row r="54" spans="1:8" ht="20.399999999999999" customHeight="1" x14ac:dyDescent="0.3">
      <c r="A54" s="39"/>
      <c r="B54" s="8">
        <v>7693</v>
      </c>
      <c r="C54" s="20" t="s">
        <v>19</v>
      </c>
      <c r="D54" s="10">
        <f t="shared" si="13"/>
        <v>217550</v>
      </c>
      <c r="E54" s="10">
        <f>E55</f>
        <v>217550</v>
      </c>
      <c r="F54" s="10">
        <f>F55</f>
        <v>0</v>
      </c>
      <c r="G54" s="10"/>
      <c r="H54" s="10"/>
    </row>
    <row r="55" spans="1:8" s="17" customFormat="1" ht="47.4" x14ac:dyDescent="0.35">
      <c r="A55" s="29"/>
      <c r="B55" s="11"/>
      <c r="C55" s="6" t="s">
        <v>68</v>
      </c>
      <c r="D55" s="12">
        <f t="shared" si="13"/>
        <v>217550</v>
      </c>
      <c r="E55" s="13">
        <v>217550</v>
      </c>
      <c r="F55" s="19"/>
      <c r="G55" s="19"/>
      <c r="H55" s="19"/>
    </row>
    <row r="56" spans="1:8" s="3" customFormat="1" ht="21" customHeight="1" x14ac:dyDescent="0.3">
      <c r="A56" s="22" t="s">
        <v>45</v>
      </c>
      <c r="B56" s="22"/>
      <c r="C56" s="42" t="s">
        <v>46</v>
      </c>
      <c r="D56" s="23">
        <f>SUM(E56:H56)</f>
        <v>2000000</v>
      </c>
      <c r="E56" s="23">
        <f>E57</f>
        <v>0</v>
      </c>
      <c r="F56" s="23">
        <f>F57</f>
        <v>1208961</v>
      </c>
      <c r="G56" s="23">
        <f>G57</f>
        <v>791039</v>
      </c>
      <c r="H56" s="23">
        <f>H57</f>
        <v>0</v>
      </c>
    </row>
    <row r="57" spans="1:8" ht="31.2" x14ac:dyDescent="0.3">
      <c r="A57" s="39"/>
      <c r="B57" s="8">
        <v>9800</v>
      </c>
      <c r="C57" s="20" t="s">
        <v>47</v>
      </c>
      <c r="D57" s="10">
        <f>SUM(E57:G57)</f>
        <v>2000000</v>
      </c>
      <c r="E57" s="10">
        <f>E58</f>
        <v>0</v>
      </c>
      <c r="F57" s="10">
        <f>F58</f>
        <v>1208961</v>
      </c>
      <c r="G57" s="10">
        <f>G58</f>
        <v>791039</v>
      </c>
      <c r="H57" s="10"/>
    </row>
    <row r="58" spans="1:8" s="17" customFormat="1" ht="67.2" customHeight="1" x14ac:dyDescent="0.35">
      <c r="A58" s="16"/>
      <c r="B58" s="11"/>
      <c r="C58" s="6" t="s">
        <v>53</v>
      </c>
      <c r="D58" s="12">
        <f>SUM(E58:G58)</f>
        <v>2000000</v>
      </c>
      <c r="E58" s="19"/>
      <c r="F58" s="19">
        <f>2000000-791039</f>
        <v>1208961</v>
      </c>
      <c r="G58" s="19">
        <v>791039</v>
      </c>
      <c r="H58" s="19"/>
    </row>
    <row r="59" spans="1:8" ht="22.65" customHeight="1" x14ac:dyDescent="0.3">
      <c r="A59" s="4"/>
      <c r="B59" s="4"/>
      <c r="C59" s="5" t="s">
        <v>0</v>
      </c>
      <c r="D59" s="9">
        <f>D5+D15+D28+D44+D53+D56</f>
        <v>7661400</v>
      </c>
      <c r="E59" s="9">
        <f>E5+E15+E28+E44+E53+E56</f>
        <v>4475766</v>
      </c>
      <c r="F59" s="9">
        <f>F5+F15+F28+F44+F53+F56</f>
        <v>-4475766</v>
      </c>
      <c r="G59" s="9">
        <f>G5+G15+G28+G44+G53+G56</f>
        <v>0</v>
      </c>
      <c r="H59" s="9">
        <f>H5+H15+H28+H44+H53+H56</f>
        <v>7661400</v>
      </c>
    </row>
    <row r="60" spans="1:8" ht="7.2" customHeight="1" x14ac:dyDescent="0.3">
      <c r="A60" s="35"/>
      <c r="B60" s="35"/>
      <c r="C60" s="36"/>
      <c r="D60" s="37"/>
      <c r="E60" s="37"/>
      <c r="F60" s="37"/>
      <c r="G60" s="37"/>
      <c r="H60" s="37"/>
    </row>
    <row r="61" spans="1:8" x14ac:dyDescent="0.3">
      <c r="C61" s="2" t="s">
        <v>20</v>
      </c>
      <c r="E61" s="1" t="s">
        <v>21</v>
      </c>
    </row>
    <row r="62" spans="1:8" x14ac:dyDescent="0.3">
      <c r="E62" s="28">
        <f>E59+F59</f>
        <v>0</v>
      </c>
    </row>
    <row r="63" spans="1:8" x14ac:dyDescent="0.3">
      <c r="D63" s="28"/>
    </row>
    <row r="64" spans="1:8" x14ac:dyDescent="0.3">
      <c r="C64" s="30"/>
      <c r="D64" s="28"/>
    </row>
    <row r="70" spans="4:4" x14ac:dyDescent="0.3">
      <c r="D70" s="28"/>
    </row>
  </sheetData>
  <mergeCells count="7">
    <mergeCell ref="G1:H1"/>
    <mergeCell ref="A2:H2"/>
    <mergeCell ref="A3:A4"/>
    <mergeCell ref="B3:B4"/>
    <mergeCell ref="C3:C4"/>
    <mergeCell ref="D3:D4"/>
    <mergeCell ref="E3:G3"/>
  </mergeCells>
  <pageMargins left="0.31496062992125984" right="0.31496062992125984" top="0.11811023622047245" bottom="0.11811023622047245" header="0.31496062992125984" footer="0.31496062992125984"/>
  <pageSetup paperSize="9" scale="67" fitToHeight="3" orientation="landscape" r:id="rId1"/>
  <rowBreaks count="1" manualBreakCount="1">
    <brk id="5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Грудень</vt:lpstr>
      <vt:lpstr>Грудень!Заголовки_для_печати</vt:lpstr>
      <vt:lpstr>Грудень!Область_печати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2023-12-06T18:44:31Z</cp:lastPrinted>
  <dcterms:created xsi:type="dcterms:W3CDTF">2023-10-10T10:38:57Z</dcterms:created>
  <dcterms:modified xsi:type="dcterms:W3CDTF">2023-12-06T18:44:40Z</dcterms:modified>
</cp:coreProperties>
</file>