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-108" yWindow="-108" windowWidth="23256" windowHeight="12576"/>
  </bookViews>
  <sheets>
    <sheet name="2024" sheetId="7" r:id="rId1"/>
  </sheets>
  <definedNames>
    <definedName name="_xlnm.Print_Titles" localSheetId="0">'2024'!$10:$10</definedName>
    <definedName name="_xlnm.Print_Area" localSheetId="0">'2024'!$A$1:$D$28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7" l="1"/>
  <c r="D19" i="7" s="1"/>
  <c r="D25" i="7" l="1"/>
  <c r="D24" i="7" s="1"/>
  <c r="D22" i="7"/>
  <c r="E25" i="7" l="1"/>
  <c r="E23" i="7" l="1"/>
  <c r="F23" i="7"/>
  <c r="I26" i="7" l="1"/>
  <c r="I25" i="7" s="1"/>
  <c r="H23" i="7"/>
  <c r="F21" i="7"/>
  <c r="H21" i="7"/>
  <c r="E21" i="7"/>
  <c r="J12" i="7"/>
  <c r="J13" i="7"/>
  <c r="I23" i="7"/>
  <c r="H14" i="7"/>
  <c r="J14" i="7" s="1"/>
  <c r="J21" i="7" l="1"/>
  <c r="J23" i="7"/>
  <c r="H20" i="7"/>
  <c r="E20" i="7"/>
  <c r="J20" i="7" l="1"/>
  <c r="I22" i="7"/>
  <c r="I19" i="7"/>
  <c r="H19" i="7"/>
  <c r="G19" i="7"/>
  <c r="H22" i="7"/>
  <c r="G22" i="7"/>
  <c r="F22" i="7"/>
  <c r="E22" i="7"/>
  <c r="G18" i="7" l="1"/>
  <c r="E24" i="7"/>
  <c r="H18" i="7"/>
  <c r="I18" i="7"/>
  <c r="G26" i="7" l="1"/>
  <c r="G25" i="7" l="1"/>
  <c r="G24" i="7" s="1"/>
  <c r="G16" i="7" s="1"/>
  <c r="G15" i="7" s="1"/>
  <c r="H26" i="7"/>
  <c r="H25" i="7" l="1"/>
  <c r="H24" i="7" s="1"/>
  <c r="H16" i="7" s="1"/>
  <c r="H15" i="7" s="1"/>
  <c r="I24" i="7"/>
  <c r="I16" i="7" s="1"/>
  <c r="I15" i="7" s="1"/>
  <c r="E19" i="7"/>
  <c r="E18" i="7" l="1"/>
  <c r="E16" i="7" s="1"/>
  <c r="F19" i="7"/>
  <c r="F18" i="7" s="1"/>
  <c r="F26" i="7"/>
  <c r="F25" i="7" s="1"/>
  <c r="F24" i="7" l="1"/>
  <c r="F16" i="7" s="1"/>
  <c r="F15" i="7" s="1"/>
  <c r="J26" i="7"/>
  <c r="E15" i="7"/>
  <c r="J22" i="7" l="1"/>
  <c r="J19" i="7"/>
  <c r="J25" i="7"/>
  <c r="J24" i="7" l="1"/>
  <c r="D18" i="7"/>
  <c r="J18" i="7" s="1"/>
  <c r="D11" i="7"/>
  <c r="D16" i="7" l="1"/>
  <c r="D15" i="7" s="1"/>
  <c r="J15" i="7" l="1"/>
  <c r="E6" i="7"/>
  <c r="J16" i="7"/>
</calcChain>
</file>

<file path=xl/sharedStrings.xml><?xml version="1.0" encoding="utf-8"?>
<sst xmlns="http://schemas.openxmlformats.org/spreadsheetml/2006/main" count="39" uniqueCount="32">
  <si>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</si>
  <si>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</si>
  <si>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</si>
  <si>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</si>
  <si>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</si>
  <si>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</si>
  <si>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</si>
  <si>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Видатки розвитку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</si>
  <si>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</si>
  <si>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</si>
  <si>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</si>
  <si>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</si>
  <si>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</si>
  <si>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</si>
  <si>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</si>
  <si>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</si>
  <si>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</si>
  <si>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</si>
  <si>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</si>
  <si>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Ліквідація несанкціонованих звалищ</t>
  </si>
  <si>
    <t>Відділ комунального господарства та благоустрою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</si>
  <si>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</si>
  <si>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</si>
  <si>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>джерела фінансування</t>
  </si>
  <si>
    <t xml:space="preserve">           Начальник фінансового управління                                                  Ольга ЯКОВЕНКО</t>
  </si>
  <si>
    <t>Озеленення території міста та прилеглих сіл та селища/капітальний ремонт зеленої зони</t>
  </si>
  <si>
    <t>у складі бюджету Чорноморської міської територіальної громади на 2024 рік</t>
  </si>
  <si>
    <t>Впровадження заходів щодо поводження з побутовими відходами (обслуговування контейнерів для збирання та перевезення небезпечних відходів (відпрацьованих батарейок, фармацевтичних відходів, організація роботи пунктів роздільного збирання побутових відходів)</t>
  </si>
  <si>
    <t xml:space="preserve">                                                                                                                                                                                Чорноморської міської ради</t>
  </si>
  <si>
    <t xml:space="preserve">                                                                                                                                                                                до  рішення</t>
  </si>
  <si>
    <t xml:space="preserve">                                                                                                                                                                                Додаток 6</t>
  </si>
  <si>
    <t xml:space="preserve">                                                                                                                                                                                від          12.2023 №          - VІII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</si>
</sst>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12" fillId="2" borderId="1" xfId="0" applyNumberFormat="1" applyFont="1" applyFill="1" applyBorder="1"/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/>
    <xf numFmtId="4" fontId="4" fillId="0" borderId="1" xfId="0" applyNumberFormat="1" applyFont="1" applyBorder="1"/>
    <xf numFmtId="4" fontId="4" fillId="2" borderId="1" xfId="0" applyNumberFormat="1" applyFont="1" applyFill="1" applyBorder="1"/>
    <xf numFmtId="4" fontId="15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/>
    <xf numFmtId="4" fontId="2" fillId="2" borderId="0" xfId="0" applyNumberFormat="1" applyFont="1" applyFill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2">
    <cellStyle name="Звичайний" xfId="0" builtinId="0"/>
    <cellStyle name="Обычный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view="pageBreakPreview" zoomScaleNormal="100" zoomScaleSheetLayoutView="100" workbookViewId="0">
      <selection activeCell="C5" sqref="C5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81.33203125" style="1" customWidth="1"/>
    <col min="4" max="4" width="23.109375" style="1" customWidth="1"/>
    <col min="5" max="5" width="11.33203125" style="1" hidden="1" customWidth="1"/>
    <col min="6" max="6" width="10" style="1" hidden="1" customWidth="1"/>
    <col min="7" max="7" width="9.44140625" style="1" hidden="1" customWidth="1"/>
    <col min="8" max="8" width="11.33203125" style="1" hidden="1" customWidth="1"/>
    <col min="9" max="9" width="13.109375" style="1" hidden="1" customWidth="1"/>
    <col min="10" max="10" width="7.88671875" style="1" hidden="1" customWidth="1"/>
    <col min="11" max="11" width="0" style="1" hidden="1" customWidth="1"/>
    <col min="12" max="16384" width="9.109375" style="1"/>
  </cols>
  <sheetData>
    <row r="1" spans="1:12">
      <c r="C1" s="54" t="s">
        <v>30</v>
      </c>
      <c r="D1" s="54"/>
    </row>
    <row r="2" spans="1:12">
      <c r="C2" s="54" t="s">
        <v>29</v>
      </c>
      <c r="D2" s="54"/>
    </row>
    <row r="3" spans="1:12">
      <c r="C3" s="54" t="s">
        <v>28</v>
      </c>
      <c r="D3" s="54"/>
    </row>
    <row r="4" spans="1:12">
      <c r="C4" s="54" t="s">
        <v>31</v>
      </c>
      <c r="D4" s="54"/>
    </row>
    <row r="6" spans="1:12" s="13" customFormat="1">
      <c r="A6" s="53" t="s">
        <v>12</v>
      </c>
      <c r="B6" s="53"/>
      <c r="C6" s="53"/>
      <c r="D6" s="53"/>
      <c r="E6" s="41" t="e">
        <f>#REF!+D11-D15</f>
        <v>#REF!</v>
      </c>
      <c r="F6" s="1"/>
    </row>
    <row r="7" spans="1:12" s="13" customFormat="1">
      <c r="A7" s="53" t="s">
        <v>3</v>
      </c>
      <c r="B7" s="53"/>
      <c r="C7" s="53"/>
      <c r="D7" s="53"/>
      <c r="E7" s="1"/>
      <c r="F7" s="1"/>
    </row>
    <row r="8" spans="1:12" s="13" customFormat="1">
      <c r="A8" s="53" t="s">
        <v>26</v>
      </c>
      <c r="B8" s="53"/>
      <c r="C8" s="53"/>
      <c r="D8" s="53"/>
      <c r="E8" s="1"/>
      <c r="F8" s="1"/>
    </row>
    <row r="9" spans="1:12" s="3" customFormat="1" ht="16.8">
      <c r="A9" s="9"/>
      <c r="B9" s="9"/>
      <c r="C9" s="9"/>
      <c r="D9" s="9"/>
      <c r="E9" s="52" t="s">
        <v>23</v>
      </c>
      <c r="F9" s="52"/>
      <c r="G9" s="52"/>
      <c r="H9" s="52"/>
      <c r="I9" s="52"/>
    </row>
    <row r="10" spans="1:12" s="12" customFormat="1" ht="39.6">
      <c r="A10" s="11" t="s">
        <v>0</v>
      </c>
      <c r="B10" s="11" t="s">
        <v>1</v>
      </c>
      <c r="C10" s="11" t="s">
        <v>2</v>
      </c>
      <c r="D10" s="11" t="s">
        <v>6</v>
      </c>
      <c r="E10" s="11">
        <v>19010100</v>
      </c>
      <c r="F10" s="11">
        <v>19010200</v>
      </c>
      <c r="G10" s="11">
        <v>19010300</v>
      </c>
      <c r="H10" s="11">
        <v>24062100</v>
      </c>
      <c r="I10" s="11">
        <v>208100</v>
      </c>
    </row>
    <row r="11" spans="1:12">
      <c r="A11" s="4"/>
      <c r="B11" s="4"/>
      <c r="C11" s="4" t="s">
        <v>8</v>
      </c>
      <c r="D11" s="27">
        <f>D13+D14</f>
        <v>350000</v>
      </c>
      <c r="E11" s="40"/>
      <c r="F11" s="40"/>
      <c r="G11" s="40"/>
      <c r="H11" s="40"/>
      <c r="I11" s="40"/>
      <c r="J11" s="41"/>
    </row>
    <row r="12" spans="1:12">
      <c r="A12" s="16"/>
      <c r="B12" s="16"/>
      <c r="C12" s="16" t="s">
        <v>9</v>
      </c>
      <c r="D12" s="20"/>
      <c r="E12" s="40"/>
      <c r="F12" s="40"/>
      <c r="G12" s="40"/>
      <c r="H12" s="40"/>
      <c r="I12" s="40"/>
      <c r="J12" s="41">
        <f t="shared" ref="J12:J14" si="0">D12-E12-F12-G12-H12-I12</f>
        <v>0</v>
      </c>
    </row>
    <row r="13" spans="1:12">
      <c r="A13" s="17">
        <v>19010000</v>
      </c>
      <c r="B13" s="17"/>
      <c r="C13" s="17" t="s">
        <v>13</v>
      </c>
      <c r="D13" s="28">
        <v>300000</v>
      </c>
      <c r="E13" s="40">
        <v>120000</v>
      </c>
      <c r="F13" s="40">
        <v>77100</v>
      </c>
      <c r="G13" s="40">
        <v>7900</v>
      </c>
      <c r="H13" s="40"/>
      <c r="I13" s="40"/>
      <c r="J13" s="41">
        <f t="shared" si="0"/>
        <v>95000</v>
      </c>
    </row>
    <row r="14" spans="1:12" ht="46.8">
      <c r="A14" s="17">
        <v>24062100</v>
      </c>
      <c r="B14" s="17"/>
      <c r="C14" s="18" t="s">
        <v>10</v>
      </c>
      <c r="D14" s="28">
        <v>50000</v>
      </c>
      <c r="E14" s="40"/>
      <c r="F14" s="40"/>
      <c r="G14" s="40"/>
      <c r="H14" s="40">
        <f>500000-202600-134500</f>
        <v>162900</v>
      </c>
      <c r="I14" s="40"/>
      <c r="J14" s="41">
        <f t="shared" si="0"/>
        <v>-112900</v>
      </c>
    </row>
    <row r="15" spans="1:12" s="5" customFormat="1">
      <c r="A15" s="4"/>
      <c r="B15" s="4"/>
      <c r="C15" s="4" t="s">
        <v>4</v>
      </c>
      <c r="D15" s="27">
        <f>D16</f>
        <v>350000</v>
      </c>
      <c r="E15" s="43" t="e">
        <f t="shared" ref="E15:I15" si="1">E16</f>
        <v>#REF!</v>
      </c>
      <c r="F15" s="43" t="e">
        <f t="shared" si="1"/>
        <v>#REF!</v>
      </c>
      <c r="G15" s="43" t="e">
        <f t="shared" si="1"/>
        <v>#REF!</v>
      </c>
      <c r="H15" s="43" t="e">
        <f t="shared" si="1"/>
        <v>#REF!</v>
      </c>
      <c r="I15" s="43" t="e">
        <f t="shared" si="1"/>
        <v>#REF!</v>
      </c>
      <c r="J15" s="41" t="e">
        <f t="shared" ref="J15:J16" si="2">D15-E15-F15-G15-H15-I15</f>
        <v>#REF!</v>
      </c>
      <c r="L15" s="51"/>
    </row>
    <row r="16" spans="1:12">
      <c r="A16" s="21">
        <v>8340</v>
      </c>
      <c r="B16" s="22" t="s">
        <v>5</v>
      </c>
      <c r="C16" s="23" t="s">
        <v>14</v>
      </c>
      <c r="D16" s="27">
        <f t="shared" ref="D16:I16" si="3">D18+D24</f>
        <v>350000</v>
      </c>
      <c r="E16" s="43" t="e">
        <f t="shared" si="3"/>
        <v>#REF!</v>
      </c>
      <c r="F16" s="43" t="e">
        <f t="shared" si="3"/>
        <v>#REF!</v>
      </c>
      <c r="G16" s="43" t="e">
        <f t="shared" si="3"/>
        <v>#REF!</v>
      </c>
      <c r="H16" s="43" t="e">
        <f t="shared" si="3"/>
        <v>#REF!</v>
      </c>
      <c r="I16" s="43" t="e">
        <f t="shared" si="3"/>
        <v>#REF!</v>
      </c>
      <c r="J16" s="41" t="e">
        <f t="shared" si="2"/>
        <v>#REF!</v>
      </c>
    </row>
    <row r="17" spans="1:10">
      <c r="A17" s="4"/>
      <c r="B17" s="4"/>
      <c r="C17" s="24" t="s">
        <v>15</v>
      </c>
      <c r="D17" s="27"/>
      <c r="E17" s="43"/>
      <c r="F17" s="43"/>
      <c r="G17" s="43"/>
      <c r="H17" s="43"/>
      <c r="I17" s="43"/>
      <c r="J17" s="41"/>
    </row>
    <row r="18" spans="1:10" ht="16.2">
      <c r="A18" s="4"/>
      <c r="B18" s="4"/>
      <c r="C18" s="25" t="s">
        <v>16</v>
      </c>
      <c r="D18" s="29">
        <f t="shared" ref="D18:I18" si="4">D19+D22</f>
        <v>200000</v>
      </c>
      <c r="E18" s="44" t="e">
        <f t="shared" si="4"/>
        <v>#REF!</v>
      </c>
      <c r="F18" s="44" t="e">
        <f t="shared" si="4"/>
        <v>#REF!</v>
      </c>
      <c r="G18" s="44" t="e">
        <f t="shared" si="4"/>
        <v>#REF!</v>
      </c>
      <c r="H18" s="44" t="e">
        <f t="shared" si="4"/>
        <v>#REF!</v>
      </c>
      <c r="I18" s="44" t="e">
        <f t="shared" si="4"/>
        <v>#REF!</v>
      </c>
      <c r="J18" s="41" t="e">
        <f>D18-E18-F18-G18-H18-I18</f>
        <v>#REF!</v>
      </c>
    </row>
    <row r="19" spans="1:10" ht="31.2">
      <c r="A19" s="38" t="s">
        <v>22</v>
      </c>
      <c r="B19" s="4"/>
      <c r="C19" s="39" t="s">
        <v>21</v>
      </c>
      <c r="D19" s="27">
        <f>D20+D21</f>
        <v>100000</v>
      </c>
      <c r="E19" s="43" t="e">
        <f>E20+E21+#REF!</f>
        <v>#REF!</v>
      </c>
      <c r="F19" s="43" t="e">
        <f>F20+F21+#REF!</f>
        <v>#REF!</v>
      </c>
      <c r="G19" s="43" t="e">
        <f>G20+G21+#REF!</f>
        <v>#REF!</v>
      </c>
      <c r="H19" s="43" t="e">
        <f>H20+H21+#REF!</f>
        <v>#REF!</v>
      </c>
      <c r="I19" s="43" t="e">
        <f>I20+I21+#REF!</f>
        <v>#REF!</v>
      </c>
      <c r="J19" s="41" t="e">
        <f t="shared" ref="J19:J26" si="5">D19-E19-F19-G19-H19-I19</f>
        <v>#REF!</v>
      </c>
    </row>
    <row r="20" spans="1:10" ht="62.4">
      <c r="A20" s="6" t="s">
        <v>17</v>
      </c>
      <c r="B20" s="6" t="s">
        <v>5</v>
      </c>
      <c r="C20" s="26" t="s">
        <v>27</v>
      </c>
      <c r="D20" s="28">
        <f>30000+50000</f>
        <v>80000</v>
      </c>
      <c r="E20" s="45">
        <f>49000-49000</f>
        <v>0</v>
      </c>
      <c r="F20" s="45"/>
      <c r="G20" s="42"/>
      <c r="H20" s="47">
        <f>49000</f>
        <v>49000</v>
      </c>
      <c r="I20" s="46"/>
      <c r="J20" s="41">
        <f t="shared" si="5"/>
        <v>31000</v>
      </c>
    </row>
    <row r="21" spans="1:10" ht="31.2">
      <c r="A21" s="6" t="s">
        <v>17</v>
      </c>
      <c r="B21" s="6" t="s">
        <v>5</v>
      </c>
      <c r="C21" s="26" t="s">
        <v>18</v>
      </c>
      <c r="D21" s="28">
        <v>20000</v>
      </c>
      <c r="E21" s="47">
        <f>49000-26000-23000</f>
        <v>0</v>
      </c>
      <c r="F21" s="47">
        <f>26000-26000</f>
        <v>0</v>
      </c>
      <c r="G21" s="42"/>
      <c r="H21" s="47">
        <f>23000+26000</f>
        <v>49000</v>
      </c>
      <c r="I21" s="46"/>
      <c r="J21" s="41">
        <f t="shared" si="5"/>
        <v>-29000</v>
      </c>
    </row>
    <row r="22" spans="1:10" ht="31.2">
      <c r="A22" s="32">
        <v>1210000</v>
      </c>
      <c r="B22" s="4"/>
      <c r="C22" s="33" t="s">
        <v>20</v>
      </c>
      <c r="D22" s="34">
        <f>D23</f>
        <v>100000</v>
      </c>
      <c r="E22" s="48" t="e">
        <f>E23+#REF!</f>
        <v>#REF!</v>
      </c>
      <c r="F22" s="48" t="e">
        <f>F23+#REF!</f>
        <v>#REF!</v>
      </c>
      <c r="G22" s="48" t="e">
        <f>G23+#REF!</f>
        <v>#REF!</v>
      </c>
      <c r="H22" s="48" t="e">
        <f>H23+#REF!</f>
        <v>#REF!</v>
      </c>
      <c r="I22" s="48" t="e">
        <f>I23+#REF!</f>
        <v>#REF!</v>
      </c>
      <c r="J22" s="41" t="e">
        <f t="shared" si="5"/>
        <v>#REF!</v>
      </c>
    </row>
    <row r="23" spans="1:10">
      <c r="A23" s="6" t="s">
        <v>11</v>
      </c>
      <c r="B23" s="6" t="s">
        <v>5</v>
      </c>
      <c r="C23" s="26" t="s">
        <v>19</v>
      </c>
      <c r="D23" s="28">
        <v>100000</v>
      </c>
      <c r="E23" s="46">
        <f>85000+23000+12000-25200</f>
        <v>94800</v>
      </c>
      <c r="F23" s="46">
        <f>26000+4500+25200</f>
        <v>55700</v>
      </c>
      <c r="G23" s="46"/>
      <c r="H23" s="45">
        <f>200000-85000-49500-23000-12000-26000-4500</f>
        <v>0</v>
      </c>
      <c r="I23" s="50">
        <f>134495.37-85000+4.63</f>
        <v>49499.999999999993</v>
      </c>
      <c r="J23" s="41">
        <f t="shared" si="5"/>
        <v>-100000</v>
      </c>
    </row>
    <row r="24" spans="1:10" ht="16.2">
      <c r="A24" s="4"/>
      <c r="B24" s="4"/>
      <c r="C24" s="10" t="s">
        <v>7</v>
      </c>
      <c r="D24" s="30">
        <f>D25</f>
        <v>150000</v>
      </c>
      <c r="E24" s="49" t="e">
        <f>E25+#REF!</f>
        <v>#REF!</v>
      </c>
      <c r="F24" s="49" t="e">
        <f>F25+#REF!</f>
        <v>#REF!</v>
      </c>
      <c r="G24" s="49" t="e">
        <f>G25+#REF!</f>
        <v>#REF!</v>
      </c>
      <c r="H24" s="49" t="e">
        <f>H25+#REF!</f>
        <v>#REF!</v>
      </c>
      <c r="I24" s="49" t="e">
        <f>I25+#REF!</f>
        <v>#REF!</v>
      </c>
      <c r="J24" s="41" t="e">
        <f t="shared" si="5"/>
        <v>#REF!</v>
      </c>
    </row>
    <row r="25" spans="1:10" ht="31.2">
      <c r="A25" s="32">
        <v>1210000</v>
      </c>
      <c r="B25" s="4"/>
      <c r="C25" s="33" t="s">
        <v>20</v>
      </c>
      <c r="D25" s="34">
        <f>D26</f>
        <v>150000</v>
      </c>
      <c r="E25" s="48" t="e">
        <f>E26+#REF!</f>
        <v>#REF!</v>
      </c>
      <c r="F25" s="48" t="e">
        <f>F26+#REF!</f>
        <v>#REF!</v>
      </c>
      <c r="G25" s="48" t="e">
        <f>G26+#REF!</f>
        <v>#REF!</v>
      </c>
      <c r="H25" s="48" t="e">
        <f>H26+#REF!</f>
        <v>#REF!</v>
      </c>
      <c r="I25" s="48" t="e">
        <f>I26+#REF!</f>
        <v>#REF!</v>
      </c>
      <c r="J25" s="41" t="e">
        <f t="shared" si="5"/>
        <v>#REF!</v>
      </c>
    </row>
    <row r="26" spans="1:10" ht="31.2">
      <c r="A26" s="6" t="s">
        <v>11</v>
      </c>
      <c r="B26" s="6" t="s">
        <v>5</v>
      </c>
      <c r="C26" s="19" t="s">
        <v>25</v>
      </c>
      <c r="D26" s="28">
        <v>150000</v>
      </c>
      <c r="E26" s="46"/>
      <c r="F26" s="46">
        <f>7200+900+200</f>
        <v>8300</v>
      </c>
      <c r="G26" s="46">
        <f>9000-900-200-7900</f>
        <v>0</v>
      </c>
      <c r="H26" s="46">
        <f>280000-7200-85000-187800</f>
        <v>0</v>
      </c>
      <c r="I26" s="46">
        <f>85000+187800+7900</f>
        <v>280700</v>
      </c>
      <c r="J26" s="41">
        <f t="shared" si="5"/>
        <v>-139000</v>
      </c>
    </row>
    <row r="27" spans="1:10" s="36" customFormat="1" ht="16.2">
      <c r="A27" s="7"/>
      <c r="B27" s="7"/>
      <c r="C27" s="37"/>
      <c r="D27" s="31"/>
      <c r="E27" s="35"/>
      <c r="F27" s="35"/>
    </row>
    <row r="28" spans="1:10" s="8" customFormat="1">
      <c r="A28" s="8" t="s">
        <v>24</v>
      </c>
      <c r="C28" s="15"/>
      <c r="D28" s="14"/>
    </row>
    <row r="29" spans="1:10">
      <c r="D29" s="2"/>
    </row>
    <row r="30" spans="1:10">
      <c r="D30" s="2"/>
    </row>
    <row r="31" spans="1:10">
      <c r="D31" s="2"/>
    </row>
    <row r="32" spans="1:10">
      <c r="D32" s="2"/>
    </row>
    <row r="33" spans="4:4">
      <c r="D33" s="2"/>
    </row>
    <row r="34" spans="4:4">
      <c r="D34" s="2"/>
    </row>
    <row r="35" spans="4:4">
      <c r="D35" s="2"/>
    </row>
    <row r="36" spans="4:4">
      <c r="D36" s="2"/>
    </row>
  </sheetData>
  <mergeCells count="8">
    <mergeCell ref="E9:I9"/>
    <mergeCell ref="A7:D7"/>
    <mergeCell ref="A8:D8"/>
    <mergeCell ref="C1:D1"/>
    <mergeCell ref="C2:D2"/>
    <mergeCell ref="C4:D4"/>
    <mergeCell ref="A6:D6"/>
    <mergeCell ref="C3:D3"/>
  </mergeCells>
  <pageMargins left="0.70866141732283472" right="0.11811023622047245" top="0.15748031496062992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2023-05-10T05:42:49Z</cp:lastPrinted>
  <dcterms:created xsi:type="dcterms:W3CDTF">2017-11-14T12:36:37Z</dcterms:created>
  <dcterms:modified xsi:type="dcterms:W3CDTF">2023-12-19T09:39:14Z</dcterms:modified>
</cp:coreProperties>
</file>