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8" windowWidth="15120" windowHeight="8016"/>
  </bookViews>
  <sheets>
    <sheet name="2023" sheetId="11" r:id="rId1"/>
  </sheets>
  <definedNames>
    <definedName name="_xlnm.Print_Titles" localSheetId="0">'2023'!$10:$12</definedName>
    <definedName name="_xlnm.Print_Area" localSheetId="0">'2023'!$A$1:$J$112</definedName>
  </definedNames>
  <calcPr calcId="152511" refMode="R1C1"/>
</workbook>
</file>

<file path=xl/calcChain.xml><?xml version="1.0" encoding="utf-8"?>
<calcChain xmlns="http://schemas.openxmlformats.org/spreadsheetml/2006/main">
  <c r="G109" i="11" l="1"/>
  <c r="I109" i="11"/>
  <c r="J109" i="11"/>
  <c r="H109" i="11"/>
  <c r="G106" i="11"/>
  <c r="H106" i="11"/>
  <c r="G86" i="11"/>
  <c r="G46" i="11" l="1"/>
  <c r="H15" i="11" l="1"/>
  <c r="H100" i="11" l="1"/>
  <c r="I100" i="11"/>
  <c r="J100" i="11"/>
  <c r="G90" i="11"/>
  <c r="H91" i="11"/>
  <c r="I91" i="11"/>
  <c r="J91" i="11"/>
  <c r="H90" i="11" l="1"/>
  <c r="I90" i="11"/>
  <c r="J90" i="11"/>
  <c r="J86" i="11" l="1"/>
  <c r="J113" i="11"/>
  <c r="H98" i="11"/>
  <c r="I98" i="11"/>
  <c r="I113" i="11" s="1"/>
  <c r="J98" i="11"/>
  <c r="H93" i="11"/>
  <c r="I93" i="11"/>
  <c r="J93" i="11"/>
  <c r="G93" i="11"/>
  <c r="H26" i="11" l="1"/>
  <c r="G53" i="11" l="1"/>
  <c r="G55" i="11" l="1"/>
  <c r="G56" i="11"/>
  <c r="G57" i="11"/>
  <c r="G98" i="11" l="1"/>
  <c r="H99" i="11"/>
  <c r="I99" i="11"/>
  <c r="J99" i="11"/>
  <c r="H107" i="11"/>
  <c r="I107" i="11"/>
  <c r="J107" i="11"/>
  <c r="H105" i="11"/>
  <c r="I105" i="11"/>
  <c r="J105" i="11"/>
  <c r="I106" i="11"/>
  <c r="J106" i="11"/>
  <c r="H97" i="11"/>
  <c r="I97" i="11"/>
  <c r="J97" i="11"/>
  <c r="H108" i="11"/>
  <c r="I108" i="11"/>
  <c r="J108" i="11"/>
  <c r="H95" i="11"/>
  <c r="I95" i="11"/>
  <c r="J95" i="11"/>
  <c r="H94" i="11"/>
  <c r="I94" i="11"/>
  <c r="J94" i="11"/>
  <c r="H92" i="11"/>
  <c r="H113" i="11" s="1"/>
  <c r="I92" i="11"/>
  <c r="J92" i="11"/>
  <c r="H89" i="11"/>
  <c r="I89" i="11"/>
  <c r="J89" i="11"/>
  <c r="H88" i="11"/>
  <c r="I88" i="11"/>
  <c r="J88" i="11"/>
  <c r="I48" i="11"/>
  <c r="J48" i="11"/>
  <c r="H48" i="11"/>
  <c r="J29" i="11" l="1"/>
  <c r="I29" i="11"/>
  <c r="G29" i="11" l="1"/>
  <c r="G85" i="11" l="1"/>
  <c r="H68" i="11" l="1"/>
  <c r="H47" i="11" l="1"/>
  <c r="I47" i="11"/>
  <c r="J47" i="11"/>
  <c r="G49" i="11"/>
  <c r="G48" i="11" s="1"/>
  <c r="G47" i="11" l="1"/>
  <c r="H77" i="11"/>
  <c r="H82" i="11" l="1"/>
  <c r="I103" i="11"/>
  <c r="G103" i="11" s="1"/>
  <c r="J104" i="11"/>
  <c r="I104" i="11"/>
  <c r="H104" i="11"/>
  <c r="J102" i="11"/>
  <c r="I102" i="11"/>
  <c r="J101" i="11"/>
  <c r="I101" i="11"/>
  <c r="H101" i="11"/>
  <c r="H96" i="11"/>
  <c r="H87" i="11"/>
  <c r="G84" i="11"/>
  <c r="G107" i="11" s="1"/>
  <c r="G83" i="11"/>
  <c r="G104" i="11" s="1"/>
  <c r="G80" i="11"/>
  <c r="I78" i="11"/>
  <c r="G78" i="11" s="1"/>
  <c r="J77" i="11"/>
  <c r="J76" i="11" s="1"/>
  <c r="G73" i="11"/>
  <c r="G72" i="11"/>
  <c r="G70" i="11"/>
  <c r="G66" i="11"/>
  <c r="G65" i="11"/>
  <c r="G64" i="11"/>
  <c r="G63" i="11"/>
  <c r="G62" i="11"/>
  <c r="G100" i="11" s="1"/>
  <c r="G61" i="11"/>
  <c r="G58" i="11"/>
  <c r="G54" i="11"/>
  <c r="G52" i="11"/>
  <c r="J51" i="11"/>
  <c r="J50" i="11" s="1"/>
  <c r="G45" i="11"/>
  <c r="G91" i="11" s="1"/>
  <c r="G44" i="11"/>
  <c r="G43" i="11"/>
  <c r="G42" i="11"/>
  <c r="G40" i="11"/>
  <c r="G39" i="11"/>
  <c r="G38" i="11"/>
  <c r="G37" i="11"/>
  <c r="G36" i="11"/>
  <c r="G35" i="11"/>
  <c r="J34" i="11"/>
  <c r="J33" i="11" s="1"/>
  <c r="G31" i="11"/>
  <c r="G87" i="11" s="1"/>
  <c r="G30" i="11"/>
  <c r="G97" i="11" s="1"/>
  <c r="G28" i="11"/>
  <c r="G101" i="11" s="1"/>
  <c r="G27" i="11"/>
  <c r="G96" i="11" s="1"/>
  <c r="G25" i="11"/>
  <c r="J24" i="11"/>
  <c r="J23" i="11" s="1"/>
  <c r="G22" i="11"/>
  <c r="H102" i="11"/>
  <c r="H14" i="11"/>
  <c r="G19" i="11"/>
  <c r="G18" i="11"/>
  <c r="G17" i="11"/>
  <c r="G99" i="11" l="1"/>
  <c r="G75" i="11"/>
  <c r="G108" i="11" s="1"/>
  <c r="J14" i="11"/>
  <c r="J13" i="11" s="1"/>
  <c r="G69" i="11"/>
  <c r="G89" i="11" s="1"/>
  <c r="J68" i="11"/>
  <c r="J67" i="11" s="1"/>
  <c r="G20" i="11"/>
  <c r="G95" i="11" s="1"/>
  <c r="H13" i="11"/>
  <c r="I82" i="11"/>
  <c r="I81" i="11" s="1"/>
  <c r="G41" i="11"/>
  <c r="J82" i="11"/>
  <c r="J81" i="11" s="1"/>
  <c r="G79" i="11"/>
  <c r="G77" i="11" s="1"/>
  <c r="G76" i="11" s="1"/>
  <c r="I34" i="11"/>
  <c r="I33" i="11" s="1"/>
  <c r="G51" i="11"/>
  <c r="G50" i="11" s="1"/>
  <c r="H67" i="11"/>
  <c r="G26" i="11"/>
  <c r="G32" i="11"/>
  <c r="I51" i="11"/>
  <c r="I50" i="11" s="1"/>
  <c r="I86" i="11" s="1"/>
  <c r="G60" i="11"/>
  <c r="G59" i="11" s="1"/>
  <c r="G82" i="11"/>
  <c r="I24" i="11"/>
  <c r="I23" i="11" s="1"/>
  <c r="G21" i="11"/>
  <c r="G102" i="11" s="1"/>
  <c r="G74" i="11"/>
  <c r="G94" i="11" s="1"/>
  <c r="I77" i="11"/>
  <c r="I76" i="11" s="1"/>
  <c r="H34" i="11"/>
  <c r="H33" i="11" s="1"/>
  <c r="H81" i="11"/>
  <c r="H24" i="11"/>
  <c r="H23" i="11" s="1"/>
  <c r="H76" i="11"/>
  <c r="H51" i="11"/>
  <c r="H50" i="11" s="1"/>
  <c r="G15" i="11"/>
  <c r="H60" i="11"/>
  <c r="H59" i="11" s="1"/>
  <c r="H86" i="11" l="1"/>
  <c r="G105" i="11"/>
  <c r="G24" i="11"/>
  <c r="G23" i="11" s="1"/>
  <c r="I14" i="11"/>
  <c r="I13" i="11" s="1"/>
  <c r="G16" i="11"/>
  <c r="G92" i="11" s="1"/>
  <c r="G113" i="11" s="1"/>
  <c r="G71" i="11"/>
  <c r="G88" i="11" s="1"/>
  <c r="I68" i="11"/>
  <c r="I67" i="11" s="1"/>
  <c r="G81" i="11"/>
  <c r="G34" i="11"/>
  <c r="G33" i="11" s="1"/>
  <c r="G68" i="11" l="1"/>
  <c r="G67" i="11" s="1"/>
  <c r="G14" i="11"/>
  <c r="G13" i="11" s="1"/>
  <c r="J114" i="11"/>
  <c r="H114" i="11"/>
  <c r="G114" i="11" l="1"/>
  <c r="I114" i="11"/>
</calcChain>
</file>

<file path=xl/sharedStrings.xml><?xml version="1.0" encoding="utf-8"?>
<sst xmlns="http://schemas.openxmlformats.org/spreadsheetml/2006/main" count="423" uniqueCount="252">
  <si>
    <t>Усього</t>
  </si>
  <si>
    <t>Загальний фонд</t>
  </si>
  <si>
    <t>Спеціальний фонд</t>
  </si>
  <si>
    <t>усього</t>
  </si>
  <si>
    <t>у тому числі бюджет розвитку</t>
  </si>
  <si>
    <t>0600000</t>
  </si>
  <si>
    <t>0610000</t>
  </si>
  <si>
    <t>0611010</t>
  </si>
  <si>
    <t>Надання дошкільної освіти</t>
  </si>
  <si>
    <t>Код Функціональної класифікації видатків та кредитування бюджету</t>
  </si>
  <si>
    <t>0200000</t>
  </si>
  <si>
    <t>0210000</t>
  </si>
  <si>
    <t>1200000</t>
  </si>
  <si>
    <t>1210000</t>
  </si>
  <si>
    <t xml:space="preserve">Інші заходи у сфері соціального захисту і соціального забезпечення </t>
  </si>
  <si>
    <t>0910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</si>
  <si>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</si>
  <si>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0800000</t>
  </si>
  <si>
    <t>0810000</t>
  </si>
  <si>
    <t>1216030</t>
  </si>
  <si>
    <t>0620</t>
  </si>
  <si>
    <t>0490</t>
  </si>
  <si>
    <t>1100000</t>
  </si>
  <si>
    <t>1110000</t>
  </si>
  <si>
    <t>0613242</t>
  </si>
  <si>
    <t>0813121</t>
  </si>
  <si>
    <t>3140</t>
  </si>
  <si>
    <t>1040</t>
  </si>
  <si>
    <t>Міська програма соціального захисту ветеранів педагогічної праці</t>
  </si>
  <si>
    <t>1010</t>
  </si>
  <si>
    <t>Організація благоустрою  населених пунктів</t>
  </si>
  <si>
    <t>1216017</t>
  </si>
  <si>
    <t>0456</t>
  </si>
  <si>
    <t>1217461</t>
  </si>
  <si>
    <t>Утримання та розвиток автомобільних доріг та дорожньої інфраструктури за рахунок коштів місцевого бюджету</t>
  </si>
  <si>
    <t>7693</t>
  </si>
  <si>
    <t>1115061</t>
  </si>
  <si>
    <t>5061</t>
  </si>
  <si>
    <t>0810</t>
  </si>
  <si>
    <t>3100000</t>
  </si>
  <si>
    <t>3110000</t>
  </si>
  <si>
    <t>3117693</t>
  </si>
  <si>
    <t>1113133</t>
  </si>
  <si>
    <t>3133</t>
  </si>
  <si>
    <t>Інші заходи та заклади молодіжної політики</t>
  </si>
  <si>
    <t>0921</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</si>
  <si>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</si>
  <si>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</si>
  <si>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</si>
  <si>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</si>
  <si>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міської програми</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</si>
  <si>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</si>
  <si>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Дата і номер документа, яким затверджено міську програму</t>
  </si>
  <si>
    <t>Інші заходи, пов'язані в економічною діяльністю</t>
  </si>
  <si>
    <t>3121</t>
  </si>
  <si>
    <t>6030</t>
  </si>
  <si>
    <t>6017</t>
  </si>
  <si>
    <t>Інша діяльність, пов'язана з експлуатацією об'єктів житлово - комунального господарства</t>
  </si>
  <si>
    <t>7461</t>
  </si>
  <si>
    <t xml:space="preserve">до рішення </t>
  </si>
  <si>
    <t>Чорноморської міської ради</t>
  </si>
  <si>
    <t>Надання загальної середньої освіти закладами загальної середньої освіти</t>
  </si>
  <si>
    <t>0611021</t>
  </si>
  <si>
    <t>1021</t>
  </si>
  <si>
    <t xml:space="preserve">Утримання та забезпечення діяльності центрів соціальних служб </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</si>
  <si>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</si>
  <si>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0212010</t>
  </si>
  <si>
    <t>2010</t>
  </si>
  <si>
    <t>0731</t>
  </si>
  <si>
    <t>Багатопрофільна стаціонарна медична допомога населенню</t>
  </si>
  <si>
    <t>0212100</t>
  </si>
  <si>
    <t>2100</t>
  </si>
  <si>
    <t>0722</t>
  </si>
  <si>
    <t>Стоматологічна допомога населенню</t>
  </si>
  <si>
    <t>0212152</t>
  </si>
  <si>
    <t>2152</t>
  </si>
  <si>
    <t>0763</t>
  </si>
  <si>
    <t>Інші програми та заходи у сфері охорони здоров’я</t>
  </si>
  <si>
    <t>3112</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</si>
  <si>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</si>
  <si>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</si>
  <si>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</si>
  <si>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</si>
  <si>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</si>
  <si>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</si>
  <si>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0218230</t>
  </si>
  <si>
    <t>8230</t>
  </si>
  <si>
    <t>0380</t>
  </si>
  <si>
    <t>Інші заходи громадського порядку та безпеки</t>
  </si>
  <si>
    <t>0218340</t>
  </si>
  <si>
    <t>8340</t>
  </si>
  <si>
    <t>0540</t>
  </si>
  <si>
    <t>Природоохоронні заходи за рахунок цільових фондів</t>
  </si>
  <si>
    <t>0813031</t>
  </si>
  <si>
    <t>3031</t>
  </si>
  <si>
    <t>1030</t>
  </si>
  <si>
    <t>Надання інших пільг окремим категоріям громадян відповідно до законодавства</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</si>
  <si>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</si>
  <si>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t>
  </si>
  <si>
    <t>0813032</t>
  </si>
  <si>
    <t>3032</t>
  </si>
  <si>
    <t>Надання пільг окремим категоріям громадян з оплати послуг зв'язку</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</si>
  <si>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</si>
  <si>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</si>
  <si>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</si>
  <si>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</si>
  <si>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</si>
  <si>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</si>
  <si>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</si>
  <si>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</si>
  <si>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</si>
  <si>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</si>
  <si>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</si>
  <si>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0813123</t>
  </si>
  <si>
    <t>3123</t>
  </si>
  <si>
    <t>Заходи державної політики з питань сім'ї</t>
  </si>
  <si>
    <t>1115011</t>
  </si>
  <si>
    <t>5011</t>
  </si>
  <si>
    <t>Проведення навчально-тренувальних зборів і змагань з олімпійських видів спорту</t>
  </si>
  <si>
    <t>5012</t>
  </si>
  <si>
    <t>1115012</t>
  </si>
  <si>
    <t>Проведення навчально-тренувальних зборів і змагань з неолімпійських видів спорту</t>
  </si>
  <si>
    <t>1216015</t>
  </si>
  <si>
    <t>6015</t>
  </si>
  <si>
    <t>Забезпечення надійної та безперебійної експлуатації ліфтів</t>
  </si>
  <si>
    <t>1218340</t>
  </si>
  <si>
    <t>Міська цільова програма розвитку освіти міста Чорноморська на 2021-2025 роки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</si>
  <si>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</si>
  <si>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</si>
  <si>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</si>
  <si>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</si>
  <si>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1070</t>
  </si>
  <si>
    <t>1000000</t>
  </si>
  <si>
    <t>1010000</t>
  </si>
  <si>
    <t>1010180</t>
  </si>
  <si>
    <t>0180</t>
  </si>
  <si>
    <t>0133</t>
  </si>
  <si>
    <t>Інша діяльність у сфері державного управління</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</si>
  <si>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</si>
  <si>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</si>
  <si>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</si>
  <si>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</si>
  <si>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</si>
  <si>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</si>
  <si>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</si>
  <si>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</si>
  <si>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</si>
  <si>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</si>
  <si>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</si>
  <si>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</si>
  <si>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</si>
  <si>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</si>
  <si>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</si>
  <si>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Виконавчий комітет Чорноморської міської ради  Одеського району Одеської області</t>
  </si>
  <si>
    <t>Управління соціальної політики Чорноморської міської ради Одеського району Одеської області</t>
  </si>
  <si>
    <t>Відділ культури Чорноморської міської ради Одеського району Одеської області</t>
  </si>
  <si>
    <t>Міська цільова програма розвитку культури та мистецтва Чорноморської  міської  територіальної громади на  2022 – 2025 роки</t>
  </si>
  <si>
    <t>Відділ комунального господарства та благоустрою Чорноморської міської ради  Одеського району Одеської області</t>
  </si>
  <si>
    <t>Управління комунальної  власності  та земельних відносин Чорноморської міської ради Одеського району Одеської області</t>
  </si>
  <si>
    <t>0212111</t>
  </si>
  <si>
    <t>0726</t>
  </si>
  <si>
    <t>Первинна медична допомога населенню, що надається центрами первинної медичної (медико-санітарної) допомоги</t>
  </si>
  <si>
    <t xml:space="preserve">Міська цільова соціальна програма розвитку цивільного захисту Чорноморської міської територіальної громади на 2021-2025 роки </t>
  </si>
  <si>
    <t>Відділ молоді та спорту Чорноморської міської ради Одеського району Одеської області</t>
  </si>
  <si>
    <t>8240</t>
  </si>
  <si>
    <t>Заходи та роботи з територіальної оборони</t>
  </si>
  <si>
    <t>Міська цільова програма підтримки молодих педагогічних кадрів Чорноморської міської територіальної громади на 2022 - 2025 роки</t>
  </si>
  <si>
    <t>04.02.2022р.
№ 172-VIII</t>
  </si>
  <si>
    <t>04.02.2022р. 
№ 172-VIII</t>
  </si>
  <si>
    <t>Міська цільова програма розвитку фізичної культури і спорту на території Чорноморської міської територіальної громади на 2022-2025 роки</t>
  </si>
  <si>
    <t>Міська цільова соціальна програма розвитку цивільного захисту Чорноморської міської територіальної громади на 2021-2025 роки</t>
  </si>
  <si>
    <t>0320</t>
  </si>
  <si>
    <t>Заходи із запобігання та ліквідації надзвичайних ситуацій та наслідків стихійного лиха</t>
  </si>
  <si>
    <t>0813230</t>
  </si>
  <si>
    <t>3230</t>
  </si>
  <si>
    <t>Видатки, пов'язані з наданням підтримки внутрішньо переміщеним та/або евакуйованим особам у зв'язку із введенням воєнного стану</t>
  </si>
  <si>
    <t xml:space="preserve">Міська цільова програма "Молодь Чорноморська" на 2022-2025 роки </t>
  </si>
  <si>
    <t>Міська цільова програма відпочинку та оздоровлення дітей на 2022-2025 роки</t>
  </si>
  <si>
    <t>Міська цільова програма "Молодь Чорноморська" на 2022-2025 роки</t>
  </si>
  <si>
    <t>24.12.2020р.
№ 17-VIII 
(зі змінами)</t>
  </si>
  <si>
    <t>24.12.2020р.
№ 16-VIII 
(зі змінами)</t>
  </si>
  <si>
    <t>24.12.2020р.
№ 16-VIII  
(зі змінами)</t>
  </si>
  <si>
    <t>30.03.2021р. 
№ 27-VIII 
(зі змінами)</t>
  </si>
  <si>
    <t xml:space="preserve"> 30.03.2021р.
№ 25-VIII 
(зі змінами)</t>
  </si>
  <si>
    <t xml:space="preserve"> 24.12.2020р. 
№ 16-VIII 
(зі змінами)</t>
  </si>
  <si>
    <t>09.01.2006р. 
№ 511-IV 
(зі змінами)</t>
  </si>
  <si>
    <t xml:space="preserve"> 24.12.2020р.
№ 16-VIII 
(зі змінами)</t>
  </si>
  <si>
    <t>24.12.2020р.
№ 15-VIII 
(зі змінами)</t>
  </si>
  <si>
    <t>09.01.2006р. 
№ 511-IV
(зі змінами)</t>
  </si>
  <si>
    <t xml:space="preserve"> 24.12.2020р.
№ 15-VIII 
(зі змінами)</t>
  </si>
  <si>
    <t>19.12.2018 р. 
№ 371- VII
(зі змінами)</t>
  </si>
  <si>
    <t>0613140</t>
  </si>
  <si>
    <t>Міська комплексна програма відпочинку та оздоровлення дітей на 2022-2025 роки</t>
  </si>
  <si>
    <t>12.07.2022р.
№222 
(зі змінами)</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</si>
  <si>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</si>
  <si>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1217693</t>
  </si>
  <si>
    <t>04.02.2022р. 
№ 182-VIII
(зі змінами)</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</si>
  <si>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</si>
  <si>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3118240</t>
  </si>
  <si>
    <t>Фінансове управління Чорноморської міської ради Одеського району Одеської області</t>
  </si>
  <si>
    <t>3710000</t>
  </si>
  <si>
    <t>3700000</t>
  </si>
  <si>
    <t>Інші субвенції з місцевого бюджету</t>
  </si>
  <si>
    <t>0443</t>
  </si>
  <si>
    <t>1110180</t>
  </si>
  <si>
    <t>0218220</t>
  </si>
  <si>
    <t>Заходи та роботи з мобілізаційної підготовки місцевого значення</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</si>
  <si>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</si>
  <si>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</si>
  <si>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04.02.2022р. 
№ 180-VIIІ
(зі змінами)</t>
  </si>
  <si>
    <t>04.02.2022р. 
№ 181-VIII
(зі змінами)</t>
  </si>
  <si>
    <t>20.12.2022р. 
№ 279-VIII 
(зі змінами)</t>
  </si>
  <si>
    <t>Управління освіти Чорноморської міської ради  Одеського району Одеської області</t>
  </si>
  <si>
    <t>12.09.2019р. 
№ 485-VII
(зі змінами)</t>
  </si>
  <si>
    <t>3117350</t>
  </si>
  <si>
    <t>7350</t>
  </si>
  <si>
    <t>Розроблення схем планування та забудови територій (містобудівної документації)</t>
  </si>
  <si>
    <t>Інша субвенція районному бюджету Одеського району</t>
  </si>
  <si>
    <t xml:space="preserve">Міська цільова програма проведення технічної інвентаризації та виготовлення технічних паспортів багатоквартирних житлових будинків, які розташовані на території Чорноморської міської ради    Одеського району Одеської області  та знаходяться в управлінні комунального підприємства «Міське управління житлово - комунального господарства», на 2023 – 2025 роки. </t>
  </si>
  <si>
    <t>Програма модернізації ліфтового господарства Чорноморської міської ради Одеського району Одеської області на 2019 - 2025 роки</t>
  </si>
  <si>
    <t>1013140</t>
  </si>
  <si>
    <t>від 19.05.2023р.
№ 368-VIII</t>
  </si>
  <si>
    <t>04.02.2022р. 
№ 175-VIII 
(зі змінами)</t>
  </si>
  <si>
    <t>0900000</t>
  </si>
  <si>
    <t/>
  </si>
  <si>
    <t>Служба у справах дітей Чорноморської мiської ради Одеського району Одеської областi</t>
  </si>
  <si>
    <t>0910000</t>
  </si>
  <si>
    <t>0913112</t>
  </si>
  <si>
    <t>Інша субвенція обласному бюджету Одеської області</t>
  </si>
  <si>
    <t>відхилення</t>
  </si>
  <si>
    <t>перевірка</t>
  </si>
  <si>
    <t>Начальник фінансового управління</t>
  </si>
  <si>
    <t>Ольга ЯКОВЕНКО</t>
  </si>
  <si>
    <t>Розподіл витрат бюджету Чорноморської міської територіальної громади  на реалізацію міських програм у 2024 році</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</si>
  <si>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2024-2026 роки</t>
  </si>
  <si>
    <t>Проект</t>
  </si>
  <si>
    <t>Програма розвитку у сфері житлово-комунального господарства в межах території Чорноморської міської ради Одеської області на 2019-2024 роки</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</si>
  <si>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2023-2026 роки</t>
  </si>
  <si>
    <t>Міська цільова програма фінансової підтримки комунальних підприємств Чорноморської міської ради Одеського району Одеської області на 2024 рік.</t>
  </si>
  <si>
    <t>1011080</t>
  </si>
  <si>
    <t>1080</t>
  </si>
  <si>
    <t>0960</t>
  </si>
  <si>
    <t>Надання спеціалізованої освіти мистецькими школами</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</si>
  <si>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2024 рік</t>
  </si>
  <si>
    <t>Міська програма "Здоров’я населення Чорноморської  міської територіальної громади на 2021 - 2025 роки"</t>
  </si>
  <si>
    <t>Міська цільова програма фінансової підтримки діяльності Одеської районної ради Одеської області на 2024 рік</t>
  </si>
  <si>
    <t>Міська цільова програма фінансової підтримки діяльності  Одеської районної ради Одеської області на 2024 рік</t>
  </si>
  <si>
    <t>Міська цільова програма підтримки Сил територіальної оборони Збройних Сил України, військових частин Збройних Сил України та посилення заходів громадської безпеки в умовах воєнного стану на території Чорноморської міської ради Одеського району Одеської області на 2024 рік</t>
  </si>
  <si>
    <t>Додаток 5</t>
  </si>
  <si>
    <t>від         12.2023 №               - VIII</t>
  </si>
  <si>
    <t>УСЬОГО за розпорядниками</t>
  </si>
  <si>
    <t>УСЬОГО ЗА ПРОГРАМАМИ</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</si>
</sst>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charset val="204"/>
      <scheme val="minor"/>
    </font>
    <font>
      <sz val="10"/>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sz val="12"/>
      <name val="Times New Roman"/>
      <family val="1"/>
      <charset val="204"/>
    </font>
    <font>
      <sz val="10"/>
      <color theme="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
      <sz val="10"/>
      <name val="Arial Cyr"/>
      <charset val="204"/>
    </font>
    <font>
      <u/>
      <sz val="10"/>
      <color indexed="12"/>
      <name val="Arial Cyr"/>
      <charset val="204"/>
    </font>
    <font>
      <u/>
      <sz val="14"/>
      <name val="Times New Roman"/>
      <family val="1"/>
      <charset val="204"/>
    </font>
    <font>
      <sz val="12"/>
      <color indexed="8"/>
      <name val="Times New Roman"/>
      <family val="1"/>
      <charset val="204"/>
    </font>
    <font>
      <b/>
      <sz val="14"/>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8">
    <xf numFmtId="0" fontId="0" fillId="0" borderId="0"/>
    <xf numFmtId="0" fontId="7" fillId="0" borderId="0"/>
    <xf numFmtId="0" fontId="8" fillId="0" borderId="0"/>
    <xf numFmtId="0" fontId="1" fillId="0" borderId="0"/>
    <xf numFmtId="0" fontId="8" fillId="0" borderId="0"/>
    <xf numFmtId="0" fontId="8" fillId="0" borderId="0"/>
    <xf numFmtId="0" fontId="10" fillId="0" borderId="0"/>
    <xf numFmtId="0" fontId="11" fillId="0" borderId="0" applyNumberFormat="0" applyFill="0" applyBorder="0" applyAlignment="0" applyProtection="0">
      <alignment vertical="top"/>
      <protection locked="0"/>
    </xf>
  </cellStyleXfs>
  <cellXfs count="115">
    <xf numFmtId="0" fontId="0" fillId="0" borderId="0" xfId="0"/>
    <xf numFmtId="0" fontId="0" fillId="2" borderId="0" xfId="0" applyFill="1" applyAlignment="1">
      <alignment horizontal="center" vertical="center"/>
    </xf>
    <xf numFmtId="0" fontId="0" fillId="2" borderId="0" xfId="0" applyFill="1"/>
    <xf numFmtId="0" fontId="4" fillId="2" borderId="0" xfId="0" applyFont="1" applyFill="1"/>
    <xf numFmtId="0" fontId="4" fillId="2" borderId="0" xfId="0" applyFont="1" applyFill="1" applyAlignment="1">
      <alignment horizontal="left"/>
    </xf>
    <xf numFmtId="0" fontId="8"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8" fillId="2" borderId="0" xfId="4" applyFont="1" applyFill="1" applyBorder="1" applyAlignment="1">
      <alignment horizontal="center" vertical="center"/>
    </xf>
    <xf numFmtId="0" fontId="8" fillId="2" borderId="0" xfId="4" applyFont="1" applyFill="1" applyBorder="1" applyAlignment="1">
      <alignment horizontal="left" vertical="center"/>
    </xf>
    <xf numFmtId="3" fontId="8" fillId="2" borderId="0" xfId="4" applyNumberFormat="1" applyFont="1" applyFill="1" applyBorder="1" applyAlignment="1">
      <alignment horizontal="center" vertical="center"/>
    </xf>
    <xf numFmtId="3" fontId="6" fillId="2" borderId="0" xfId="4" applyNumberFormat="1" applyFont="1" applyFill="1" applyBorder="1" applyAlignment="1">
      <alignment horizontal="center" vertical="center"/>
    </xf>
    <xf numFmtId="0" fontId="8" fillId="2" borderId="0" xfId="4" applyFont="1" applyFill="1" applyBorder="1" applyAlignment="1">
      <alignment horizontal="center"/>
    </xf>
    <xf numFmtId="0" fontId="4" fillId="2" borderId="0" xfId="0" applyFont="1" applyFill="1" applyAlignment="1">
      <alignment horizontal="center" vertical="center"/>
    </xf>
    <xf numFmtId="0" fontId="4" fillId="2" borderId="0" xfId="0" applyFont="1" applyFill="1" applyAlignment="1">
      <alignment horizontal="center"/>
    </xf>
    <xf numFmtId="0" fontId="8" fillId="2" borderId="0" xfId="0" applyFont="1" applyFill="1" applyAlignment="1">
      <alignment horizontal="center"/>
    </xf>
    <xf numFmtId="0" fontId="9" fillId="2" borderId="0" xfId="4" applyNumberFormat="1" applyFont="1" applyFill="1" applyBorder="1" applyAlignment="1" applyProtection="1">
      <alignment horizontal="center"/>
    </xf>
    <xf numFmtId="0" fontId="0" fillId="2" borderId="0" xfId="0" applyFill="1" applyAlignment="1">
      <alignment horizontal="center"/>
    </xf>
    <xf numFmtId="0" fontId="0" fillId="2" borderId="0" xfId="0" applyFill="1" applyAlignment="1">
      <alignment horizontal="left"/>
    </xf>
    <xf numFmtId="3" fontId="0" fillId="2" borderId="0" xfId="0" applyNumberFormat="1" applyFill="1" applyAlignment="1">
      <alignment horizontal="center" vertical="center"/>
    </xf>
    <xf numFmtId="0" fontId="2" fillId="2" borderId="0" xfId="0" applyFont="1" applyFill="1" applyBorder="1" applyAlignment="1">
      <alignment vertical="center" wrapText="1"/>
    </xf>
    <xf numFmtId="0" fontId="0" fillId="2" borderId="0" xfId="0" applyFill="1" applyBorder="1" applyAlignment="1">
      <alignment horizontal="left"/>
    </xf>
    <xf numFmtId="49"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0" xfId="0" applyFont="1" applyFill="1"/>
    <xf numFmtId="0" fontId="2" fillId="2" borderId="1" xfId="0" quotePrefix="1" applyFont="1" applyFill="1" applyBorder="1" applyAlignment="1">
      <alignment vertical="center" wrapText="1"/>
    </xf>
    <xf numFmtId="49" fontId="2" fillId="2" borderId="1" xfId="5"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2" borderId="1" xfId="1" applyFont="1" applyFill="1" applyBorder="1" applyAlignment="1">
      <alignment vertical="center" wrapText="1"/>
    </xf>
    <xf numFmtId="0" fontId="2" fillId="2" borderId="4" xfId="0"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49" fontId="5"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xf numFmtId="0" fontId="4" fillId="2" borderId="1" xfId="1" applyFont="1" applyFill="1" applyBorder="1" applyAlignment="1">
      <alignment horizontal="left" vertical="center" wrapText="1"/>
    </xf>
    <xf numFmtId="3" fontId="2" fillId="2" borderId="0" xfId="0" applyNumberFormat="1" applyFont="1" applyFill="1"/>
    <xf numFmtId="0" fontId="2" fillId="2" borderId="0" xfId="0" applyFont="1" applyFill="1" applyAlignment="1">
      <alignment horizontal="center"/>
    </xf>
    <xf numFmtId="49" fontId="3" fillId="2" borderId="1" xfId="5" applyNumberFormat="1" applyFont="1" applyFill="1" applyBorder="1" applyAlignment="1" applyProtection="1">
      <alignment horizontal="center" vertical="center" wrapText="1"/>
    </xf>
    <xf numFmtId="0" fontId="3" fillId="2" borderId="1" xfId="5" applyNumberFormat="1" applyFont="1" applyFill="1" applyBorder="1" applyAlignment="1" applyProtection="1">
      <alignment horizontal="center" vertical="center" wrapText="1"/>
    </xf>
    <xf numFmtId="49" fontId="3" fillId="2" borderId="1" xfId="5" applyNumberFormat="1" applyFont="1" applyFill="1" applyBorder="1" applyAlignment="1">
      <alignment horizontal="center" vertical="center" wrapText="1"/>
    </xf>
    <xf numFmtId="0" fontId="2" fillId="2" borderId="2" xfId="0" applyFont="1" applyFill="1" applyBorder="1" applyAlignment="1">
      <alignment vertical="center" wrapText="1"/>
    </xf>
    <xf numFmtId="0" fontId="2" fillId="2" borderId="1" xfId="0" applyFont="1" applyFill="1" applyBorder="1" applyAlignment="1">
      <alignment vertical="center" wrapText="1"/>
    </xf>
    <xf numFmtId="0" fontId="4" fillId="2" borderId="1" xfId="0" applyFont="1" applyFill="1" applyBorder="1" applyAlignment="1">
      <alignment vertical="top" wrapText="1"/>
    </xf>
    <xf numFmtId="0" fontId="2" fillId="2" borderId="0" xfId="0" applyFont="1" applyFill="1" applyAlignment="1">
      <alignment vertical="center"/>
    </xf>
    <xf numFmtId="0" fontId="2" fillId="2" borderId="0" xfId="0" applyFont="1" applyFill="1" applyBorder="1"/>
    <xf numFmtId="0" fontId="2" fillId="2" borderId="0" xfId="0" applyFont="1" applyFill="1" applyAlignment="1">
      <alignment horizontal="center" vertical="center"/>
    </xf>
    <xf numFmtId="4" fontId="3"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4" fontId="2" fillId="2" borderId="5" xfId="0" applyNumberFormat="1" applyFont="1" applyFill="1" applyBorder="1" applyAlignment="1">
      <alignment horizontal="center" vertical="center"/>
    </xf>
    <xf numFmtId="4" fontId="0" fillId="2" borderId="0" xfId="0" applyNumberFormat="1" applyFill="1" applyAlignment="1">
      <alignment horizontal="center" vertical="center"/>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1" xfId="4" applyFont="1" applyFill="1" applyBorder="1" applyAlignment="1">
      <alignment horizontal="center" wrapText="1"/>
    </xf>
    <xf numFmtId="0" fontId="4" fillId="2" borderId="1" xfId="4" applyFont="1" applyFill="1" applyBorder="1" applyAlignment="1">
      <alignment vertical="center" wrapText="1"/>
    </xf>
    <xf numFmtId="0" fontId="2" fillId="2" borderId="0" xfId="0" applyFont="1" applyFill="1" applyBorder="1" applyAlignment="1">
      <alignment horizontal="center" vertical="center"/>
    </xf>
    <xf numFmtId="0" fontId="2" fillId="2" borderId="0" xfId="0" applyFont="1" applyFill="1" applyBorder="1" applyAlignment="1">
      <alignment vertical="center"/>
    </xf>
    <xf numFmtId="0" fontId="2" fillId="2" borderId="0" xfId="0" quotePrefix="1" applyFont="1" applyFill="1" applyBorder="1" applyAlignment="1">
      <alignment vertical="center" wrapText="1"/>
    </xf>
    <xf numFmtId="0" fontId="2" fillId="2" borderId="0" xfId="0" applyFont="1" applyFill="1" applyBorder="1" applyAlignment="1">
      <alignment horizontal="center" vertical="center" wrapText="1"/>
    </xf>
    <xf numFmtId="4" fontId="2" fillId="2" borderId="0" xfId="0" applyNumberFormat="1" applyFont="1" applyFill="1" applyBorder="1" applyAlignment="1">
      <alignment horizontal="center" vertical="center"/>
    </xf>
    <xf numFmtId="0" fontId="2" fillId="3" borderId="0" xfId="0" applyFont="1" applyFill="1"/>
    <xf numFmtId="0" fontId="3" fillId="3" borderId="0" xfId="0" applyFont="1" applyFill="1"/>
    <xf numFmtId="3" fontId="2" fillId="3" borderId="0" xfId="0" applyNumberFormat="1" applyFont="1" applyFill="1"/>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0" xfId="0" applyFont="1" applyFill="1" applyAlignment="1">
      <alignment horizontal="left" vertical="center"/>
    </xf>
    <xf numFmtId="0" fontId="2" fillId="2" borderId="1" xfId="0" applyFont="1" applyFill="1" applyBorder="1" applyAlignment="1">
      <alignment horizontal="center" vertical="center"/>
    </xf>
    <xf numFmtId="0" fontId="2" fillId="2" borderId="1" xfId="0" applyFont="1" applyFill="1" applyBorder="1" applyAlignment="1">
      <alignment vertical="center"/>
    </xf>
    <xf numFmtId="0" fontId="13" fillId="2" borderId="1" xfId="0" applyFont="1" applyFill="1" applyBorder="1" applyAlignment="1">
      <alignment vertical="center" wrapText="1"/>
    </xf>
    <xf numFmtId="0" fontId="4" fillId="2" borderId="1" xfId="0" quotePrefix="1" applyFont="1" applyFill="1" applyBorder="1" applyAlignment="1">
      <alignment vertical="center" wrapText="1"/>
    </xf>
    <xf numFmtId="0" fontId="4" fillId="2" borderId="1" xfId="0" applyFont="1" applyFill="1" applyBorder="1" applyAlignment="1">
      <alignment horizontal="left" vertical="center" wrapText="1"/>
    </xf>
    <xf numFmtId="49" fontId="5"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0" fontId="4"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2" fillId="0" borderId="1" xfId="0" quotePrefix="1" applyFont="1" applyFill="1" applyBorder="1" applyAlignment="1">
      <alignment horizontal="left" vertical="center" wrapText="1"/>
    </xf>
    <xf numFmtId="0" fontId="2" fillId="0" borderId="3" xfId="0" applyFont="1" applyFill="1" applyBorder="1" applyAlignment="1">
      <alignment horizontal="lef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center" vertical="center"/>
    </xf>
    <xf numFmtId="4" fontId="2" fillId="2" borderId="1" xfId="0" applyNumberFormat="1" applyFont="1" applyFill="1" applyBorder="1" applyAlignment="1">
      <alignment vertical="center"/>
    </xf>
    <xf numFmtId="4" fontId="14" fillId="2" borderId="1" xfId="0" applyNumberFormat="1" applyFont="1" applyFill="1" applyBorder="1" applyAlignment="1">
      <alignment horizontal="center" vertical="center"/>
    </xf>
    <xf numFmtId="0" fontId="14" fillId="2" borderId="0" xfId="0" applyFont="1" applyFill="1" applyBorder="1"/>
    <xf numFmtId="0" fontId="14" fillId="2" borderId="0" xfId="0" applyFont="1" applyFill="1"/>
    <xf numFmtId="0" fontId="14" fillId="2" borderId="4"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5" xfId="0" applyFont="1" applyFill="1" applyBorder="1" applyAlignment="1">
      <alignment horizontal="center" vertical="center"/>
    </xf>
    <xf numFmtId="0" fontId="2" fillId="2" borderId="0" xfId="0" applyFont="1" applyFill="1" applyAlignment="1">
      <alignment horizontal="left" vertical="center"/>
    </xf>
    <xf numFmtId="0" fontId="2" fillId="2" borderId="0" xfId="4" applyFont="1" applyFill="1" applyAlignment="1">
      <alignment horizontal="left" vertical="center"/>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3" fillId="2" borderId="0" xfId="4" applyNumberFormat="1" applyFont="1" applyFill="1" applyBorder="1" applyAlignment="1" applyProtection="1">
      <alignment horizontal="center" vertical="center" wrapText="1"/>
    </xf>
    <xf numFmtId="0" fontId="6" fillId="2" borderId="2" xfId="4" applyFont="1" applyFill="1" applyBorder="1" applyAlignment="1">
      <alignment horizontal="center" vertical="center" wrapText="1"/>
    </xf>
    <xf numFmtId="0" fontId="6" fillId="2" borderId="3" xfId="4" applyFont="1" applyFill="1" applyBorder="1" applyAlignment="1">
      <alignment horizontal="center" vertical="center" wrapText="1"/>
    </xf>
    <xf numFmtId="0" fontId="12" fillId="2" borderId="0" xfId="7" applyFont="1" applyFill="1" applyAlignment="1" applyProtection="1">
      <alignment horizontal="left"/>
    </xf>
    <xf numFmtId="0" fontId="6" fillId="2" borderId="1" xfId="4" applyFont="1" applyFill="1" applyBorder="1" applyAlignment="1">
      <alignment horizontal="center" wrapText="1"/>
    </xf>
    <xf numFmtId="0" fontId="3" fillId="2" borderId="4" xfId="5" applyNumberFormat="1" applyFont="1" applyFill="1" applyBorder="1" applyAlignment="1" applyProtection="1">
      <alignment horizontal="center" vertical="center" wrapText="1"/>
    </xf>
    <xf numFmtId="0" fontId="3" fillId="2" borderId="5" xfId="5" applyNumberFormat="1" applyFont="1" applyFill="1" applyBorder="1" applyAlignment="1" applyProtection="1">
      <alignment horizontal="center" vertical="center" wrapText="1"/>
    </xf>
    <xf numFmtId="0" fontId="5" fillId="2" borderId="4"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5" fillId="0" borderId="4"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3" fillId="2" borderId="4" xfId="0" quotePrefix="1" applyFont="1" applyFill="1" applyBorder="1" applyAlignment="1">
      <alignment horizontal="center" vertical="center" wrapText="1"/>
    </xf>
    <xf numFmtId="0" fontId="3" fillId="2" borderId="5" xfId="0" quotePrefix="1" applyFont="1" applyFill="1" applyBorder="1" applyAlignment="1">
      <alignment horizontal="center" vertical="center" wrapText="1"/>
    </xf>
  </cellXfs>
  <cellStyles count="8">
    <cellStyle name="Гіперпосилання" xfId="7" builtinId="8"/>
    <cellStyle name="Звичайний" xfId="0" builtinId="0"/>
    <cellStyle name="Обычный 11 2" xfId="5"/>
    <cellStyle name="Обычный 17 5 6" xfId="3"/>
    <cellStyle name="Обычный 2" xfId="6"/>
    <cellStyle name="Обычный 3" xfId="2"/>
    <cellStyle name="Обычный 3 2" xfId="4"/>
    <cellStyle name="Обычный_дод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1"/>
  <sheetViews>
    <sheetView showZeros="0" tabSelected="1" view="pageBreakPreview" zoomScale="78" zoomScaleNormal="60" zoomScaleSheetLayoutView="78" workbookViewId="0">
      <pane ySplit="11" topLeftCell="A106" activePane="bottomLeft" state="frozen"/>
      <selection pane="bottomLeft" activeCell="G110" sqref="G110"/>
    </sheetView>
  </sheetViews>
  <sheetFormatPr defaultColWidth="9.109375" defaultRowHeight="14.4" x14ac:dyDescent="0.3"/>
  <cols>
    <col min="1" max="1" width="13.33203125" style="17" customWidth="1"/>
    <col min="2" max="2" width="12.33203125" style="1" customWidth="1"/>
    <col min="3" max="3" width="14.33203125" style="17" customWidth="1"/>
    <col min="4" max="4" width="60.88671875" style="2" customWidth="1"/>
    <col min="5" max="5" width="58.88671875" style="18" customWidth="1"/>
    <col min="6" max="6" width="25" style="1" customWidth="1"/>
    <col min="7" max="7" width="19" style="1" customWidth="1"/>
    <col min="8" max="8" width="19.33203125" style="1" customWidth="1"/>
    <col min="9" max="9" width="16.33203125" style="1" customWidth="1"/>
    <col min="10" max="10" width="22.6640625" style="1" customWidth="1"/>
    <col min="11" max="11" width="11.33203125" style="2" bestFit="1" customWidth="1"/>
    <col min="12" max="12" width="9.109375" style="2"/>
    <col min="13" max="13" width="12.33203125" style="2" bestFit="1" customWidth="1"/>
    <col min="14" max="16384" width="9.109375" style="2"/>
  </cols>
  <sheetData>
    <row r="1" spans="1:10" ht="15.6" x14ac:dyDescent="0.3">
      <c r="H1" s="96" t="s">
        <v>248</v>
      </c>
      <c r="I1" s="96"/>
      <c r="J1" s="96"/>
    </row>
    <row r="2" spans="1:10" ht="15.6" x14ac:dyDescent="0.3">
      <c r="H2" s="96" t="s">
        <v>59</v>
      </c>
      <c r="I2" s="96"/>
      <c r="J2" s="96"/>
    </row>
    <row r="3" spans="1:10" ht="15.6" x14ac:dyDescent="0.3">
      <c r="H3" s="96" t="s">
        <v>60</v>
      </c>
      <c r="I3" s="96"/>
      <c r="J3" s="96"/>
    </row>
    <row r="4" spans="1:10" ht="15.6" x14ac:dyDescent="0.3">
      <c r="H4" s="97" t="s">
        <v>249</v>
      </c>
      <c r="I4" s="97"/>
      <c r="J4" s="97"/>
    </row>
    <row r="6" spans="1:10" ht="15.6" x14ac:dyDescent="0.3">
      <c r="A6" s="100" t="s">
        <v>233</v>
      </c>
      <c r="B6" s="100"/>
      <c r="C6" s="100"/>
      <c r="D6" s="100"/>
      <c r="E6" s="100"/>
      <c r="F6" s="100"/>
      <c r="G6" s="100"/>
      <c r="H6" s="100"/>
      <c r="I6" s="100"/>
      <c r="J6" s="100"/>
    </row>
    <row r="7" spans="1:10" ht="18" x14ac:dyDescent="0.35">
      <c r="A7" s="103">
        <v>1558900000</v>
      </c>
      <c r="B7" s="103"/>
      <c r="C7" s="14"/>
      <c r="D7" s="3"/>
      <c r="E7" s="4"/>
      <c r="F7" s="13"/>
      <c r="G7" s="13"/>
      <c r="H7" s="13"/>
      <c r="I7" s="13"/>
      <c r="J7" s="13"/>
    </row>
    <row r="8" spans="1:10" x14ac:dyDescent="0.3">
      <c r="A8" s="15" t="s">
        <v>46</v>
      </c>
      <c r="B8" s="5"/>
      <c r="C8" s="15"/>
      <c r="D8" s="6"/>
      <c r="E8" s="7"/>
      <c r="F8" s="5"/>
      <c r="G8" s="5"/>
      <c r="H8" s="5"/>
      <c r="I8" s="5"/>
      <c r="J8" s="5"/>
    </row>
    <row r="9" spans="1:10" x14ac:dyDescent="0.3">
      <c r="A9" s="16"/>
      <c r="B9" s="8"/>
      <c r="C9" s="12"/>
      <c r="D9" s="8"/>
      <c r="E9" s="9"/>
      <c r="F9" s="8"/>
      <c r="G9" s="10"/>
      <c r="H9" s="10"/>
      <c r="I9" s="10"/>
      <c r="J9" s="11" t="s">
        <v>47</v>
      </c>
    </row>
    <row r="10" spans="1:10" x14ac:dyDescent="0.3">
      <c r="A10" s="104" t="s">
        <v>48</v>
      </c>
      <c r="B10" s="98" t="s">
        <v>49</v>
      </c>
      <c r="C10" s="104" t="s">
        <v>9</v>
      </c>
      <c r="D10" s="98" t="s">
        <v>51</v>
      </c>
      <c r="E10" s="101" t="s">
        <v>50</v>
      </c>
      <c r="F10" s="98" t="s">
        <v>52</v>
      </c>
      <c r="G10" s="99" t="s">
        <v>0</v>
      </c>
      <c r="H10" s="99" t="s">
        <v>1</v>
      </c>
      <c r="I10" s="99" t="s">
        <v>2</v>
      </c>
      <c r="J10" s="99"/>
    </row>
    <row r="11" spans="1:10" ht="85.65" customHeight="1" x14ac:dyDescent="0.3">
      <c r="A11" s="104"/>
      <c r="B11" s="98"/>
      <c r="C11" s="104"/>
      <c r="D11" s="98"/>
      <c r="E11" s="102"/>
      <c r="F11" s="98"/>
      <c r="G11" s="99"/>
      <c r="H11" s="99"/>
      <c r="I11" s="55" t="s">
        <v>3</v>
      </c>
      <c r="J11" s="55" t="s">
        <v>4</v>
      </c>
    </row>
    <row r="12" spans="1:10" s="1" customFormat="1" x14ac:dyDescent="0.25">
      <c r="A12" s="56">
        <v>1</v>
      </c>
      <c r="B12" s="54">
        <v>2</v>
      </c>
      <c r="C12" s="56">
        <v>3</v>
      </c>
      <c r="D12" s="54">
        <v>4</v>
      </c>
      <c r="E12" s="54">
        <v>5</v>
      </c>
      <c r="F12" s="54">
        <v>6</v>
      </c>
      <c r="G12" s="55">
        <v>7</v>
      </c>
      <c r="H12" s="55">
        <v>8</v>
      </c>
      <c r="I12" s="55">
        <v>9</v>
      </c>
      <c r="J12" s="55">
        <v>10</v>
      </c>
    </row>
    <row r="13" spans="1:10" s="37" customFormat="1" ht="15.6" x14ac:dyDescent="0.3">
      <c r="A13" s="41" t="s">
        <v>10</v>
      </c>
      <c r="B13" s="42"/>
      <c r="C13" s="42"/>
      <c r="D13" s="105" t="s">
        <v>153</v>
      </c>
      <c r="E13" s="106"/>
      <c r="F13" s="36"/>
      <c r="G13" s="50">
        <f>G14</f>
        <v>43889700</v>
      </c>
      <c r="H13" s="50">
        <f>H14</f>
        <v>43789700</v>
      </c>
      <c r="I13" s="50">
        <f>I14</f>
        <v>100000</v>
      </c>
      <c r="J13" s="50">
        <f>J14</f>
        <v>0</v>
      </c>
    </row>
    <row r="14" spans="1:10" s="37" customFormat="1" ht="15.6" x14ac:dyDescent="0.3">
      <c r="A14" s="43" t="s">
        <v>11</v>
      </c>
      <c r="B14" s="43"/>
      <c r="C14" s="43"/>
      <c r="D14" s="105" t="s">
        <v>153</v>
      </c>
      <c r="E14" s="106"/>
      <c r="F14" s="36"/>
      <c r="G14" s="50">
        <f>SUM(G15:G22)</f>
        <v>43889700</v>
      </c>
      <c r="H14" s="50">
        <f>SUM(H15:H22)</f>
        <v>43789700</v>
      </c>
      <c r="I14" s="50">
        <f>SUM(I15:I22)</f>
        <v>100000</v>
      </c>
      <c r="J14" s="50">
        <f>SUM(J15:J22)</f>
        <v>0</v>
      </c>
    </row>
    <row r="15" spans="1:10" s="26" customFormat="1" ht="46.8" x14ac:dyDescent="0.3">
      <c r="A15" s="22" t="s">
        <v>66</v>
      </c>
      <c r="B15" s="22" t="s">
        <v>67</v>
      </c>
      <c r="C15" s="22" t="s">
        <v>68</v>
      </c>
      <c r="D15" s="23" t="s">
        <v>69</v>
      </c>
      <c r="E15" s="24" t="s">
        <v>244</v>
      </c>
      <c r="F15" s="25" t="s">
        <v>179</v>
      </c>
      <c r="G15" s="51">
        <f>H15+I15</f>
        <v>18381400</v>
      </c>
      <c r="H15" s="51">
        <f>19381400-1000000</f>
        <v>18381400</v>
      </c>
      <c r="I15" s="51"/>
      <c r="J15" s="51"/>
    </row>
    <row r="16" spans="1:10" s="26" customFormat="1" ht="46.8" x14ac:dyDescent="0.3">
      <c r="A16" s="22" t="s">
        <v>70</v>
      </c>
      <c r="B16" s="22" t="s">
        <v>71</v>
      </c>
      <c r="C16" s="22" t="s">
        <v>72</v>
      </c>
      <c r="D16" s="23" t="s">
        <v>73</v>
      </c>
      <c r="E16" s="24" t="s">
        <v>244</v>
      </c>
      <c r="F16" s="25" t="s">
        <v>179</v>
      </c>
      <c r="G16" s="51">
        <f t="shared" ref="G16:G20" si="0">H16+I16</f>
        <v>8941500</v>
      </c>
      <c r="H16" s="51">
        <v>8941500</v>
      </c>
      <c r="I16" s="51"/>
      <c r="J16" s="51"/>
    </row>
    <row r="17" spans="1:10" s="26" customFormat="1" ht="46.8" x14ac:dyDescent="0.3">
      <c r="A17" s="25" t="s">
        <v>159</v>
      </c>
      <c r="B17" s="25">
        <v>2111</v>
      </c>
      <c r="C17" s="25" t="s">
        <v>160</v>
      </c>
      <c r="D17" s="27" t="s">
        <v>161</v>
      </c>
      <c r="E17" s="24" t="s">
        <v>244</v>
      </c>
      <c r="F17" s="25" t="s">
        <v>179</v>
      </c>
      <c r="G17" s="51">
        <f t="shared" si="0"/>
        <v>8225200</v>
      </c>
      <c r="H17" s="51">
        <v>8225200</v>
      </c>
      <c r="I17" s="51"/>
      <c r="J17" s="51"/>
    </row>
    <row r="18" spans="1:10" s="26" customFormat="1" ht="46.8" x14ac:dyDescent="0.3">
      <c r="A18" s="22" t="s">
        <v>74</v>
      </c>
      <c r="B18" s="22" t="s">
        <v>75</v>
      </c>
      <c r="C18" s="22" t="s">
        <v>76</v>
      </c>
      <c r="D18" s="57" t="s">
        <v>77</v>
      </c>
      <c r="E18" s="24" t="s">
        <v>244</v>
      </c>
      <c r="F18" s="25" t="s">
        <v>179</v>
      </c>
      <c r="G18" s="51">
        <f t="shared" si="0"/>
        <v>1629600</v>
      </c>
      <c r="H18" s="51">
        <v>1629600</v>
      </c>
      <c r="I18" s="51"/>
      <c r="J18" s="51"/>
    </row>
    <row r="19" spans="1:10" s="26" customFormat="1" ht="46.8" x14ac:dyDescent="0.3">
      <c r="A19" s="28" t="s">
        <v>81</v>
      </c>
      <c r="B19" s="22" t="s">
        <v>82</v>
      </c>
      <c r="C19" s="22" t="s">
        <v>83</v>
      </c>
      <c r="D19" s="30" t="s">
        <v>84</v>
      </c>
      <c r="E19" s="31" t="s">
        <v>80</v>
      </c>
      <c r="F19" s="25" t="s">
        <v>181</v>
      </c>
      <c r="G19" s="52">
        <f t="shared" si="0"/>
        <v>4000000</v>
      </c>
      <c r="H19" s="51">
        <v>4000000</v>
      </c>
      <c r="I19" s="51"/>
      <c r="J19" s="51"/>
    </row>
    <row r="20" spans="1:10" s="26" customFormat="1" ht="124.8" x14ac:dyDescent="0.3">
      <c r="A20" s="32" t="s">
        <v>205</v>
      </c>
      <c r="B20" s="25">
        <v>8220</v>
      </c>
      <c r="C20" s="32" t="s">
        <v>87</v>
      </c>
      <c r="D20" s="27" t="s">
        <v>206</v>
      </c>
      <c r="E20" s="33" t="s">
        <v>207</v>
      </c>
      <c r="F20" s="25" t="s">
        <v>208</v>
      </c>
      <c r="G20" s="51">
        <f t="shared" si="0"/>
        <v>637000</v>
      </c>
      <c r="H20" s="51">
        <v>637000</v>
      </c>
      <c r="I20" s="51"/>
      <c r="J20" s="51"/>
    </row>
    <row r="21" spans="1:10" s="26" customFormat="1" ht="62.4" x14ac:dyDescent="0.3">
      <c r="A21" s="22" t="s">
        <v>85</v>
      </c>
      <c r="B21" s="22" t="s">
        <v>86</v>
      </c>
      <c r="C21" s="22" t="s">
        <v>87</v>
      </c>
      <c r="D21" s="30" t="s">
        <v>88</v>
      </c>
      <c r="E21" s="33" t="s">
        <v>197</v>
      </c>
      <c r="F21" s="25" t="s">
        <v>211</v>
      </c>
      <c r="G21" s="51">
        <f>H21+I21</f>
        <v>1975000</v>
      </c>
      <c r="H21" s="51">
        <v>1975000</v>
      </c>
      <c r="I21" s="51"/>
      <c r="J21" s="51"/>
    </row>
    <row r="22" spans="1:10" s="26" customFormat="1" ht="78" x14ac:dyDescent="0.3">
      <c r="A22" s="22" t="s">
        <v>89</v>
      </c>
      <c r="B22" s="22" t="s">
        <v>90</v>
      </c>
      <c r="C22" s="22" t="s">
        <v>91</v>
      </c>
      <c r="D22" s="30" t="s">
        <v>92</v>
      </c>
      <c r="E22" s="33" t="s">
        <v>234</v>
      </c>
      <c r="F22" s="34" t="s">
        <v>235</v>
      </c>
      <c r="G22" s="51">
        <f>H22+I22</f>
        <v>100000</v>
      </c>
      <c r="H22" s="51"/>
      <c r="I22" s="51">
        <v>100000</v>
      </c>
      <c r="J22" s="51"/>
    </row>
    <row r="23" spans="1:10" s="37" customFormat="1" ht="16.5" customHeight="1" x14ac:dyDescent="0.3">
      <c r="A23" s="35" t="s">
        <v>5</v>
      </c>
      <c r="B23" s="35"/>
      <c r="C23" s="35"/>
      <c r="D23" s="107" t="s">
        <v>212</v>
      </c>
      <c r="E23" s="108"/>
      <c r="F23" s="36"/>
      <c r="G23" s="50">
        <f>G24</f>
        <v>23634400</v>
      </c>
      <c r="H23" s="50">
        <f>H24</f>
        <v>23634400</v>
      </c>
      <c r="I23" s="50">
        <f>I24</f>
        <v>0</v>
      </c>
      <c r="J23" s="50">
        <f>J24</f>
        <v>0</v>
      </c>
    </row>
    <row r="24" spans="1:10" s="37" customFormat="1" ht="15.6" x14ac:dyDescent="0.3">
      <c r="A24" s="35" t="s">
        <v>6</v>
      </c>
      <c r="B24" s="35"/>
      <c r="C24" s="35"/>
      <c r="D24" s="107" t="s">
        <v>212</v>
      </c>
      <c r="E24" s="108"/>
      <c r="F24" s="36"/>
      <c r="G24" s="50">
        <f>SUM(G25:G32)</f>
        <v>23634400</v>
      </c>
      <c r="H24" s="50">
        <f>SUM(H25:H32)</f>
        <v>23634400</v>
      </c>
      <c r="I24" s="50">
        <f>SUM(I25:I32)</f>
        <v>0</v>
      </c>
      <c r="J24" s="50">
        <f>SUM(J25:J32)</f>
        <v>0</v>
      </c>
    </row>
    <row r="25" spans="1:10" s="26" customFormat="1" ht="62.4" x14ac:dyDescent="0.3">
      <c r="A25" s="22" t="s">
        <v>7</v>
      </c>
      <c r="B25" s="22" t="s">
        <v>29</v>
      </c>
      <c r="C25" s="22" t="s">
        <v>15</v>
      </c>
      <c r="D25" s="23" t="s">
        <v>8</v>
      </c>
      <c r="E25" s="24" t="s">
        <v>97</v>
      </c>
      <c r="F25" s="29" t="s">
        <v>189</v>
      </c>
      <c r="G25" s="51">
        <f t="shared" ref="G25:G30" si="1">H25+I25</f>
        <v>455000</v>
      </c>
      <c r="H25" s="51">
        <v>455000</v>
      </c>
      <c r="I25" s="51"/>
      <c r="J25" s="51"/>
    </row>
    <row r="26" spans="1:10" s="26" customFormat="1" ht="46.8" x14ac:dyDescent="0.3">
      <c r="A26" s="22" t="s">
        <v>62</v>
      </c>
      <c r="B26" s="22" t="s">
        <v>63</v>
      </c>
      <c r="C26" s="22" t="s">
        <v>45</v>
      </c>
      <c r="D26" s="30" t="s">
        <v>61</v>
      </c>
      <c r="E26" s="24" t="s">
        <v>126</v>
      </c>
      <c r="F26" s="25" t="s">
        <v>183</v>
      </c>
      <c r="G26" s="51">
        <f>H26+I26</f>
        <v>15415800</v>
      </c>
      <c r="H26" s="51">
        <f>15000000+415800</f>
        <v>15415800</v>
      </c>
      <c r="I26" s="51"/>
      <c r="J26" s="51"/>
    </row>
    <row r="27" spans="1:10" s="26" customFormat="1" ht="46.8" x14ac:dyDescent="0.3">
      <c r="A27" s="22" t="s">
        <v>62</v>
      </c>
      <c r="B27" s="22" t="s">
        <v>63</v>
      </c>
      <c r="C27" s="22" t="s">
        <v>45</v>
      </c>
      <c r="D27" s="30" t="s">
        <v>61</v>
      </c>
      <c r="E27" s="24" t="s">
        <v>166</v>
      </c>
      <c r="F27" s="25" t="s">
        <v>167</v>
      </c>
      <c r="G27" s="51">
        <f t="shared" si="1"/>
        <v>200000</v>
      </c>
      <c r="H27" s="51">
        <v>200000</v>
      </c>
      <c r="I27" s="51"/>
      <c r="J27" s="51"/>
    </row>
    <row r="28" spans="1:10" s="26" customFormat="1" ht="62.4" x14ac:dyDescent="0.3">
      <c r="A28" s="22" t="s">
        <v>62</v>
      </c>
      <c r="B28" s="22" t="s">
        <v>63</v>
      </c>
      <c r="C28" s="22" t="s">
        <v>45</v>
      </c>
      <c r="D28" s="30" t="s">
        <v>61</v>
      </c>
      <c r="E28" s="24" t="s">
        <v>194</v>
      </c>
      <c r="F28" s="25" t="s">
        <v>193</v>
      </c>
      <c r="G28" s="51">
        <f t="shared" si="1"/>
        <v>15000</v>
      </c>
      <c r="H28" s="51">
        <v>15000</v>
      </c>
      <c r="I28" s="51"/>
      <c r="J28" s="51"/>
    </row>
    <row r="29" spans="1:10" s="26" customFormat="1" ht="46.8" x14ac:dyDescent="0.3">
      <c r="A29" s="22" t="s">
        <v>127</v>
      </c>
      <c r="B29" s="22" t="s">
        <v>128</v>
      </c>
      <c r="C29" s="22" t="s">
        <v>129</v>
      </c>
      <c r="D29" s="30" t="s">
        <v>130</v>
      </c>
      <c r="E29" s="24" t="s">
        <v>126</v>
      </c>
      <c r="F29" s="25" t="s">
        <v>183</v>
      </c>
      <c r="G29" s="51">
        <f>H29+I29</f>
        <v>1100000</v>
      </c>
      <c r="H29" s="51">
        <v>1100000</v>
      </c>
      <c r="I29" s="51">
        <f>2915000-2915000</f>
        <v>0</v>
      </c>
      <c r="J29" s="51">
        <f>2915000-2915000</f>
        <v>0</v>
      </c>
    </row>
    <row r="30" spans="1:10" s="26" customFormat="1" ht="62.4" x14ac:dyDescent="0.3">
      <c r="A30" s="22" t="s">
        <v>191</v>
      </c>
      <c r="B30" s="22" t="s">
        <v>26</v>
      </c>
      <c r="C30" s="22" t="s">
        <v>27</v>
      </c>
      <c r="D30" s="46" t="s">
        <v>16</v>
      </c>
      <c r="E30" s="24" t="s">
        <v>192</v>
      </c>
      <c r="F30" s="25" t="s">
        <v>222</v>
      </c>
      <c r="G30" s="51">
        <f t="shared" si="1"/>
        <v>3348600</v>
      </c>
      <c r="H30" s="51">
        <v>3348600</v>
      </c>
      <c r="I30" s="51"/>
      <c r="J30" s="51"/>
    </row>
    <row r="31" spans="1:10" s="47" customFormat="1" ht="46.8" x14ac:dyDescent="0.3">
      <c r="A31" s="32" t="s">
        <v>24</v>
      </c>
      <c r="B31" s="25">
        <v>3242</v>
      </c>
      <c r="C31" s="25">
        <v>1090</v>
      </c>
      <c r="D31" s="24" t="s">
        <v>14</v>
      </c>
      <c r="E31" s="24" t="s">
        <v>28</v>
      </c>
      <c r="F31" s="25" t="s">
        <v>185</v>
      </c>
      <c r="G31" s="51">
        <f t="shared" ref="G31:G32" si="2">H31+I31</f>
        <v>360000</v>
      </c>
      <c r="H31" s="51">
        <v>360000</v>
      </c>
      <c r="I31" s="51"/>
      <c r="J31" s="51"/>
    </row>
    <row r="32" spans="1:10" s="47" customFormat="1" ht="46.8" x14ac:dyDescent="0.3">
      <c r="A32" s="32" t="s">
        <v>24</v>
      </c>
      <c r="B32" s="25">
        <v>3242</v>
      </c>
      <c r="C32" s="25">
        <v>1090</v>
      </c>
      <c r="D32" s="24" t="s">
        <v>14</v>
      </c>
      <c r="E32" s="24" t="s">
        <v>80</v>
      </c>
      <c r="F32" s="25" t="s">
        <v>181</v>
      </c>
      <c r="G32" s="51">
        <f t="shared" si="2"/>
        <v>2740000</v>
      </c>
      <c r="H32" s="51">
        <v>2740000</v>
      </c>
      <c r="I32" s="51"/>
      <c r="J32" s="51"/>
    </row>
    <row r="33" spans="1:12" s="64" customFormat="1" ht="15.6" x14ac:dyDescent="0.3">
      <c r="A33" s="35" t="s">
        <v>17</v>
      </c>
      <c r="B33" s="35"/>
      <c r="C33" s="35"/>
      <c r="D33" s="107" t="s">
        <v>154</v>
      </c>
      <c r="E33" s="108"/>
      <c r="F33" s="36"/>
      <c r="G33" s="50">
        <f>G34</f>
        <v>21364400</v>
      </c>
      <c r="H33" s="50">
        <f>H34</f>
        <v>21364400</v>
      </c>
      <c r="I33" s="50">
        <f t="shared" ref="I33:J33" si="3">I34</f>
        <v>0</v>
      </c>
      <c r="J33" s="50">
        <f t="shared" si="3"/>
        <v>0</v>
      </c>
    </row>
    <row r="34" spans="1:12" s="64" customFormat="1" ht="15.6" x14ac:dyDescent="0.3">
      <c r="A34" s="35" t="s">
        <v>18</v>
      </c>
      <c r="B34" s="35"/>
      <c r="C34" s="35"/>
      <c r="D34" s="107" t="s">
        <v>154</v>
      </c>
      <c r="E34" s="108"/>
      <c r="F34" s="36"/>
      <c r="G34" s="50">
        <f>SUM(G35:G46)</f>
        <v>21364400</v>
      </c>
      <c r="H34" s="50">
        <f>SUM(H35:H46)</f>
        <v>21364400</v>
      </c>
      <c r="I34" s="50">
        <f>SUM(I35:I46)</f>
        <v>0</v>
      </c>
      <c r="J34" s="50">
        <f>SUM(J35:J46)</f>
        <v>0</v>
      </c>
    </row>
    <row r="35" spans="1:12" s="63" customFormat="1" ht="46.8" x14ac:dyDescent="0.3">
      <c r="A35" s="22" t="s">
        <v>93</v>
      </c>
      <c r="B35" s="22" t="s">
        <v>94</v>
      </c>
      <c r="C35" s="22" t="s">
        <v>95</v>
      </c>
      <c r="D35" s="72" t="s">
        <v>96</v>
      </c>
      <c r="E35" s="24" t="s">
        <v>80</v>
      </c>
      <c r="F35" s="25" t="s">
        <v>181</v>
      </c>
      <c r="G35" s="51">
        <f>H35+I35</f>
        <v>161000</v>
      </c>
      <c r="H35" s="51">
        <v>161000</v>
      </c>
      <c r="I35" s="51"/>
      <c r="J35" s="51"/>
    </row>
    <row r="36" spans="1:12" s="63" customFormat="1" ht="62.4" x14ac:dyDescent="0.3">
      <c r="A36" s="22" t="s">
        <v>93</v>
      </c>
      <c r="B36" s="22" t="s">
        <v>94</v>
      </c>
      <c r="C36" s="22" t="s">
        <v>95</v>
      </c>
      <c r="D36" s="72" t="s">
        <v>96</v>
      </c>
      <c r="E36" s="24" t="s">
        <v>97</v>
      </c>
      <c r="F36" s="25" t="s">
        <v>98</v>
      </c>
      <c r="G36" s="51">
        <f t="shared" ref="G36:G46" si="4">H36+I36</f>
        <v>2150000</v>
      </c>
      <c r="H36" s="51">
        <v>2150000</v>
      </c>
      <c r="I36" s="51"/>
      <c r="J36" s="51"/>
    </row>
    <row r="37" spans="1:12" s="63" customFormat="1" ht="46.8" x14ac:dyDescent="0.3">
      <c r="A37" s="22" t="s">
        <v>99</v>
      </c>
      <c r="B37" s="22" t="s">
        <v>100</v>
      </c>
      <c r="C37" s="22" t="s">
        <v>95</v>
      </c>
      <c r="D37" s="72" t="s">
        <v>101</v>
      </c>
      <c r="E37" s="24" t="s">
        <v>80</v>
      </c>
      <c r="F37" s="25" t="s">
        <v>181</v>
      </c>
      <c r="G37" s="51">
        <f t="shared" si="4"/>
        <v>11500</v>
      </c>
      <c r="H37" s="51">
        <v>11500</v>
      </c>
      <c r="I37" s="51"/>
      <c r="J37" s="51"/>
    </row>
    <row r="38" spans="1:12" s="63" customFormat="1" ht="46.8" x14ac:dyDescent="0.3">
      <c r="A38" s="22" t="s">
        <v>25</v>
      </c>
      <c r="B38" s="22" t="s">
        <v>54</v>
      </c>
      <c r="C38" s="22" t="s">
        <v>27</v>
      </c>
      <c r="D38" s="23" t="s">
        <v>64</v>
      </c>
      <c r="E38" s="24" t="s">
        <v>176</v>
      </c>
      <c r="F38" s="25" t="s">
        <v>210</v>
      </c>
      <c r="G38" s="51">
        <f t="shared" si="4"/>
        <v>208000</v>
      </c>
      <c r="H38" s="51">
        <v>208000</v>
      </c>
      <c r="I38" s="51"/>
      <c r="J38" s="51"/>
      <c r="L38" s="65"/>
    </row>
    <row r="39" spans="1:12" s="63" customFormat="1" ht="46.8" x14ac:dyDescent="0.3">
      <c r="A39" s="22" t="s">
        <v>25</v>
      </c>
      <c r="B39" s="22" t="s">
        <v>54</v>
      </c>
      <c r="C39" s="22" t="s">
        <v>27</v>
      </c>
      <c r="D39" s="23" t="s">
        <v>64</v>
      </c>
      <c r="E39" s="24" t="s">
        <v>80</v>
      </c>
      <c r="F39" s="25" t="s">
        <v>184</v>
      </c>
      <c r="G39" s="51">
        <f t="shared" si="4"/>
        <v>227500</v>
      </c>
      <c r="H39" s="51">
        <v>227500</v>
      </c>
      <c r="I39" s="51"/>
      <c r="J39" s="51"/>
      <c r="L39" s="65"/>
    </row>
    <row r="40" spans="1:12" s="63" customFormat="1" ht="46.8" x14ac:dyDescent="0.3">
      <c r="A40" s="22" t="s">
        <v>113</v>
      </c>
      <c r="B40" s="22" t="s">
        <v>114</v>
      </c>
      <c r="C40" s="22" t="s">
        <v>27</v>
      </c>
      <c r="D40" s="38" t="s">
        <v>115</v>
      </c>
      <c r="E40" s="24" t="s">
        <v>80</v>
      </c>
      <c r="F40" s="25" t="s">
        <v>186</v>
      </c>
      <c r="G40" s="51">
        <f>H40+I40</f>
        <v>700000</v>
      </c>
      <c r="H40" s="51">
        <v>700000</v>
      </c>
      <c r="I40" s="51"/>
      <c r="J40" s="51"/>
      <c r="L40" s="65"/>
    </row>
    <row r="41" spans="1:12" s="63" customFormat="1" ht="62.4" x14ac:dyDescent="0.3">
      <c r="A41" s="22" t="s">
        <v>102</v>
      </c>
      <c r="B41" s="22" t="s">
        <v>103</v>
      </c>
      <c r="C41" s="22" t="s">
        <v>29</v>
      </c>
      <c r="D41" s="23" t="s">
        <v>104</v>
      </c>
      <c r="E41" s="24" t="s">
        <v>80</v>
      </c>
      <c r="F41" s="25" t="s">
        <v>181</v>
      </c>
      <c r="G41" s="51">
        <f t="shared" si="4"/>
        <v>3300000</v>
      </c>
      <c r="H41" s="51">
        <v>3300000</v>
      </c>
      <c r="I41" s="51"/>
      <c r="J41" s="51"/>
      <c r="L41" s="65"/>
    </row>
    <row r="42" spans="1:12" s="63" customFormat="1" ht="62.4" x14ac:dyDescent="0.3">
      <c r="A42" s="22" t="s">
        <v>105</v>
      </c>
      <c r="B42" s="22" t="s">
        <v>106</v>
      </c>
      <c r="C42" s="22" t="s">
        <v>107</v>
      </c>
      <c r="D42" s="23" t="s">
        <v>108</v>
      </c>
      <c r="E42" s="24" t="s">
        <v>80</v>
      </c>
      <c r="F42" s="25" t="s">
        <v>181</v>
      </c>
      <c r="G42" s="51">
        <f t="shared" si="4"/>
        <v>1500000</v>
      </c>
      <c r="H42" s="51">
        <v>1500000</v>
      </c>
      <c r="I42" s="51"/>
      <c r="J42" s="51"/>
      <c r="L42" s="65"/>
    </row>
    <row r="43" spans="1:12" s="63" customFormat="1" ht="46.8" x14ac:dyDescent="0.3">
      <c r="A43" s="22" t="s">
        <v>109</v>
      </c>
      <c r="B43" s="22" t="s">
        <v>110</v>
      </c>
      <c r="C43" s="22" t="s">
        <v>95</v>
      </c>
      <c r="D43" s="23" t="s">
        <v>111</v>
      </c>
      <c r="E43" s="24" t="s">
        <v>80</v>
      </c>
      <c r="F43" s="25" t="s">
        <v>181</v>
      </c>
      <c r="G43" s="51">
        <f t="shared" si="4"/>
        <v>71000</v>
      </c>
      <c r="H43" s="51">
        <v>71000</v>
      </c>
      <c r="I43" s="51"/>
      <c r="J43" s="51"/>
      <c r="L43" s="65"/>
    </row>
    <row r="44" spans="1:12" s="63" customFormat="1" ht="46.8" x14ac:dyDescent="0.3">
      <c r="A44" s="22" t="s">
        <v>173</v>
      </c>
      <c r="B44" s="22" t="s">
        <v>174</v>
      </c>
      <c r="C44" s="22" t="s">
        <v>131</v>
      </c>
      <c r="D44" s="73" t="s">
        <v>175</v>
      </c>
      <c r="E44" s="24" t="s">
        <v>80</v>
      </c>
      <c r="F44" s="25" t="s">
        <v>181</v>
      </c>
      <c r="G44" s="51">
        <f t="shared" si="4"/>
        <v>688600</v>
      </c>
      <c r="H44" s="51">
        <v>688600</v>
      </c>
      <c r="I44" s="51"/>
      <c r="J44" s="51"/>
      <c r="L44" s="65"/>
    </row>
    <row r="45" spans="1:12" s="63" customFormat="1" ht="46.8" x14ac:dyDescent="0.3">
      <c r="A45" s="22" t="s">
        <v>112</v>
      </c>
      <c r="B45" s="22" t="s">
        <v>82</v>
      </c>
      <c r="C45" s="22" t="s">
        <v>83</v>
      </c>
      <c r="D45" s="74" t="s">
        <v>84</v>
      </c>
      <c r="E45" s="24" t="s">
        <v>80</v>
      </c>
      <c r="F45" s="25" t="s">
        <v>181</v>
      </c>
      <c r="G45" s="51">
        <f t="shared" si="4"/>
        <v>10052800</v>
      </c>
      <c r="H45" s="51">
        <v>10052800</v>
      </c>
      <c r="I45" s="51"/>
      <c r="J45" s="51"/>
      <c r="L45" s="65"/>
    </row>
    <row r="46" spans="1:12" s="63" customFormat="1" ht="62.4" x14ac:dyDescent="0.3">
      <c r="A46" s="22" t="s">
        <v>112</v>
      </c>
      <c r="B46" s="22" t="s">
        <v>82</v>
      </c>
      <c r="C46" s="22" t="s">
        <v>83</v>
      </c>
      <c r="D46" s="23" t="s">
        <v>84</v>
      </c>
      <c r="E46" s="24" t="s">
        <v>97</v>
      </c>
      <c r="F46" s="25" t="s">
        <v>187</v>
      </c>
      <c r="G46" s="51">
        <f t="shared" si="4"/>
        <v>2294000</v>
      </c>
      <c r="H46" s="51">
        <v>2294000</v>
      </c>
      <c r="I46" s="51"/>
      <c r="J46" s="51"/>
      <c r="L46" s="65"/>
    </row>
    <row r="47" spans="1:12" s="63" customFormat="1" ht="15.75" customHeight="1" x14ac:dyDescent="0.3">
      <c r="A47" s="66" t="s">
        <v>223</v>
      </c>
      <c r="B47" s="67" t="s">
        <v>224</v>
      </c>
      <c r="C47" s="67" t="s">
        <v>224</v>
      </c>
      <c r="D47" s="113" t="s">
        <v>225</v>
      </c>
      <c r="E47" s="114"/>
      <c r="F47" s="25"/>
      <c r="G47" s="50">
        <f>G48</f>
        <v>205000</v>
      </c>
      <c r="H47" s="50">
        <f t="shared" ref="H47:J48" si="5">H48</f>
        <v>205000</v>
      </c>
      <c r="I47" s="50">
        <f t="shared" si="5"/>
        <v>0</v>
      </c>
      <c r="J47" s="50">
        <f t="shared" si="5"/>
        <v>0</v>
      </c>
      <c r="K47" s="65"/>
      <c r="L47" s="65"/>
    </row>
    <row r="48" spans="1:12" s="63" customFormat="1" ht="18" customHeight="1" x14ac:dyDescent="0.3">
      <c r="A48" s="66" t="s">
        <v>226</v>
      </c>
      <c r="B48" s="67" t="s">
        <v>224</v>
      </c>
      <c r="C48" s="67" t="s">
        <v>224</v>
      </c>
      <c r="D48" s="113" t="s">
        <v>225</v>
      </c>
      <c r="E48" s="114"/>
      <c r="F48" s="25"/>
      <c r="G48" s="50">
        <f>G49</f>
        <v>205000</v>
      </c>
      <c r="H48" s="50">
        <f>H49</f>
        <v>205000</v>
      </c>
      <c r="I48" s="50">
        <f t="shared" si="5"/>
        <v>0</v>
      </c>
      <c r="J48" s="50">
        <f t="shared" si="5"/>
        <v>0</v>
      </c>
      <c r="K48" s="65"/>
      <c r="L48" s="65"/>
    </row>
    <row r="49" spans="1:12" s="63" customFormat="1" ht="46.8" x14ac:dyDescent="0.3">
      <c r="A49" s="32" t="s">
        <v>227</v>
      </c>
      <c r="B49" s="25" t="s">
        <v>78</v>
      </c>
      <c r="C49" s="25" t="s">
        <v>27</v>
      </c>
      <c r="D49" s="27" t="s">
        <v>79</v>
      </c>
      <c r="E49" s="24" t="s">
        <v>80</v>
      </c>
      <c r="F49" s="29" t="s">
        <v>180</v>
      </c>
      <c r="G49" s="51">
        <f>H49+I49</f>
        <v>205000</v>
      </c>
      <c r="H49" s="51">
        <v>205000</v>
      </c>
      <c r="I49" s="51"/>
      <c r="J49" s="51"/>
      <c r="K49" s="65"/>
      <c r="L49" s="65"/>
    </row>
    <row r="50" spans="1:12" s="26" customFormat="1" ht="15.6" x14ac:dyDescent="0.3">
      <c r="A50" s="35" t="s">
        <v>132</v>
      </c>
      <c r="B50" s="35"/>
      <c r="C50" s="35"/>
      <c r="D50" s="107" t="s">
        <v>155</v>
      </c>
      <c r="E50" s="108"/>
      <c r="F50" s="36"/>
      <c r="G50" s="50">
        <f>G51</f>
        <v>1600000</v>
      </c>
      <c r="H50" s="50">
        <f>H51</f>
        <v>1325000</v>
      </c>
      <c r="I50" s="50">
        <f>I51</f>
        <v>275000</v>
      </c>
      <c r="J50" s="50">
        <f>J51</f>
        <v>0</v>
      </c>
      <c r="K50" s="39"/>
      <c r="L50" s="39"/>
    </row>
    <row r="51" spans="1:12" s="26" customFormat="1" ht="15.6" x14ac:dyDescent="0.3">
      <c r="A51" s="35" t="s">
        <v>133</v>
      </c>
      <c r="B51" s="35"/>
      <c r="C51" s="35"/>
      <c r="D51" s="107" t="s">
        <v>155</v>
      </c>
      <c r="E51" s="108"/>
      <c r="F51" s="36"/>
      <c r="G51" s="50">
        <f>SUM(G52:G58)</f>
        <v>1600000</v>
      </c>
      <c r="H51" s="50">
        <f>SUM(H52:H58)</f>
        <v>1325000</v>
      </c>
      <c r="I51" s="50">
        <f>SUM(I52:I58)</f>
        <v>275000</v>
      </c>
      <c r="J51" s="50">
        <f>SUM(J52:J58)</f>
        <v>0</v>
      </c>
      <c r="K51" s="39"/>
      <c r="L51" s="39"/>
    </row>
    <row r="52" spans="1:12" s="37" customFormat="1" ht="46.8" x14ac:dyDescent="0.3">
      <c r="A52" s="22" t="s">
        <v>134</v>
      </c>
      <c r="B52" s="22" t="s">
        <v>135</v>
      </c>
      <c r="C52" s="22" t="s">
        <v>136</v>
      </c>
      <c r="D52" s="23" t="s">
        <v>137</v>
      </c>
      <c r="E52" s="44" t="s">
        <v>156</v>
      </c>
      <c r="F52" s="29" t="s">
        <v>209</v>
      </c>
      <c r="G52" s="51">
        <f t="shared" ref="G52:G58" si="6">H52+I52</f>
        <v>99000</v>
      </c>
      <c r="H52" s="51">
        <v>99000</v>
      </c>
      <c r="I52" s="51"/>
      <c r="J52" s="51"/>
    </row>
    <row r="53" spans="1:12" s="37" customFormat="1" ht="46.8" x14ac:dyDescent="0.3">
      <c r="A53" s="22" t="s">
        <v>239</v>
      </c>
      <c r="B53" s="22" t="s">
        <v>240</v>
      </c>
      <c r="C53" s="22" t="s">
        <v>241</v>
      </c>
      <c r="D53" s="23" t="s">
        <v>242</v>
      </c>
      <c r="E53" s="45" t="s">
        <v>156</v>
      </c>
      <c r="F53" s="29" t="s">
        <v>209</v>
      </c>
      <c r="G53" s="51">
        <f>H53+I53</f>
        <v>275000</v>
      </c>
      <c r="H53" s="51"/>
      <c r="I53" s="51">
        <v>275000</v>
      </c>
      <c r="J53" s="51"/>
    </row>
    <row r="54" spans="1:12" s="26" customFormat="1" ht="62.4" x14ac:dyDescent="0.3">
      <c r="A54" s="32" t="s">
        <v>220</v>
      </c>
      <c r="B54" s="25">
        <v>3140</v>
      </c>
      <c r="C54" s="22" t="s">
        <v>27</v>
      </c>
      <c r="D54" s="23" t="s">
        <v>16</v>
      </c>
      <c r="E54" s="24" t="s">
        <v>177</v>
      </c>
      <c r="F54" s="25" t="s">
        <v>222</v>
      </c>
      <c r="G54" s="51">
        <f>H54+I54</f>
        <v>150000</v>
      </c>
      <c r="H54" s="51">
        <v>150000</v>
      </c>
      <c r="I54" s="51"/>
      <c r="J54" s="51"/>
    </row>
    <row r="55" spans="1:12" s="26" customFormat="1" ht="46.8" x14ac:dyDescent="0.3">
      <c r="A55" s="22" t="s">
        <v>138</v>
      </c>
      <c r="B55" s="22" t="s">
        <v>139</v>
      </c>
      <c r="C55" s="22" t="s">
        <v>140</v>
      </c>
      <c r="D55" s="23" t="s">
        <v>141</v>
      </c>
      <c r="E55" s="45" t="s">
        <v>156</v>
      </c>
      <c r="F55" s="29" t="s">
        <v>209</v>
      </c>
      <c r="G55" s="51">
        <f t="shared" ref="G55:G57" si="7">H55+I55</f>
        <v>260000</v>
      </c>
      <c r="H55" s="51">
        <v>260000</v>
      </c>
      <c r="I55" s="51"/>
      <c r="J55" s="51"/>
    </row>
    <row r="56" spans="1:12" s="26" customFormat="1" ht="46.8" x14ac:dyDescent="0.3">
      <c r="A56" s="22" t="s">
        <v>142</v>
      </c>
      <c r="B56" s="22" t="s">
        <v>143</v>
      </c>
      <c r="C56" s="22" t="s">
        <v>140</v>
      </c>
      <c r="D56" s="23" t="s">
        <v>144</v>
      </c>
      <c r="E56" s="45" t="s">
        <v>156</v>
      </c>
      <c r="F56" s="25" t="s">
        <v>209</v>
      </c>
      <c r="G56" s="51">
        <f t="shared" si="7"/>
        <v>24000</v>
      </c>
      <c r="H56" s="51">
        <v>24000</v>
      </c>
      <c r="I56" s="51"/>
      <c r="J56" s="51"/>
    </row>
    <row r="57" spans="1:12" s="26" customFormat="1" ht="46.8" x14ac:dyDescent="0.3">
      <c r="A57" s="22" t="s">
        <v>145</v>
      </c>
      <c r="B57" s="22" t="s">
        <v>146</v>
      </c>
      <c r="C57" s="22" t="s">
        <v>147</v>
      </c>
      <c r="D57" s="23" t="s">
        <v>148</v>
      </c>
      <c r="E57" s="44" t="s">
        <v>156</v>
      </c>
      <c r="F57" s="29" t="s">
        <v>209</v>
      </c>
      <c r="G57" s="51">
        <f t="shared" si="7"/>
        <v>192000</v>
      </c>
      <c r="H57" s="51">
        <v>192000</v>
      </c>
      <c r="I57" s="51"/>
      <c r="J57" s="51"/>
    </row>
    <row r="58" spans="1:12" s="26" customFormat="1" ht="46.8" x14ac:dyDescent="0.3">
      <c r="A58" s="22" t="s">
        <v>149</v>
      </c>
      <c r="B58" s="22" t="s">
        <v>150</v>
      </c>
      <c r="C58" s="22" t="s">
        <v>151</v>
      </c>
      <c r="D58" s="23" t="s">
        <v>152</v>
      </c>
      <c r="E58" s="44" t="s">
        <v>156</v>
      </c>
      <c r="F58" s="29" t="s">
        <v>209</v>
      </c>
      <c r="G58" s="51">
        <f t="shared" si="6"/>
        <v>600000</v>
      </c>
      <c r="H58" s="51">
        <v>600000</v>
      </c>
      <c r="I58" s="51"/>
      <c r="J58" s="51"/>
    </row>
    <row r="59" spans="1:12" s="63" customFormat="1" ht="15.6" x14ac:dyDescent="0.3">
      <c r="A59" s="35" t="s">
        <v>22</v>
      </c>
      <c r="B59" s="35"/>
      <c r="C59" s="35"/>
      <c r="D59" s="107" t="s">
        <v>163</v>
      </c>
      <c r="E59" s="108"/>
      <c r="F59" s="36"/>
      <c r="G59" s="50">
        <f>G60</f>
        <v>4068700</v>
      </c>
      <c r="H59" s="50">
        <f>H60</f>
        <v>4068700</v>
      </c>
      <c r="I59" s="50"/>
      <c r="J59" s="50"/>
    </row>
    <row r="60" spans="1:12" s="64" customFormat="1" ht="15.6" x14ac:dyDescent="0.3">
      <c r="A60" s="35" t="s">
        <v>23</v>
      </c>
      <c r="B60" s="35"/>
      <c r="C60" s="35"/>
      <c r="D60" s="107" t="s">
        <v>163</v>
      </c>
      <c r="E60" s="108"/>
      <c r="F60" s="36"/>
      <c r="G60" s="50">
        <f>SUM(G61:G66)</f>
        <v>4068700</v>
      </c>
      <c r="H60" s="50">
        <f>SUM(H61:H66)</f>
        <v>4068700</v>
      </c>
      <c r="I60" s="50"/>
      <c r="J60" s="50"/>
    </row>
    <row r="61" spans="1:12" s="64" customFormat="1" ht="46.8" x14ac:dyDescent="0.3">
      <c r="A61" s="22" t="s">
        <v>204</v>
      </c>
      <c r="B61" s="22" t="s">
        <v>135</v>
      </c>
      <c r="C61" s="22" t="s">
        <v>136</v>
      </c>
      <c r="D61" s="23" t="s">
        <v>137</v>
      </c>
      <c r="E61" s="24" t="s">
        <v>178</v>
      </c>
      <c r="F61" s="25" t="s">
        <v>210</v>
      </c>
      <c r="G61" s="51">
        <f t="shared" ref="G61:G66" si="8">H61+I61</f>
        <v>30000</v>
      </c>
      <c r="H61" s="51">
        <v>30000</v>
      </c>
      <c r="I61" s="51"/>
      <c r="J61" s="51"/>
    </row>
    <row r="62" spans="1:12" s="64" customFormat="1" ht="46.8" x14ac:dyDescent="0.3">
      <c r="A62" s="22" t="s">
        <v>204</v>
      </c>
      <c r="B62" s="22" t="s">
        <v>135</v>
      </c>
      <c r="C62" s="22" t="s">
        <v>136</v>
      </c>
      <c r="D62" s="23" t="s">
        <v>137</v>
      </c>
      <c r="E62" s="24" t="s">
        <v>169</v>
      </c>
      <c r="F62" s="25" t="s">
        <v>196</v>
      </c>
      <c r="G62" s="51">
        <f t="shared" si="8"/>
        <v>69000</v>
      </c>
      <c r="H62" s="51">
        <v>69000</v>
      </c>
      <c r="I62" s="51"/>
      <c r="J62" s="51"/>
    </row>
    <row r="63" spans="1:12" s="64" customFormat="1" ht="46.8" x14ac:dyDescent="0.3">
      <c r="A63" s="22" t="s">
        <v>42</v>
      </c>
      <c r="B63" s="22" t="s">
        <v>43</v>
      </c>
      <c r="C63" s="22" t="s">
        <v>27</v>
      </c>
      <c r="D63" s="23" t="s">
        <v>44</v>
      </c>
      <c r="E63" s="24" t="s">
        <v>178</v>
      </c>
      <c r="F63" s="25" t="s">
        <v>210</v>
      </c>
      <c r="G63" s="51">
        <f t="shared" si="8"/>
        <v>913000</v>
      </c>
      <c r="H63" s="51">
        <v>913000</v>
      </c>
      <c r="I63" s="51"/>
      <c r="J63" s="51"/>
    </row>
    <row r="64" spans="1:12" s="63" customFormat="1" ht="46.8" x14ac:dyDescent="0.3">
      <c r="A64" s="22" t="s">
        <v>116</v>
      </c>
      <c r="B64" s="22" t="s">
        <v>117</v>
      </c>
      <c r="C64" s="22" t="s">
        <v>38</v>
      </c>
      <c r="D64" s="23" t="s">
        <v>118</v>
      </c>
      <c r="E64" s="24" t="s">
        <v>169</v>
      </c>
      <c r="F64" s="25" t="s">
        <v>196</v>
      </c>
      <c r="G64" s="51">
        <f t="shared" si="8"/>
        <v>950000</v>
      </c>
      <c r="H64" s="51">
        <v>950000</v>
      </c>
      <c r="I64" s="51"/>
      <c r="J64" s="51"/>
    </row>
    <row r="65" spans="1:10" s="63" customFormat="1" ht="46.8" x14ac:dyDescent="0.3">
      <c r="A65" s="22" t="s">
        <v>120</v>
      </c>
      <c r="B65" s="22" t="s">
        <v>119</v>
      </c>
      <c r="C65" s="22" t="s">
        <v>38</v>
      </c>
      <c r="D65" s="23" t="s">
        <v>121</v>
      </c>
      <c r="E65" s="24" t="s">
        <v>169</v>
      </c>
      <c r="F65" s="25" t="s">
        <v>196</v>
      </c>
      <c r="G65" s="51">
        <f t="shared" si="8"/>
        <v>320000</v>
      </c>
      <c r="H65" s="51">
        <v>320000</v>
      </c>
      <c r="I65" s="51"/>
      <c r="J65" s="51"/>
    </row>
    <row r="66" spans="1:10" s="63" customFormat="1" ht="46.8" x14ac:dyDescent="0.3">
      <c r="A66" s="22" t="s">
        <v>36</v>
      </c>
      <c r="B66" s="22" t="s">
        <v>37</v>
      </c>
      <c r="C66" s="22" t="s">
        <v>38</v>
      </c>
      <c r="D66" s="30" t="s">
        <v>65</v>
      </c>
      <c r="E66" s="24" t="s">
        <v>169</v>
      </c>
      <c r="F66" s="25" t="s">
        <v>196</v>
      </c>
      <c r="G66" s="51">
        <f t="shared" si="8"/>
        <v>1786700</v>
      </c>
      <c r="H66" s="51">
        <v>1786700</v>
      </c>
      <c r="I66" s="51"/>
      <c r="J66" s="51"/>
    </row>
    <row r="67" spans="1:10" s="63" customFormat="1" ht="15.6" x14ac:dyDescent="0.3">
      <c r="A67" s="75" t="s">
        <v>12</v>
      </c>
      <c r="B67" s="75"/>
      <c r="C67" s="75"/>
      <c r="D67" s="111" t="s">
        <v>157</v>
      </c>
      <c r="E67" s="112"/>
      <c r="F67" s="88"/>
      <c r="G67" s="76">
        <f>G68</f>
        <v>133853000</v>
      </c>
      <c r="H67" s="76">
        <f>H68</f>
        <v>133603000</v>
      </c>
      <c r="I67" s="76">
        <f>I68</f>
        <v>250000</v>
      </c>
      <c r="J67" s="76">
        <f>J68</f>
        <v>0</v>
      </c>
    </row>
    <row r="68" spans="1:10" s="64" customFormat="1" ht="15.6" x14ac:dyDescent="0.3">
      <c r="A68" s="75" t="s">
        <v>13</v>
      </c>
      <c r="B68" s="75"/>
      <c r="C68" s="75"/>
      <c r="D68" s="111" t="s">
        <v>157</v>
      </c>
      <c r="E68" s="112"/>
      <c r="F68" s="88"/>
      <c r="G68" s="76">
        <f>SUM(G69:G75)</f>
        <v>133853000</v>
      </c>
      <c r="H68" s="76">
        <f>SUM(H69:H75)</f>
        <v>133603000</v>
      </c>
      <c r="I68" s="76">
        <f>SUM(I69:I75)</f>
        <v>250000</v>
      </c>
      <c r="J68" s="76">
        <f>SUM(J69:J75)</f>
        <v>0</v>
      </c>
    </row>
    <row r="69" spans="1:10" s="63" customFormat="1" ht="46.8" x14ac:dyDescent="0.3">
      <c r="A69" s="77" t="s">
        <v>122</v>
      </c>
      <c r="B69" s="77" t="s">
        <v>123</v>
      </c>
      <c r="C69" s="77" t="s">
        <v>20</v>
      </c>
      <c r="D69" s="85" t="s">
        <v>124</v>
      </c>
      <c r="E69" s="24" t="s">
        <v>219</v>
      </c>
      <c r="F69" s="25" t="s">
        <v>213</v>
      </c>
      <c r="G69" s="81">
        <f>H69+I69</f>
        <v>300000</v>
      </c>
      <c r="H69" s="81">
        <v>300000</v>
      </c>
      <c r="I69" s="81"/>
      <c r="J69" s="81"/>
    </row>
    <row r="70" spans="1:10" s="63" customFormat="1" ht="46.8" x14ac:dyDescent="0.3">
      <c r="A70" s="77" t="s">
        <v>31</v>
      </c>
      <c r="B70" s="77" t="s">
        <v>56</v>
      </c>
      <c r="C70" s="77" t="s">
        <v>20</v>
      </c>
      <c r="D70" s="78" t="s">
        <v>57</v>
      </c>
      <c r="E70" s="87" t="s">
        <v>236</v>
      </c>
      <c r="F70" s="80" t="s">
        <v>190</v>
      </c>
      <c r="G70" s="81">
        <f t="shared" ref="G70:G75" si="9">H70+I70</f>
        <v>1493000</v>
      </c>
      <c r="H70" s="81">
        <v>1493000</v>
      </c>
      <c r="I70" s="81"/>
      <c r="J70" s="81"/>
    </row>
    <row r="71" spans="1:10" s="63" customFormat="1" ht="46.8" x14ac:dyDescent="0.3">
      <c r="A71" s="77" t="s">
        <v>19</v>
      </c>
      <c r="B71" s="77" t="s">
        <v>55</v>
      </c>
      <c r="C71" s="77" t="s">
        <v>20</v>
      </c>
      <c r="D71" s="86" t="s">
        <v>30</v>
      </c>
      <c r="E71" s="87" t="s">
        <v>236</v>
      </c>
      <c r="F71" s="80" t="s">
        <v>190</v>
      </c>
      <c r="G71" s="81">
        <f t="shared" si="9"/>
        <v>74060000</v>
      </c>
      <c r="H71" s="81">
        <v>74060000</v>
      </c>
      <c r="I71" s="81"/>
      <c r="J71" s="81"/>
    </row>
    <row r="72" spans="1:10" s="63" customFormat="1" ht="46.8" x14ac:dyDescent="0.3">
      <c r="A72" s="77" t="s">
        <v>33</v>
      </c>
      <c r="B72" s="77" t="s">
        <v>58</v>
      </c>
      <c r="C72" s="77" t="s">
        <v>32</v>
      </c>
      <c r="D72" s="78" t="s">
        <v>34</v>
      </c>
      <c r="E72" s="87" t="s">
        <v>236</v>
      </c>
      <c r="F72" s="80" t="s">
        <v>190</v>
      </c>
      <c r="G72" s="81">
        <f t="shared" si="9"/>
        <v>25700000</v>
      </c>
      <c r="H72" s="81">
        <v>25700000</v>
      </c>
      <c r="I72" s="81"/>
      <c r="J72" s="81"/>
    </row>
    <row r="73" spans="1:10" s="63" customFormat="1" ht="46.8" x14ac:dyDescent="0.3">
      <c r="A73" s="77" t="s">
        <v>195</v>
      </c>
      <c r="B73" s="77" t="s">
        <v>35</v>
      </c>
      <c r="C73" s="77" t="s">
        <v>21</v>
      </c>
      <c r="D73" s="85" t="s">
        <v>53</v>
      </c>
      <c r="E73" s="79" t="s">
        <v>238</v>
      </c>
      <c r="F73" s="80" t="s">
        <v>235</v>
      </c>
      <c r="G73" s="81">
        <f t="shared" si="9"/>
        <v>31215000</v>
      </c>
      <c r="H73" s="81">
        <v>31215000</v>
      </c>
      <c r="I73" s="81"/>
      <c r="J73" s="81"/>
    </row>
    <row r="74" spans="1:10" s="63" customFormat="1" ht="46.8" x14ac:dyDescent="0.3">
      <c r="A74" s="80">
        <v>1218110</v>
      </c>
      <c r="B74" s="80">
        <v>8110</v>
      </c>
      <c r="C74" s="82" t="s">
        <v>171</v>
      </c>
      <c r="D74" s="83" t="s">
        <v>172</v>
      </c>
      <c r="E74" s="79" t="s">
        <v>162</v>
      </c>
      <c r="F74" s="80" t="s">
        <v>182</v>
      </c>
      <c r="G74" s="81">
        <f>H74+I74</f>
        <v>835000</v>
      </c>
      <c r="H74" s="81">
        <v>835000</v>
      </c>
      <c r="I74" s="81"/>
      <c r="J74" s="81"/>
    </row>
    <row r="75" spans="1:10" s="63" customFormat="1" ht="78" x14ac:dyDescent="0.3">
      <c r="A75" s="77" t="s">
        <v>125</v>
      </c>
      <c r="B75" s="77" t="s">
        <v>90</v>
      </c>
      <c r="C75" s="77" t="s">
        <v>91</v>
      </c>
      <c r="D75" s="86" t="s">
        <v>92</v>
      </c>
      <c r="E75" s="84" t="s">
        <v>237</v>
      </c>
      <c r="F75" s="34" t="s">
        <v>235</v>
      </c>
      <c r="G75" s="81">
        <f t="shared" si="9"/>
        <v>250000</v>
      </c>
      <c r="H75" s="81"/>
      <c r="I75" s="81">
        <v>250000</v>
      </c>
      <c r="J75" s="81"/>
    </row>
    <row r="76" spans="1:10" s="26" customFormat="1" ht="30" customHeight="1" x14ac:dyDescent="0.3">
      <c r="A76" s="35" t="s">
        <v>39</v>
      </c>
      <c r="B76" s="35"/>
      <c r="C76" s="35"/>
      <c r="D76" s="107" t="s">
        <v>158</v>
      </c>
      <c r="E76" s="108"/>
      <c r="F76" s="36"/>
      <c r="G76" s="50">
        <f>G77</f>
        <v>19931300</v>
      </c>
      <c r="H76" s="50">
        <f>H77</f>
        <v>19931300</v>
      </c>
      <c r="I76" s="50">
        <f>I77</f>
        <v>0</v>
      </c>
      <c r="J76" s="50">
        <f>J77</f>
        <v>0</v>
      </c>
    </row>
    <row r="77" spans="1:10" s="37" customFormat="1" ht="30" customHeight="1" x14ac:dyDescent="0.3">
      <c r="A77" s="35" t="s">
        <v>40</v>
      </c>
      <c r="B77" s="35"/>
      <c r="C77" s="35"/>
      <c r="D77" s="107" t="s">
        <v>158</v>
      </c>
      <c r="E77" s="108"/>
      <c r="F77" s="36"/>
      <c r="G77" s="50">
        <f>SUM(G78:G80)</f>
        <v>19931300</v>
      </c>
      <c r="H77" s="50">
        <f>SUM(H78:H80)</f>
        <v>19931300</v>
      </c>
      <c r="I77" s="50">
        <f>SUM(I78:I80)</f>
        <v>0</v>
      </c>
      <c r="J77" s="50">
        <f>SUM(J78:J80)</f>
        <v>0</v>
      </c>
    </row>
    <row r="78" spans="1:10" s="37" customFormat="1" ht="109.2" x14ac:dyDescent="0.3">
      <c r="A78" s="22" t="s">
        <v>214</v>
      </c>
      <c r="B78" s="22" t="s">
        <v>215</v>
      </c>
      <c r="C78" s="22" t="s">
        <v>203</v>
      </c>
      <c r="D78" s="27" t="s">
        <v>216</v>
      </c>
      <c r="E78" s="27" t="s">
        <v>218</v>
      </c>
      <c r="F78" s="34" t="s">
        <v>221</v>
      </c>
      <c r="G78" s="51">
        <f>H78+I78</f>
        <v>1500000</v>
      </c>
      <c r="H78" s="51">
        <v>1500000</v>
      </c>
      <c r="I78" s="51">
        <f>J78</f>
        <v>0</v>
      </c>
      <c r="J78" s="51"/>
    </row>
    <row r="79" spans="1:10" s="37" customFormat="1" ht="46.8" x14ac:dyDescent="0.3">
      <c r="A79" s="22" t="s">
        <v>41</v>
      </c>
      <c r="B79" s="22" t="s">
        <v>35</v>
      </c>
      <c r="C79" s="22" t="s">
        <v>21</v>
      </c>
      <c r="D79" s="38" t="s">
        <v>53</v>
      </c>
      <c r="E79" s="24" t="s">
        <v>238</v>
      </c>
      <c r="F79" s="25" t="s">
        <v>235</v>
      </c>
      <c r="G79" s="51">
        <f>H79+I79</f>
        <v>18281300</v>
      </c>
      <c r="H79" s="51">
        <v>18281300</v>
      </c>
      <c r="I79" s="51"/>
      <c r="J79" s="51"/>
    </row>
    <row r="80" spans="1:10" s="26" customFormat="1" ht="93.6" x14ac:dyDescent="0.3">
      <c r="A80" s="22" t="s">
        <v>198</v>
      </c>
      <c r="B80" s="22" t="s">
        <v>164</v>
      </c>
      <c r="C80" s="22" t="s">
        <v>87</v>
      </c>
      <c r="D80" s="30" t="s">
        <v>165</v>
      </c>
      <c r="E80" s="33" t="s">
        <v>247</v>
      </c>
      <c r="F80" s="25" t="s">
        <v>235</v>
      </c>
      <c r="G80" s="51">
        <f>H80+I80</f>
        <v>150000</v>
      </c>
      <c r="H80" s="51">
        <v>150000</v>
      </c>
      <c r="I80" s="51"/>
      <c r="J80" s="51"/>
    </row>
    <row r="81" spans="1:11" s="26" customFormat="1" ht="15.6" x14ac:dyDescent="0.3">
      <c r="A81" s="35" t="s">
        <v>201</v>
      </c>
      <c r="B81" s="35"/>
      <c r="C81" s="35"/>
      <c r="D81" s="107" t="s">
        <v>199</v>
      </c>
      <c r="E81" s="108"/>
      <c r="F81" s="25"/>
      <c r="G81" s="50">
        <f>G82</f>
        <v>3798500</v>
      </c>
      <c r="H81" s="50">
        <f>H82</f>
        <v>3798500</v>
      </c>
      <c r="I81" s="50">
        <f>I82</f>
        <v>0</v>
      </c>
      <c r="J81" s="50">
        <f>J82</f>
        <v>0</v>
      </c>
    </row>
    <row r="82" spans="1:11" s="26" customFormat="1" ht="15.6" x14ac:dyDescent="0.3">
      <c r="A82" s="35" t="s">
        <v>200</v>
      </c>
      <c r="B82" s="35"/>
      <c r="C82" s="35"/>
      <c r="D82" s="107" t="s">
        <v>199</v>
      </c>
      <c r="E82" s="108"/>
      <c r="F82" s="25"/>
      <c r="G82" s="50">
        <f>SUM(G83:G85)</f>
        <v>3798500</v>
      </c>
      <c r="H82" s="50">
        <f>SUM(H83:H85)</f>
        <v>3798500</v>
      </c>
      <c r="I82" s="50">
        <f>SUM(I83:I85)</f>
        <v>0</v>
      </c>
      <c r="J82" s="50">
        <f>SUM(J83:J85)</f>
        <v>0</v>
      </c>
    </row>
    <row r="83" spans="1:11" s="26" customFormat="1" ht="93.6" x14ac:dyDescent="0.3">
      <c r="A83" s="25">
        <v>3719770</v>
      </c>
      <c r="B83" s="68">
        <v>9770</v>
      </c>
      <c r="C83" s="32" t="s">
        <v>135</v>
      </c>
      <c r="D83" s="69" t="s">
        <v>202</v>
      </c>
      <c r="E83" s="24" t="s">
        <v>243</v>
      </c>
      <c r="F83" s="25" t="s">
        <v>235</v>
      </c>
      <c r="G83" s="51">
        <f>H83+I83</f>
        <v>1261500</v>
      </c>
      <c r="H83" s="51">
        <v>1261500</v>
      </c>
      <c r="I83" s="51"/>
      <c r="J83" s="51"/>
    </row>
    <row r="84" spans="1:11" s="26" customFormat="1" ht="31.2" x14ac:dyDescent="0.3">
      <c r="A84" s="25">
        <v>3719770</v>
      </c>
      <c r="B84" s="68">
        <v>9770</v>
      </c>
      <c r="C84" s="32" t="s">
        <v>135</v>
      </c>
      <c r="D84" s="27" t="s">
        <v>217</v>
      </c>
      <c r="E84" s="27" t="s">
        <v>246</v>
      </c>
      <c r="F84" s="25" t="s">
        <v>235</v>
      </c>
      <c r="G84" s="51">
        <f>H84+I84</f>
        <v>300000</v>
      </c>
      <c r="H84" s="51">
        <v>300000</v>
      </c>
      <c r="I84" s="51"/>
      <c r="J84" s="51"/>
    </row>
    <row r="85" spans="1:11" s="26" customFormat="1" ht="46.8" x14ac:dyDescent="0.3">
      <c r="A85" s="25">
        <v>3719770</v>
      </c>
      <c r="B85" s="68">
        <v>9770</v>
      </c>
      <c r="C85" s="32" t="s">
        <v>135</v>
      </c>
      <c r="D85" s="27" t="s">
        <v>228</v>
      </c>
      <c r="E85" s="24" t="s">
        <v>80</v>
      </c>
      <c r="F85" s="25" t="s">
        <v>181</v>
      </c>
      <c r="G85" s="51">
        <f>H85+I85</f>
        <v>2237000</v>
      </c>
      <c r="H85" s="51">
        <v>2237000</v>
      </c>
      <c r="I85" s="51"/>
      <c r="J85" s="51"/>
    </row>
    <row r="86" spans="1:11" s="26" customFormat="1" ht="15.6" x14ac:dyDescent="0.3">
      <c r="A86" s="36"/>
      <c r="B86" s="36"/>
      <c r="C86" s="36"/>
      <c r="D86" s="109" t="s">
        <v>250</v>
      </c>
      <c r="E86" s="110"/>
      <c r="F86" s="36"/>
      <c r="G86" s="50">
        <f>G13+G23+G33+G47+G50+G59+G67+G76+G81</f>
        <v>252345000</v>
      </c>
      <c r="H86" s="50">
        <f t="shared" ref="H86:J86" si="10">H13+H23+H33+H47+H50+H59+H67+H76+H81</f>
        <v>251720000</v>
      </c>
      <c r="I86" s="50">
        <f t="shared" si="10"/>
        <v>625000</v>
      </c>
      <c r="J86" s="50">
        <f t="shared" si="10"/>
        <v>0</v>
      </c>
    </row>
    <row r="87" spans="1:11" s="37" customFormat="1" ht="46.8" x14ac:dyDescent="0.3">
      <c r="A87" s="25">
        <v>1</v>
      </c>
      <c r="B87" s="70"/>
      <c r="C87" s="70"/>
      <c r="D87" s="71"/>
      <c r="E87" s="24" t="s">
        <v>28</v>
      </c>
      <c r="F87" s="25" t="s">
        <v>188</v>
      </c>
      <c r="G87" s="51">
        <f>G31</f>
        <v>360000</v>
      </c>
      <c r="H87" s="51">
        <f>H31</f>
        <v>360000</v>
      </c>
      <c r="I87" s="51"/>
      <c r="J87" s="51"/>
    </row>
    <row r="88" spans="1:11" s="26" customFormat="1" ht="46.8" x14ac:dyDescent="0.3">
      <c r="A88" s="25">
        <v>2</v>
      </c>
      <c r="B88" s="70"/>
      <c r="C88" s="70"/>
      <c r="D88" s="71"/>
      <c r="E88" s="24" t="s">
        <v>236</v>
      </c>
      <c r="F88" s="25" t="s">
        <v>190</v>
      </c>
      <c r="G88" s="51">
        <f>G70+G71+G72</f>
        <v>101253000</v>
      </c>
      <c r="H88" s="51">
        <f t="shared" ref="H88:J88" si="11">H70+H71+H72</f>
        <v>101253000</v>
      </c>
      <c r="I88" s="51">
        <f t="shared" si="11"/>
        <v>0</v>
      </c>
      <c r="J88" s="51">
        <f t="shared" si="11"/>
        <v>0</v>
      </c>
    </row>
    <row r="89" spans="1:11" s="26" customFormat="1" ht="46.8" x14ac:dyDescent="0.3">
      <c r="A89" s="25">
        <v>3</v>
      </c>
      <c r="B89" s="70"/>
      <c r="C89" s="70"/>
      <c r="D89" s="71"/>
      <c r="E89" s="24" t="s">
        <v>219</v>
      </c>
      <c r="F89" s="25" t="s">
        <v>213</v>
      </c>
      <c r="G89" s="51">
        <f>G69</f>
        <v>300000</v>
      </c>
      <c r="H89" s="51">
        <f t="shared" ref="H89:J89" si="12">H69</f>
        <v>300000</v>
      </c>
      <c r="I89" s="51">
        <f t="shared" si="12"/>
        <v>0</v>
      </c>
      <c r="J89" s="51">
        <f t="shared" si="12"/>
        <v>0</v>
      </c>
    </row>
    <row r="90" spans="1:11" s="26" customFormat="1" ht="62.4" x14ac:dyDescent="0.3">
      <c r="A90" s="25">
        <v>4</v>
      </c>
      <c r="B90" s="70"/>
      <c r="C90" s="70"/>
      <c r="D90" s="71"/>
      <c r="E90" s="24" t="s">
        <v>97</v>
      </c>
      <c r="F90" s="25" t="s">
        <v>189</v>
      </c>
      <c r="G90" s="51">
        <f>G36+G46+G25</f>
        <v>4899000</v>
      </c>
      <c r="H90" s="51">
        <f t="shared" ref="H90:J90" si="13">H36+H46+H25</f>
        <v>4899000</v>
      </c>
      <c r="I90" s="51">
        <f t="shared" si="13"/>
        <v>0</v>
      </c>
      <c r="J90" s="51">
        <f t="shared" si="13"/>
        <v>0</v>
      </c>
    </row>
    <row r="91" spans="1:11" s="26" customFormat="1" ht="46.8" x14ac:dyDescent="0.3">
      <c r="A91" s="25">
        <v>5</v>
      </c>
      <c r="B91" s="70"/>
      <c r="C91" s="70"/>
      <c r="D91" s="71"/>
      <c r="E91" s="24" t="s">
        <v>80</v>
      </c>
      <c r="F91" s="25" t="s">
        <v>181</v>
      </c>
      <c r="G91" s="51">
        <f>G19+G32+G35+G37+G39+G40+G41+G42+G43+G44+G45+G49+G85</f>
        <v>25894400</v>
      </c>
      <c r="H91" s="51">
        <f t="shared" ref="H91:J91" si="14">H19+H32+H35+H37+H39+H40+H41+H42+H43+H44+H45+H49+H85</f>
        <v>25894400</v>
      </c>
      <c r="I91" s="51">
        <f t="shared" si="14"/>
        <v>0</v>
      </c>
      <c r="J91" s="51">
        <f t="shared" si="14"/>
        <v>0</v>
      </c>
    </row>
    <row r="92" spans="1:11" s="26" customFormat="1" ht="46.8" x14ac:dyDescent="0.3">
      <c r="A92" s="25">
        <v>6</v>
      </c>
      <c r="B92" s="70"/>
      <c r="C92" s="70"/>
      <c r="D92" s="89"/>
      <c r="E92" s="24" t="s">
        <v>244</v>
      </c>
      <c r="F92" s="25" t="s">
        <v>179</v>
      </c>
      <c r="G92" s="51">
        <f>G15+G16+G17+G18</f>
        <v>37177700</v>
      </c>
      <c r="H92" s="51">
        <f>H15+H16+H17+H18</f>
        <v>37177700</v>
      </c>
      <c r="I92" s="51">
        <f>I15+I16+I17+I18</f>
        <v>0</v>
      </c>
      <c r="J92" s="51">
        <f>J15+J16+J17+J18</f>
        <v>0</v>
      </c>
      <c r="K92" s="48"/>
    </row>
    <row r="93" spans="1:11" s="26" customFormat="1" ht="46.8" x14ac:dyDescent="0.3">
      <c r="A93" s="25">
        <v>7</v>
      </c>
      <c r="B93" s="70"/>
      <c r="C93" s="70"/>
      <c r="D93" s="89"/>
      <c r="E93" s="24" t="s">
        <v>126</v>
      </c>
      <c r="F93" s="25" t="s">
        <v>183</v>
      </c>
      <c r="G93" s="51">
        <f>G26+G29</f>
        <v>16515800</v>
      </c>
      <c r="H93" s="51">
        <f t="shared" ref="H93:J93" si="15">H26+H29</f>
        <v>16515800</v>
      </c>
      <c r="I93" s="51">
        <f t="shared" si="15"/>
        <v>0</v>
      </c>
      <c r="J93" s="51">
        <f t="shared" si="15"/>
        <v>0</v>
      </c>
      <c r="K93" s="48"/>
    </row>
    <row r="94" spans="1:11" s="26" customFormat="1" ht="46.8" x14ac:dyDescent="0.3">
      <c r="A94" s="25">
        <v>8</v>
      </c>
      <c r="B94" s="70"/>
      <c r="C94" s="70"/>
      <c r="D94" s="71"/>
      <c r="E94" s="24" t="s">
        <v>170</v>
      </c>
      <c r="F94" s="25" t="s">
        <v>182</v>
      </c>
      <c r="G94" s="51">
        <f>G74</f>
        <v>835000</v>
      </c>
      <c r="H94" s="51">
        <f t="shared" ref="H94:J94" si="16">H74</f>
        <v>835000</v>
      </c>
      <c r="I94" s="51">
        <f t="shared" si="16"/>
        <v>0</v>
      </c>
      <c r="J94" s="51">
        <f t="shared" si="16"/>
        <v>0</v>
      </c>
      <c r="K94" s="48"/>
    </row>
    <row r="95" spans="1:11" s="26" customFormat="1" ht="124.8" x14ac:dyDescent="0.3">
      <c r="A95" s="25">
        <v>9</v>
      </c>
      <c r="B95" s="70"/>
      <c r="C95" s="70"/>
      <c r="D95" s="71"/>
      <c r="E95" s="33" t="s">
        <v>207</v>
      </c>
      <c r="F95" s="25" t="s">
        <v>208</v>
      </c>
      <c r="G95" s="51">
        <f>G20</f>
        <v>637000</v>
      </c>
      <c r="H95" s="51">
        <f t="shared" ref="H95:J95" si="17">H20</f>
        <v>637000</v>
      </c>
      <c r="I95" s="51">
        <f t="shared" si="17"/>
        <v>0</v>
      </c>
      <c r="J95" s="51">
        <f t="shared" si="17"/>
        <v>0</v>
      </c>
      <c r="K95" s="48"/>
    </row>
    <row r="96" spans="1:11" s="26" customFormat="1" ht="46.8" x14ac:dyDescent="0.3">
      <c r="A96" s="25">
        <v>10</v>
      </c>
      <c r="B96" s="70"/>
      <c r="C96" s="70"/>
      <c r="D96" s="71"/>
      <c r="E96" s="33" t="s">
        <v>166</v>
      </c>
      <c r="F96" s="25" t="s">
        <v>168</v>
      </c>
      <c r="G96" s="51">
        <f>G27</f>
        <v>200000</v>
      </c>
      <c r="H96" s="51">
        <f>H27</f>
        <v>200000</v>
      </c>
      <c r="I96" s="51"/>
      <c r="J96" s="51"/>
      <c r="K96" s="48"/>
    </row>
    <row r="97" spans="1:11" s="26" customFormat="1" ht="46.8" x14ac:dyDescent="0.3">
      <c r="A97" s="25">
        <v>11</v>
      </c>
      <c r="B97" s="70"/>
      <c r="C97" s="70"/>
      <c r="D97" s="71"/>
      <c r="E97" s="45" t="s">
        <v>192</v>
      </c>
      <c r="F97" s="25" t="s">
        <v>222</v>
      </c>
      <c r="G97" s="51">
        <f>G30+G54</f>
        <v>3498600</v>
      </c>
      <c r="H97" s="51">
        <f>H30+H54</f>
        <v>3498600</v>
      </c>
      <c r="I97" s="51">
        <f>I30+I54</f>
        <v>0</v>
      </c>
      <c r="J97" s="51">
        <f>J30+J54</f>
        <v>0</v>
      </c>
      <c r="K97" s="48"/>
    </row>
    <row r="98" spans="1:11" s="26" customFormat="1" ht="46.8" x14ac:dyDescent="0.3">
      <c r="A98" s="25">
        <v>12</v>
      </c>
      <c r="B98" s="70"/>
      <c r="C98" s="70"/>
      <c r="D98" s="71"/>
      <c r="E98" s="45" t="s">
        <v>156</v>
      </c>
      <c r="F98" s="29" t="s">
        <v>209</v>
      </c>
      <c r="G98" s="51">
        <f>G52+G53+G55+G56+G57+G58</f>
        <v>1450000</v>
      </c>
      <c r="H98" s="51">
        <f t="shared" ref="H98:J98" si="18">H52+H53+H55+H56+H57+H58</f>
        <v>1175000</v>
      </c>
      <c r="I98" s="51">
        <f t="shared" si="18"/>
        <v>275000</v>
      </c>
      <c r="J98" s="51">
        <f t="shared" si="18"/>
        <v>0</v>
      </c>
      <c r="K98" s="48"/>
    </row>
    <row r="99" spans="1:11" s="26" customFormat="1" ht="46.8" x14ac:dyDescent="0.3">
      <c r="A99" s="25">
        <v>13</v>
      </c>
      <c r="B99" s="70"/>
      <c r="C99" s="70"/>
      <c r="D99" s="71"/>
      <c r="E99" s="24" t="s">
        <v>178</v>
      </c>
      <c r="F99" s="25" t="s">
        <v>210</v>
      </c>
      <c r="G99" s="51">
        <f>G38+G61+G63</f>
        <v>1151000</v>
      </c>
      <c r="H99" s="51">
        <f t="shared" ref="H99:J99" si="19">H38+H61+H63</f>
        <v>1151000</v>
      </c>
      <c r="I99" s="51">
        <f t="shared" si="19"/>
        <v>0</v>
      </c>
      <c r="J99" s="51">
        <f t="shared" si="19"/>
        <v>0</v>
      </c>
      <c r="K99" s="48"/>
    </row>
    <row r="100" spans="1:11" s="26" customFormat="1" ht="46.8" x14ac:dyDescent="0.3">
      <c r="A100" s="25">
        <v>14</v>
      </c>
      <c r="B100" s="70"/>
      <c r="C100" s="70"/>
      <c r="D100" s="71"/>
      <c r="E100" s="24" t="s">
        <v>169</v>
      </c>
      <c r="F100" s="25" t="s">
        <v>196</v>
      </c>
      <c r="G100" s="51">
        <f>G62+G64+G65+G66</f>
        <v>3125700</v>
      </c>
      <c r="H100" s="51">
        <f t="shared" ref="H100:J100" si="20">H62+H64+H65+H66</f>
        <v>3125700</v>
      </c>
      <c r="I100" s="51">
        <f t="shared" si="20"/>
        <v>0</v>
      </c>
      <c r="J100" s="51">
        <f t="shared" si="20"/>
        <v>0</v>
      </c>
    </row>
    <row r="101" spans="1:11" s="26" customFormat="1" ht="62.4" x14ac:dyDescent="0.3">
      <c r="A101" s="25">
        <v>15</v>
      </c>
      <c r="B101" s="70"/>
      <c r="C101" s="70"/>
      <c r="D101" s="71"/>
      <c r="E101" s="24" t="s">
        <v>194</v>
      </c>
      <c r="F101" s="25" t="s">
        <v>193</v>
      </c>
      <c r="G101" s="51">
        <f>G28</f>
        <v>15000</v>
      </c>
      <c r="H101" s="51">
        <f>H28</f>
        <v>15000</v>
      </c>
      <c r="I101" s="51">
        <f>I28</f>
        <v>0</v>
      </c>
      <c r="J101" s="51">
        <f>J28</f>
        <v>0</v>
      </c>
    </row>
    <row r="102" spans="1:11" s="26" customFormat="1" ht="62.4" x14ac:dyDescent="0.3">
      <c r="A102" s="25">
        <v>16</v>
      </c>
      <c r="B102" s="70"/>
      <c r="C102" s="70"/>
      <c r="D102" s="71"/>
      <c r="E102" s="33" t="s">
        <v>197</v>
      </c>
      <c r="F102" s="25" t="s">
        <v>211</v>
      </c>
      <c r="G102" s="51">
        <f>G21</f>
        <v>1975000</v>
      </c>
      <c r="H102" s="51">
        <f>H21</f>
        <v>1975000</v>
      </c>
      <c r="I102" s="51">
        <f>I21</f>
        <v>0</v>
      </c>
      <c r="J102" s="51">
        <f>J21</f>
        <v>0</v>
      </c>
      <c r="K102" s="48"/>
    </row>
    <row r="103" spans="1:11" s="26" customFormat="1" ht="109.2" x14ac:dyDescent="0.3">
      <c r="A103" s="25">
        <v>17</v>
      </c>
      <c r="B103" s="70"/>
      <c r="C103" s="70"/>
      <c r="D103" s="71"/>
      <c r="E103" s="27" t="s">
        <v>218</v>
      </c>
      <c r="F103" s="34" t="s">
        <v>221</v>
      </c>
      <c r="G103" s="51">
        <f>H103+I103</f>
        <v>1500000</v>
      </c>
      <c r="H103" s="51">
        <v>1500000</v>
      </c>
      <c r="I103" s="51">
        <f>J103</f>
        <v>0</v>
      </c>
      <c r="J103" s="51"/>
      <c r="K103" s="48"/>
    </row>
    <row r="104" spans="1:11" s="26" customFormat="1" ht="93.6" x14ac:dyDescent="0.3">
      <c r="A104" s="25">
        <v>18</v>
      </c>
      <c r="B104" s="70"/>
      <c r="C104" s="70"/>
      <c r="D104" s="71"/>
      <c r="E104" s="24" t="s">
        <v>243</v>
      </c>
      <c r="F104" s="25" t="s">
        <v>235</v>
      </c>
      <c r="G104" s="51">
        <f>G83</f>
        <v>1261500</v>
      </c>
      <c r="H104" s="51">
        <f>H83</f>
        <v>1261500</v>
      </c>
      <c r="I104" s="51">
        <f>I83</f>
        <v>0</v>
      </c>
      <c r="J104" s="51">
        <f>J83</f>
        <v>0</v>
      </c>
      <c r="K104" s="48"/>
    </row>
    <row r="105" spans="1:11" s="26" customFormat="1" ht="46.8" x14ac:dyDescent="0.3">
      <c r="A105" s="25">
        <v>19</v>
      </c>
      <c r="B105" s="70"/>
      <c r="C105" s="70"/>
      <c r="D105" s="71"/>
      <c r="E105" s="45" t="s">
        <v>238</v>
      </c>
      <c r="F105" s="25" t="s">
        <v>235</v>
      </c>
      <c r="G105" s="51">
        <f>G73+G79</f>
        <v>49496300</v>
      </c>
      <c r="H105" s="51">
        <f>H73+H79</f>
        <v>49496300</v>
      </c>
      <c r="I105" s="51">
        <f>I73+I79</f>
        <v>0</v>
      </c>
      <c r="J105" s="51">
        <f>J73+J79</f>
        <v>0</v>
      </c>
      <c r="K105" s="48"/>
    </row>
    <row r="106" spans="1:11" s="26" customFormat="1" ht="93.6" x14ac:dyDescent="0.3">
      <c r="A106" s="25">
        <v>20</v>
      </c>
      <c r="B106" s="70"/>
      <c r="C106" s="70"/>
      <c r="D106" s="71"/>
      <c r="E106" s="33" t="s">
        <v>247</v>
      </c>
      <c r="F106" s="25" t="s">
        <v>235</v>
      </c>
      <c r="G106" s="51">
        <f>G80+50000000</f>
        <v>50150000</v>
      </c>
      <c r="H106" s="51">
        <f>H80+50000000</f>
        <v>50150000</v>
      </c>
      <c r="I106" s="51">
        <f>I80</f>
        <v>0</v>
      </c>
      <c r="J106" s="51">
        <f>J80</f>
        <v>0</v>
      </c>
      <c r="K106" s="48"/>
    </row>
    <row r="107" spans="1:11" s="26" customFormat="1" ht="31.2" x14ac:dyDescent="0.3">
      <c r="A107" s="25">
        <v>21</v>
      </c>
      <c r="B107" s="70"/>
      <c r="C107" s="70"/>
      <c r="D107" s="71"/>
      <c r="E107" s="27" t="s">
        <v>245</v>
      </c>
      <c r="F107" s="34" t="s">
        <v>235</v>
      </c>
      <c r="G107" s="51">
        <f>G84</f>
        <v>300000</v>
      </c>
      <c r="H107" s="51">
        <f>H84</f>
        <v>300000</v>
      </c>
      <c r="I107" s="51">
        <f>I84</f>
        <v>0</v>
      </c>
      <c r="J107" s="51">
        <f>J84</f>
        <v>0</v>
      </c>
      <c r="K107" s="48"/>
    </row>
    <row r="108" spans="1:11" s="26" customFormat="1" ht="78" x14ac:dyDescent="0.3">
      <c r="A108" s="25">
        <v>22</v>
      </c>
      <c r="B108" s="70"/>
      <c r="C108" s="70"/>
      <c r="D108" s="71"/>
      <c r="E108" s="33" t="s">
        <v>234</v>
      </c>
      <c r="F108" s="34" t="s">
        <v>235</v>
      </c>
      <c r="G108" s="51">
        <f>G22+G75</f>
        <v>350000</v>
      </c>
      <c r="H108" s="51">
        <f>H22+H75</f>
        <v>0</v>
      </c>
      <c r="I108" s="51">
        <f>I22+I75</f>
        <v>350000</v>
      </c>
      <c r="J108" s="51">
        <f>J22+J75</f>
        <v>0</v>
      </c>
      <c r="K108" s="48"/>
    </row>
    <row r="109" spans="1:11" s="92" customFormat="1" ht="17.399999999999999" x14ac:dyDescent="0.3">
      <c r="A109" s="93" t="s">
        <v>251</v>
      </c>
      <c r="B109" s="94"/>
      <c r="C109" s="94"/>
      <c r="D109" s="94"/>
      <c r="E109" s="94"/>
      <c r="F109" s="95"/>
      <c r="G109" s="90">
        <f>H109+I109</f>
        <v>302345000</v>
      </c>
      <c r="H109" s="90">
        <f>H87+H88+H89+H90+H91+H92+H93+H94+H95+H96+H97+H98+H99+H100+H101+H102+H103+H105+H106+H104+H107+H108</f>
        <v>301720000</v>
      </c>
      <c r="I109" s="90">
        <f t="shared" ref="I109:J109" si="21">I87+I88+I89+I90+I91+I92+I93+I94+I95+I96+I97+I98+I99+I100+I101+I102+I103+I105+I106+I104+I107+I108</f>
        <v>625000</v>
      </c>
      <c r="J109" s="90">
        <f t="shared" si="21"/>
        <v>0</v>
      </c>
      <c r="K109" s="91"/>
    </row>
    <row r="110" spans="1:11" s="26" customFormat="1" ht="15.6" x14ac:dyDescent="0.3">
      <c r="A110" s="58"/>
      <c r="B110" s="58"/>
      <c r="C110" s="58"/>
      <c r="D110" s="59"/>
      <c r="E110" s="60"/>
      <c r="F110" s="61"/>
      <c r="G110" s="62"/>
      <c r="H110" s="62"/>
      <c r="I110" s="62"/>
      <c r="J110" s="62"/>
      <c r="K110" s="48"/>
    </row>
    <row r="111" spans="1:11" s="26" customFormat="1" ht="15.6" x14ac:dyDescent="0.3">
      <c r="A111" s="58"/>
      <c r="B111" s="58"/>
      <c r="C111" s="58"/>
      <c r="D111" s="59"/>
      <c r="E111" s="60"/>
      <c r="F111" s="61"/>
      <c r="G111" s="62"/>
      <c r="H111" s="62"/>
      <c r="I111" s="62"/>
      <c r="J111" s="62"/>
      <c r="K111" s="48"/>
    </row>
    <row r="112" spans="1:11" s="26" customFormat="1" ht="15.6" x14ac:dyDescent="0.3">
      <c r="A112" s="40"/>
      <c r="B112" s="49"/>
      <c r="C112" s="40"/>
      <c r="D112" s="26" t="s">
        <v>231</v>
      </c>
      <c r="E112" s="20"/>
      <c r="F112" s="49" t="s">
        <v>232</v>
      </c>
      <c r="G112" s="49"/>
      <c r="H112" s="49"/>
      <c r="I112" s="49"/>
      <c r="J112" s="49"/>
      <c r="K112" s="48"/>
    </row>
    <row r="113" spans="1:10" s="26" customFormat="1" ht="15.6" x14ac:dyDescent="0.3">
      <c r="A113" s="17"/>
      <c r="B113" s="1"/>
      <c r="C113" s="17"/>
      <c r="D113" s="2"/>
      <c r="E113" s="20"/>
      <c r="F113" s="1" t="s">
        <v>230</v>
      </c>
      <c r="G113" s="53">
        <f>SUM(G87:G108)</f>
        <v>302345000</v>
      </c>
      <c r="H113" s="53">
        <f t="shared" ref="H113:J113" si="22">SUM(H87:H108)</f>
        <v>301720000</v>
      </c>
      <c r="I113" s="53">
        <f t="shared" si="22"/>
        <v>625000</v>
      </c>
      <c r="J113" s="53">
        <f t="shared" si="22"/>
        <v>0</v>
      </c>
    </row>
    <row r="114" spans="1:10" ht="15.6" x14ac:dyDescent="0.3">
      <c r="E114" s="20"/>
      <c r="F114" s="1" t="s">
        <v>229</v>
      </c>
      <c r="G114" s="53">
        <f>G86-G113</f>
        <v>-50000000</v>
      </c>
      <c r="H114" s="53">
        <f>H86-H113</f>
        <v>-50000000</v>
      </c>
      <c r="I114" s="53">
        <f>I86-I113</f>
        <v>0</v>
      </c>
      <c r="J114" s="53">
        <f>J86-J113</f>
        <v>0</v>
      </c>
    </row>
    <row r="115" spans="1:10" x14ac:dyDescent="0.3">
      <c r="B115" s="17"/>
    </row>
    <row r="116" spans="1:10" ht="15.6" x14ac:dyDescent="0.3">
      <c r="E116" s="20"/>
      <c r="G116" s="19"/>
      <c r="H116" s="19"/>
      <c r="I116" s="19"/>
      <c r="J116" s="19"/>
    </row>
    <row r="117" spans="1:10" x14ac:dyDescent="0.3">
      <c r="E117" s="21"/>
      <c r="G117" s="53"/>
      <c r="H117" s="53"/>
      <c r="I117" s="53"/>
      <c r="J117" s="53"/>
    </row>
    <row r="118" spans="1:10" x14ac:dyDescent="0.3">
      <c r="G118" s="19"/>
      <c r="H118" s="19"/>
      <c r="I118" s="19"/>
      <c r="J118" s="19"/>
    </row>
    <row r="120" spans="1:10" x14ac:dyDescent="0.3">
      <c r="G120" s="19"/>
      <c r="H120" s="19"/>
      <c r="I120" s="19"/>
      <c r="J120" s="19"/>
    </row>
    <row r="121" spans="1:10" x14ac:dyDescent="0.3">
      <c r="G121" s="19"/>
      <c r="H121" s="19"/>
      <c r="I121" s="19"/>
      <c r="J121" s="19"/>
    </row>
  </sheetData>
  <mergeCells count="35">
    <mergeCell ref="D34:E34"/>
    <mergeCell ref="D86:E86"/>
    <mergeCell ref="D82:E82"/>
    <mergeCell ref="D77:E77"/>
    <mergeCell ref="D76:E76"/>
    <mergeCell ref="D81:E81"/>
    <mergeCell ref="D67:E67"/>
    <mergeCell ref="D60:E60"/>
    <mergeCell ref="D68:E68"/>
    <mergeCell ref="D47:E47"/>
    <mergeCell ref="D48:E48"/>
    <mergeCell ref="D50:E50"/>
    <mergeCell ref="D51:E51"/>
    <mergeCell ref="D59:E59"/>
    <mergeCell ref="D14:E14"/>
    <mergeCell ref="D23:E23"/>
    <mergeCell ref="D13:E13"/>
    <mergeCell ref="D24:E24"/>
    <mergeCell ref="D33:E33"/>
    <mergeCell ref="A109:F109"/>
    <mergeCell ref="H1:J1"/>
    <mergeCell ref="H2:J2"/>
    <mergeCell ref="H3:J3"/>
    <mergeCell ref="H4:J4"/>
    <mergeCell ref="F10:F11"/>
    <mergeCell ref="G10:G11"/>
    <mergeCell ref="H10:H11"/>
    <mergeCell ref="I10:J10"/>
    <mergeCell ref="A6:J6"/>
    <mergeCell ref="E10:E11"/>
    <mergeCell ref="A7:B7"/>
    <mergeCell ref="A10:A11"/>
    <mergeCell ref="B10:B11"/>
    <mergeCell ref="C10:C11"/>
    <mergeCell ref="D10:D11"/>
  </mergeCells>
  <pageMargins left="0.39370078740157483" right="0.39370078740157483" top="0.59055118110236227" bottom="0.39370078740157483" header="0.51181102362204722" footer="0.51181102362204722"/>
  <pageSetup paperSize="9" scale="53" fitToHeight="12" orientation="landscape" r:id="rId1"/>
  <headerFooter differentFirst="1">
    <oddHeader>&amp;C&amp;P</oddHeader>
  </headerFooter>
  <rowBreaks count="1" manualBreakCount="1">
    <brk id="66"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2023</vt:lpstr>
      <vt:lpstr>'2023'!Заголовки_для_друку</vt:lpstr>
      <vt:lpstr>'2023'!Область_друку</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2023-12-22T07:45:08Z</dcterms:modified>
</cp:coreProperties>
</file>