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2024" sheetId="11" r:id="rId1"/>
  </sheets>
  <definedNames>
    <definedName name="_xlnm.Print_Titles" localSheetId="0">'2024'!$15:$17</definedName>
    <definedName name="_xlnm.Print_Area" localSheetId="0">'2024'!$A$1:$J$122</definedName>
  </definedNames>
  <calcPr calcId="152511" refMode="R1C1"/>
</workbook>
</file>

<file path=xl/calcChain.xml><?xml version="1.0" encoding="utf-8"?>
<calcChain xmlns="http://schemas.openxmlformats.org/spreadsheetml/2006/main">
  <c r="I119" i="11" l="1"/>
  <c r="J119" i="11"/>
  <c r="H119" i="11"/>
  <c r="H95" i="11" l="1"/>
  <c r="H74" i="11"/>
  <c r="H114" i="11"/>
  <c r="J114" i="11" l="1"/>
  <c r="I114" i="11"/>
  <c r="G114" i="11"/>
  <c r="H19" i="11"/>
  <c r="G26" i="11"/>
  <c r="H40" i="11"/>
  <c r="H52" i="11"/>
  <c r="G74" i="11"/>
  <c r="I74" i="11"/>
  <c r="J74" i="11"/>
  <c r="G90" i="11"/>
  <c r="I90" i="11"/>
  <c r="J90" i="11"/>
  <c r="H90" i="11"/>
  <c r="G82" i="11"/>
  <c r="G94" i="11"/>
  <c r="H115" i="11" l="1"/>
  <c r="I115" i="11"/>
  <c r="J115" i="11"/>
  <c r="G115" i="11"/>
  <c r="G75" i="11"/>
  <c r="G52" i="11" l="1"/>
  <c r="H20" i="11" l="1"/>
  <c r="H109" i="11" l="1"/>
  <c r="I109" i="11"/>
  <c r="J109" i="11"/>
  <c r="H100" i="11"/>
  <c r="I100" i="11"/>
  <c r="J100" i="11"/>
  <c r="H99" i="11" l="1"/>
  <c r="I99" i="11"/>
  <c r="J99" i="11"/>
  <c r="H107" i="11" l="1"/>
  <c r="I107" i="11"/>
  <c r="J107" i="11"/>
  <c r="H32" i="11" l="1"/>
  <c r="H102" i="11" s="1"/>
  <c r="G59" i="11" l="1"/>
  <c r="G61" i="11" l="1"/>
  <c r="G62" i="11"/>
  <c r="G63" i="11"/>
  <c r="H108" i="11" l="1"/>
  <c r="I108" i="11"/>
  <c r="J108" i="11"/>
  <c r="H117" i="11"/>
  <c r="I117" i="11"/>
  <c r="J117" i="11"/>
  <c r="H113" i="11"/>
  <c r="I113" i="11"/>
  <c r="J113" i="11"/>
  <c r="H106" i="11"/>
  <c r="I106" i="11"/>
  <c r="J106" i="11"/>
  <c r="H118" i="11"/>
  <c r="I118" i="11"/>
  <c r="J118" i="11"/>
  <c r="H104" i="11"/>
  <c r="I104" i="11"/>
  <c r="J104" i="11"/>
  <c r="H103" i="11"/>
  <c r="I103" i="11"/>
  <c r="J103" i="11"/>
  <c r="H101" i="11"/>
  <c r="I101" i="11"/>
  <c r="J101" i="11"/>
  <c r="H98" i="11"/>
  <c r="I98" i="11"/>
  <c r="J98" i="11"/>
  <c r="H97" i="11"/>
  <c r="I97" i="11"/>
  <c r="J97" i="11"/>
  <c r="I54" i="11"/>
  <c r="J54" i="11"/>
  <c r="H54" i="11"/>
  <c r="J35" i="11" l="1"/>
  <c r="J102" i="11" s="1"/>
  <c r="I35" i="11"/>
  <c r="I102" i="11" s="1"/>
  <c r="G35" i="11" l="1"/>
  <c r="G93" i="11" l="1"/>
  <c r="H53" i="11" l="1"/>
  <c r="I53" i="11"/>
  <c r="J53" i="11"/>
  <c r="G55" i="11"/>
  <c r="G54" i="11" s="1"/>
  <c r="G53" i="11" l="1"/>
  <c r="H85" i="11"/>
  <c r="I112" i="11" l="1"/>
  <c r="G112" i="11" s="1"/>
  <c r="J116" i="11"/>
  <c r="I116" i="11"/>
  <c r="H116" i="11"/>
  <c r="J111" i="11"/>
  <c r="I111" i="11"/>
  <c r="J110" i="11"/>
  <c r="I110" i="11"/>
  <c r="H110" i="11"/>
  <c r="H105" i="11"/>
  <c r="H96" i="11"/>
  <c r="G92" i="11"/>
  <c r="G117" i="11" s="1"/>
  <c r="G91" i="11"/>
  <c r="G116" i="11" s="1"/>
  <c r="G88" i="11"/>
  <c r="I86" i="11"/>
  <c r="G86" i="11" s="1"/>
  <c r="J85" i="11"/>
  <c r="J84" i="11" s="1"/>
  <c r="G80" i="11"/>
  <c r="G79" i="11"/>
  <c r="G77" i="11"/>
  <c r="G72" i="11"/>
  <c r="G71" i="11"/>
  <c r="G70" i="11"/>
  <c r="G69" i="11"/>
  <c r="G68" i="11"/>
  <c r="G67" i="11"/>
  <c r="G64" i="11"/>
  <c r="G60" i="11"/>
  <c r="G58" i="11"/>
  <c r="G107" i="11" s="1"/>
  <c r="J57" i="11"/>
  <c r="J56" i="11" s="1"/>
  <c r="G51" i="11"/>
  <c r="G50" i="11"/>
  <c r="G49" i="11"/>
  <c r="G48" i="11"/>
  <c r="G46" i="11"/>
  <c r="G45" i="11"/>
  <c r="G44" i="11"/>
  <c r="G43" i="11"/>
  <c r="G42" i="11"/>
  <c r="G99" i="11" s="1"/>
  <c r="G41" i="11"/>
  <c r="J40" i="11"/>
  <c r="J39" i="11" s="1"/>
  <c r="G37" i="11"/>
  <c r="G96" i="11" s="1"/>
  <c r="G36" i="11"/>
  <c r="G34" i="11"/>
  <c r="G110" i="11" s="1"/>
  <c r="G33" i="11"/>
  <c r="G105" i="11" s="1"/>
  <c r="G31" i="11"/>
  <c r="J30" i="11"/>
  <c r="J29" i="11" s="1"/>
  <c r="G28" i="11"/>
  <c r="H111" i="11"/>
  <c r="G24" i="11"/>
  <c r="G23" i="11"/>
  <c r="G22" i="11"/>
  <c r="G106" i="11" l="1"/>
  <c r="G109" i="11"/>
  <c r="G108" i="11"/>
  <c r="G83" i="11"/>
  <c r="G118" i="11" s="1"/>
  <c r="J19" i="11"/>
  <c r="J18" i="11" s="1"/>
  <c r="G76" i="11"/>
  <c r="J73" i="11"/>
  <c r="G25" i="11"/>
  <c r="G104" i="11" s="1"/>
  <c r="H18" i="11"/>
  <c r="I89" i="11"/>
  <c r="G47" i="11"/>
  <c r="J89" i="11"/>
  <c r="G87" i="11"/>
  <c r="G85" i="11" s="1"/>
  <c r="G84" i="11" s="1"/>
  <c r="I40" i="11"/>
  <c r="I39" i="11" s="1"/>
  <c r="G57" i="11"/>
  <c r="G56" i="11" s="1"/>
  <c r="H73" i="11"/>
  <c r="G32" i="11"/>
  <c r="G102" i="11" s="1"/>
  <c r="G38" i="11"/>
  <c r="G100" i="11" s="1"/>
  <c r="I57" i="11"/>
  <c r="I56" i="11" s="1"/>
  <c r="G66" i="11"/>
  <c r="G65" i="11" s="1"/>
  <c r="I30" i="11"/>
  <c r="I29" i="11" s="1"/>
  <c r="G27" i="11"/>
  <c r="G111" i="11" s="1"/>
  <c r="G81" i="11"/>
  <c r="G103" i="11" s="1"/>
  <c r="I85" i="11"/>
  <c r="I84" i="11" s="1"/>
  <c r="H39" i="11"/>
  <c r="H89" i="11"/>
  <c r="H30" i="11"/>
  <c r="H29" i="11" s="1"/>
  <c r="H84" i="11"/>
  <c r="H57" i="11"/>
  <c r="H56" i="11" s="1"/>
  <c r="G20" i="11"/>
  <c r="H66" i="11"/>
  <c r="H65" i="11" s="1"/>
  <c r="G98" i="11" l="1"/>
  <c r="J95" i="11"/>
  <c r="G119" i="11"/>
  <c r="G113" i="11"/>
  <c r="G30" i="11"/>
  <c r="G29" i="11" s="1"/>
  <c r="I19" i="11"/>
  <c r="I18" i="11" s="1"/>
  <c r="I95" i="11" s="1"/>
  <c r="G21" i="11"/>
  <c r="G101" i="11" s="1"/>
  <c r="G78" i="11"/>
  <c r="G97" i="11" s="1"/>
  <c r="I73" i="11"/>
  <c r="G89" i="11"/>
  <c r="G40" i="11"/>
  <c r="G39" i="11" s="1"/>
  <c r="G73" i="11" l="1"/>
  <c r="G19" i="11"/>
  <c r="G18" i="11" s="1"/>
  <c r="G95" i="11" l="1"/>
</calcChain>
</file>

<file path=xl/sharedStrings.xml><?xml version="1.0" encoding="utf-8"?>
<sst xmlns="http://schemas.openxmlformats.org/spreadsheetml/2006/main" count="451" uniqueCount="268">
  <si>
    <t>Усього</t>
  </si>
  <si>
    <t>Загальний фонд</t>
  </si>
  <si>
    <t>Спеціальний фонд</t>
  </si>
  <si>
    <t>усього</t>
  </si>
  <si>
    <t>у тому числі бюджет розвитку</t>
  </si>
  <si>
    <t>0600000</t>
  </si>
  <si>
    <t>0610000</t>
  </si>
  <si>
    <t>0611010</t>
  </si>
  <si>
    <t>Надання дошкільної освіти</t>
  </si>
  <si>
    <t>Код Функціональної класифікації видатків та кредитування бюджету</t>
  </si>
  <si>
    <t>0200000</t>
  </si>
  <si>
    <t>0210000</t>
  </si>
  <si>
    <t>1200000</t>
  </si>
  <si>
    <t>1210000</t>
  </si>
  <si>
    <t xml:space="preserve">Інші заходи у сфері соціального захисту і соціального забезпечення </t>
  </si>
  <si>
    <t>0910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</si>
  <si>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</si>
  <si>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0800000</t>
  </si>
  <si>
    <t>0810000</t>
  </si>
  <si>
    <t>1216030</t>
  </si>
  <si>
    <t>0620</t>
  </si>
  <si>
    <t>0490</t>
  </si>
  <si>
    <t>1100000</t>
  </si>
  <si>
    <t>1110000</t>
  </si>
  <si>
    <t>0613242</t>
  </si>
  <si>
    <t>0813121</t>
  </si>
  <si>
    <t>3140</t>
  </si>
  <si>
    <t>1040</t>
  </si>
  <si>
    <t>Міська програма соціального захисту ветеранів педагогічної праці</t>
  </si>
  <si>
    <t>1010</t>
  </si>
  <si>
    <t>Організація благоустрою  населених пунктів</t>
  </si>
  <si>
    <t>1216017</t>
  </si>
  <si>
    <t>0456</t>
  </si>
  <si>
    <t>1217461</t>
  </si>
  <si>
    <t>Утримання та розвиток автомобільних доріг та дорожньої інфраструктури за рахунок коштів місцевого бюджету</t>
  </si>
  <si>
    <t>7693</t>
  </si>
  <si>
    <t>1115061</t>
  </si>
  <si>
    <t>5061</t>
  </si>
  <si>
    <t>0810</t>
  </si>
  <si>
    <t>3100000</t>
  </si>
  <si>
    <t>3110000</t>
  </si>
  <si>
    <t>3117693</t>
  </si>
  <si>
    <t>1113133</t>
  </si>
  <si>
    <t>3133</t>
  </si>
  <si>
    <t>Інші заходи та заклади молодіжної політики</t>
  </si>
  <si>
    <t>0921</t>
  </si>
  <si>
    <t>(код бюджету)</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</si>
  <si>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</si>
  <si>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</si>
  <si>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</si>
  <si>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міської програми</t>
  </si>
  <si>
    <t>Найменування головного розпорядника коштів міського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</si>
  <si>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Дата і номер документа, яким затверджено міську програму</t>
  </si>
  <si>
    <t>Інші заходи, пов'язані в економічною діяльністю</t>
  </si>
  <si>
    <t>3121</t>
  </si>
  <si>
    <t>6030</t>
  </si>
  <si>
    <t>6017</t>
  </si>
  <si>
    <t>Інша діяльність, пов'язана з експлуатацією об'єктів житлово - комунального господарства</t>
  </si>
  <si>
    <t>7461</t>
  </si>
  <si>
    <t xml:space="preserve">до рішення </t>
  </si>
  <si>
    <t>Чорноморської міської ради</t>
  </si>
  <si>
    <t>Надання загальної середньої освіти закладами загальної середньої освіти</t>
  </si>
  <si>
    <t>0611021</t>
  </si>
  <si>
    <t>1021</t>
  </si>
  <si>
    <t xml:space="preserve">Утримання та забезпечення діяльності центрів соціальних служб </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</si>
  <si>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</si>
  <si>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0212010</t>
  </si>
  <si>
    <t>2010</t>
  </si>
  <si>
    <t>0731</t>
  </si>
  <si>
    <t>Багатопрофільна стаціонарна медична допомога населенню</t>
  </si>
  <si>
    <t>0212100</t>
  </si>
  <si>
    <t>2100</t>
  </si>
  <si>
    <t>0722</t>
  </si>
  <si>
    <t>Стоматологічна допомога населенню</t>
  </si>
  <si>
    <t>0212152</t>
  </si>
  <si>
    <t>2152</t>
  </si>
  <si>
    <t>0763</t>
  </si>
  <si>
    <t>Інші програми та заходи у сфері охорони здоров’я</t>
  </si>
  <si>
    <t>3112</t>
  </si>
  <si>
    <t>Заходи державної політики з питань дітей та їх соціального захисту</t>
  </si>
  <si>
    <t>Міська цільова програма соціального  захисту та надання соціальних послуг населенню Чорноморської міської територіальної громади на 2021-2025 роки</t>
  </si>
  <si>
    <t>0213242</t>
  </si>
  <si>
    <t>3242</t>
  </si>
  <si>
    <t>1090</t>
  </si>
  <si>
    <t>Інші заходи у сфері соціального захисту і соціального забезпечення</t>
  </si>
  <si>
    <t>0218230</t>
  </si>
  <si>
    <t>8230</t>
  </si>
  <si>
    <t>0380</t>
  </si>
  <si>
    <t>Інші заходи громадського порядку та безпеки</t>
  </si>
  <si>
    <t>0218340</t>
  </si>
  <si>
    <t>8340</t>
  </si>
  <si>
    <t>0540</t>
  </si>
  <si>
    <t>Природоохоронні заходи за рахунок цільових фондів</t>
  </si>
  <si>
    <t>0813031</t>
  </si>
  <si>
    <t>3031</t>
  </si>
  <si>
    <t>1030</t>
  </si>
  <si>
    <t>Надання інших пільг окремим категоріям громадян відповідно до законодавства</t>
  </si>
  <si>
    <t>Міська програма підтримки населення Чорноморської міської територіальної громади, які підпадають під дію Закону України "Про статус ветеранів війни, гарантії їх соціального захисту" на 2021 – 2025 роки</t>
  </si>
  <si>
    <t xml:space="preserve"> 24.12.2020р.
№ 15-VIII </t>
  </si>
  <si>
    <t>0813032</t>
  </si>
  <si>
    <t>3032</t>
  </si>
  <si>
    <t>Надання пільг окремим категоріям громадян з оплати послуг зв'язку</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</si>
  <si>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</si>
  <si>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</si>
  <si>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</si>
  <si>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0813180</t>
  </si>
  <si>
    <t>3180</t>
  </si>
  <si>
    <t>1060</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</si>
  <si>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</si>
  <si>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0813192</t>
  </si>
  <si>
    <t>3192</t>
  </si>
  <si>
    <t>Надання фінансової підтримки громадським об'єднанням ветеранів і осіб з інвалідністю, діяльність яких має соціальну спрямованість</t>
  </si>
  <si>
    <t>0813242</t>
  </si>
  <si>
    <t>0813123</t>
  </si>
  <si>
    <t>3123</t>
  </si>
  <si>
    <t>Заходи державної політики з питань сім'ї</t>
  </si>
  <si>
    <t>1115011</t>
  </si>
  <si>
    <t>5011</t>
  </si>
  <si>
    <t>Проведення навчально-тренувальних зборів і змагань з олімпійських видів спорту</t>
  </si>
  <si>
    <t>5012</t>
  </si>
  <si>
    <t>1115012</t>
  </si>
  <si>
    <t>Проведення навчально-тренувальних зборів і змагань з неолімпійських видів спорту</t>
  </si>
  <si>
    <t>1216015</t>
  </si>
  <si>
    <t>6015</t>
  </si>
  <si>
    <t>Забезпечення надійної та безперебійної експлуатації ліфтів</t>
  </si>
  <si>
    <t>1218340</t>
  </si>
  <si>
    <t>Міська цільова програма розвитку освіти міста Чорноморська на 2021-2025 роки</t>
  </si>
  <si>
    <t>0611022</t>
  </si>
  <si>
    <t>1022</t>
  </si>
  <si>
    <t>0922</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</si>
  <si>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t>
  </si>
  <si>
    <t>1070</t>
  </si>
  <si>
    <t>1000000</t>
  </si>
  <si>
    <t>1010000</t>
  </si>
  <si>
    <t>1010180</t>
  </si>
  <si>
    <t>0180</t>
  </si>
  <si>
    <t>0133</t>
  </si>
  <si>
    <t>Інша діяльність у сфері державного управління</t>
  </si>
  <si>
    <t>1014030</t>
  </si>
  <si>
    <t>4030</t>
  </si>
  <si>
    <t>0824</t>
  </si>
  <si>
    <t>Забезпечення діяльності бібліотек</t>
  </si>
  <si>
    <t>1014040</t>
  </si>
  <si>
    <t>4040</t>
  </si>
  <si>
    <t>Забезпечення діяльності музеїв і виставок</t>
  </si>
  <si>
    <t>1014060</t>
  </si>
  <si>
    <t>4060</t>
  </si>
  <si>
    <t>0828</t>
  </si>
  <si>
    <t>Забезпечення діяльності палаців і будинків культури, клубів, центрів дозвілля та інших клубних закладів</t>
  </si>
  <si>
    <t>1014082</t>
  </si>
  <si>
    <t>4082</t>
  </si>
  <si>
    <t>0829</t>
  </si>
  <si>
    <t>Інші заходи в галузі культури і мистецтва</t>
  </si>
  <si>
    <t>Виконавчий комітет Чорноморської міської ради  Одеського району Одеської області</t>
  </si>
  <si>
    <t>Управління соціальної політики Чорноморської міської ради Одеського району Одеської області</t>
  </si>
  <si>
    <t>Відділ культури Чорноморської міської ради Одеського району Одеської області</t>
  </si>
  <si>
    <t>Міська цільова програма розвитку культури та мистецтва Чорноморської  міської  територіальної громади на  2022 – 2025 роки</t>
  </si>
  <si>
    <t>Відділ комунального господарства та благоустрою Чорноморської міської ради  Одеського району Одеської області</t>
  </si>
  <si>
    <t>Управління комунальної  власності  та земельних відносин Чорноморської міської ради Одеського району Одеської області</t>
  </si>
  <si>
    <t>0212111</t>
  </si>
  <si>
    <t>0726</t>
  </si>
  <si>
    <t>Первинна медична допомога населенню, що надається центрами первинної медичної (медико-санітарної) допомоги</t>
  </si>
  <si>
    <t xml:space="preserve">Міська цільова соціальна програма розвитку цивільного захисту Чорноморської міської територіальної громади на 2021-2025 роки </t>
  </si>
  <si>
    <t>Відділ молоді та спорту Чорноморської міської ради Одеського району Одеської області</t>
  </si>
  <si>
    <t>8240</t>
  </si>
  <si>
    <t>Заходи та роботи з територіальної оборони</t>
  </si>
  <si>
    <t>Міська цільова програма підтримки молодих педагогічних кадрів Чорноморської міської територіальної громади на 2022 - 2025 роки</t>
  </si>
  <si>
    <t>04.02.2022р.
№ 172-VIII</t>
  </si>
  <si>
    <t>04.02.2022р. 
№ 172-VIII</t>
  </si>
  <si>
    <t>Міська цільова програма розвитку фізичної культури і спорту на території Чорноморської міської територіальної громади на 2022-2025 роки</t>
  </si>
  <si>
    <t>Міська цільова соціальна програма розвитку цивільного захисту Чорноморської міської територіальної громади на 2021-2025 роки</t>
  </si>
  <si>
    <t>0320</t>
  </si>
  <si>
    <t>Заходи із запобігання та ліквідації надзвичайних ситуацій та наслідків стихійного лиха</t>
  </si>
  <si>
    <t>0813230</t>
  </si>
  <si>
    <t>3230</t>
  </si>
  <si>
    <t>Видатки, пов'язані з наданням підтримки внутрішньо переміщеним та/або евакуйованим особам у зв'язку із введенням воєнного стану</t>
  </si>
  <si>
    <t xml:space="preserve">Міська цільова програма "Молодь Чорноморська" на 2022-2025 роки </t>
  </si>
  <si>
    <t>Міська цільова програма відпочинку та оздоровлення дітей на 2022-2025 роки</t>
  </si>
  <si>
    <t>Міська цільова програма "Молодь Чорноморська" на 2022-2025 роки</t>
  </si>
  <si>
    <t>24.12.2020р.
№ 17-VIII 
(зі змінами)</t>
  </si>
  <si>
    <t>24.12.2020р.
№ 16-VIII 
(зі змінами)</t>
  </si>
  <si>
    <t>24.12.2020р.
№ 16-VIII  
(зі змінами)</t>
  </si>
  <si>
    <t>30.03.2021р. 
№ 27-VIII 
(зі змінами)</t>
  </si>
  <si>
    <t xml:space="preserve"> 30.03.2021р.
№ 25-VIII 
(зі змінами)</t>
  </si>
  <si>
    <t xml:space="preserve"> 24.12.2020р. 
№ 16-VIII 
(зі змінами)</t>
  </si>
  <si>
    <t>09.01.2006р. 
№ 511-IV 
(зі змінами)</t>
  </si>
  <si>
    <t xml:space="preserve"> 24.12.2020р.
№ 16-VIII 
(зі змінами)</t>
  </si>
  <si>
    <t>24.12.2020р.
№ 15-VIII 
(зі змінами)</t>
  </si>
  <si>
    <t>09.01.2006р. 
№ 511-IV
(зі змінами)</t>
  </si>
  <si>
    <t xml:space="preserve"> 24.12.2020р.
№ 15-VIII 
(зі змінами)</t>
  </si>
  <si>
    <t>19.12.2018 р. 
№ 371- VII
(зі змінами)</t>
  </si>
  <si>
    <t>0613140</t>
  </si>
  <si>
    <t>Міська комплексна програма відпочинку та оздоровлення дітей на 2022-2025 роки</t>
  </si>
  <si>
    <t>12.07.2022р.
№222 
(зі змінами)</t>
  </si>
  <si>
    <t>Міська цільова програма розвитку і функціонування української мови як державної на території Чорноморської міської територіальної громади на 2022-2025 роки</t>
  </si>
  <si>
    <t>1217693</t>
  </si>
  <si>
    <t>04.02.2022р. 
№ 182-VIII
(зі змінами)</t>
  </si>
  <si>
    <t>Міська цільова програма з функціонування інтегрованої системи відеоспостереження та відеоаналітики Чорноморської міської територальної громади на 2023 - 2025 роки</t>
  </si>
  <si>
    <t>3118240</t>
  </si>
  <si>
    <t>Фінансове управління Чорноморської міської ради Одеського району Одеської області</t>
  </si>
  <si>
    <t>3710000</t>
  </si>
  <si>
    <t>3700000</t>
  </si>
  <si>
    <t>Інші субвенції з місцевого бюджету</t>
  </si>
  <si>
    <t>0443</t>
  </si>
  <si>
    <t>1110180</t>
  </si>
  <si>
    <t>0218220</t>
  </si>
  <si>
    <t>Заходи та роботи з мобілізаційної підготовки місцевого значення</t>
  </si>
  <si>
    <t>Міська програма підтримки Першого відділу Одеського районного територіального центру комплектування та соціальної підтримки, проведення мобілізаційної підготовки військовозобов’язаних м. Чорноморська та забезпечення заходів, пов’язаних із виконанням військового обов’язку, призовом громадян України на строкову військову службу до лав Збройних Сил України та інших військових формувань на 2021-2025 роки</t>
  </si>
  <si>
    <t>30.03.2021р. 
№ 31-VIII 
(зі змінами)</t>
  </si>
  <si>
    <t>04.02.2022р. 
№ 180-VIIІ
(зі змінами)</t>
  </si>
  <si>
    <t>04.02.2022р. 
№ 181-VIII
(зі змінами)</t>
  </si>
  <si>
    <t>20.12.2022р. 
№ 279-VIII 
(зі змінами)</t>
  </si>
  <si>
    <t>Управління освіти Чорноморської міської ради  Одеського району Одеської області</t>
  </si>
  <si>
    <t>12.09.2019р. 
№ 485-VII
(зі змінами)</t>
  </si>
  <si>
    <t>3117350</t>
  </si>
  <si>
    <t>7350</t>
  </si>
  <si>
    <t>Розроблення схем планування та забудови територій (містобудівної документації)</t>
  </si>
  <si>
    <t>Інша субвенція районному бюджету Одеського району</t>
  </si>
  <si>
    <t xml:space="preserve">Міська цільова програма проведення технічної інвентаризації та виготовлення технічних паспортів багатоквартирних житлових будинків, які розташовані на території Чорноморської міської ради    Одеського району Одеської області  та знаходяться в управлінні комунального підприємства «Міське управління житлово - комунального господарства», на 2023 – 2025 роки. </t>
  </si>
  <si>
    <t>Програма модернізації ліфтового господарства Чорноморської міської ради Одеського району Одеської області на 2019 - 2025 роки</t>
  </si>
  <si>
    <t>1013140</t>
  </si>
  <si>
    <t>04.02.2022р. 
№ 175-VIII 
(зі змінами)</t>
  </si>
  <si>
    <t>0900000</t>
  </si>
  <si>
    <t/>
  </si>
  <si>
    <t>Служба у справах дітей Чорноморської мiської ради Одеського району Одеської областi</t>
  </si>
  <si>
    <t>0910000</t>
  </si>
  <si>
    <t>0913112</t>
  </si>
  <si>
    <t>Інша субвенція обласному бюджету Одеської області</t>
  </si>
  <si>
    <t>Начальник фінансового управління</t>
  </si>
  <si>
    <t>Ольга ЯКОВЕНКО</t>
  </si>
  <si>
    <t>Розподіл витрат бюджету Чорноморської міської територіальної громади  на реалізацію міських програм у 2024 році</t>
  </si>
  <si>
    <t>Міська програма охорони довкілля, раціонального використання природних ресурсів та забезпечення  екологічної безпеки на  території Чорноморської міської територіальної громади Одеського району Одеської  області на 2024-2026 роки</t>
  </si>
  <si>
    <t>Проект</t>
  </si>
  <si>
    <t>Програма розвитку у сфері житлово-комунального господарства в межах території Чорноморської міської ради Одеської області на 2019-2024 роки</t>
  </si>
  <si>
    <t>Міська програма охорони довкілля, раціонального використання природних ресурсів та забезпечення  екологічної безпеки на  території      Чорноморської міської територіальної громади Одеського району Одеської  області на 2023-2026 роки</t>
  </si>
  <si>
    <t>Міська цільова програма фінансової підтримки комунальних підприємств Чорноморської міської ради Одеського району Одеської області на 2024 рік.</t>
  </si>
  <si>
    <t>1011080</t>
  </si>
  <si>
    <t>1080</t>
  </si>
  <si>
    <t>0960</t>
  </si>
  <si>
    <t>Надання спеціалізованої освіти мистецькими школами</t>
  </si>
  <si>
    <t>Міська цільова програма підтримки здобуття професійної (професійно-технічної), фахової передвищої освіти на умовах регіонального замовлення у відповідних закладах освіти, що розташовані та діють на території Чорноморської міської  територіальної громади, на 2024 рік</t>
  </si>
  <si>
    <t>Міська програма "Здоров’я населення Чорноморської  міської територіальної громади на 2021 - 2025 роки"</t>
  </si>
  <si>
    <t>Міська цільова програма фінансової підтримки діяльності Одеської районної ради Одеської області на 2024 рік</t>
  </si>
  <si>
    <t>Міська цільова програма фінансової підтримки діяльності  Одеської районної ради Одеської області на 2024 рік</t>
  </si>
  <si>
    <t>Міська цільова програма підтримки Сил територіальної оборони Збройних Сил України, військових частин Збройних Сил України та посилення заходів громадської безпеки в умовах воєнного стану на території Чорноморської міської ради Одеського району Одеської області на 2024 рік</t>
  </si>
  <si>
    <t>Додаток 5</t>
  </si>
  <si>
    <t>УСЬОГО за розпорядниками</t>
  </si>
  <si>
    <t>УСЬОГО ЗА ПРОГРАМАМИ</t>
  </si>
  <si>
    <t>від                  2024 №               - VIII</t>
  </si>
  <si>
    <t>від 22.12.2023 № 522 - VIII"</t>
  </si>
  <si>
    <t>22.12.2023р. 
№ 515-VIII</t>
  </si>
  <si>
    <t>19.05.2023р.
№ 368-VIII</t>
  </si>
  <si>
    <t>22.12.2023р. 
№ 516-VIII</t>
  </si>
  <si>
    <t>Міська цільова програма зайнятості населення Чорноморської міської територіальної громади на 2024 - 2025 роки</t>
  </si>
  <si>
    <t>22.12.2023р.
№ 517-VIII</t>
  </si>
  <si>
    <t>1213210</t>
  </si>
  <si>
    <t>3210</t>
  </si>
  <si>
    <t>1050</t>
  </si>
  <si>
    <t>Організація та проведення громадських робіт</t>
  </si>
  <si>
    <t>22.12.2023р.
№ 518-VIII</t>
  </si>
  <si>
    <t>22.12.2023р.
№ 519-VIII</t>
  </si>
  <si>
    <t>"Додаток 6</t>
  </si>
  <si>
    <t>3719800</t>
  </si>
  <si>
    <t>9800</t>
  </si>
  <si>
    <t>Субвенція з місцевого бюджету державному бюджету на виконання програм соціально-економічного розвитку регіонів</t>
  </si>
  <si>
    <t xml:space="preserve">Міська цільова програма підтримки Сил територіальної оборони Збройних Сил України, військових частин Збройних Сил України та посилення  заходів громадської безпеки в умовах воєнного стану на території Чорноморської міської  ради Одеського району Одеської області на 2024 рік </t>
  </si>
  <si>
    <t>1218240</t>
  </si>
  <si>
    <t>0218240</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</si>
</sst>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204"/>
      <scheme val="minor"/>
    </font>
    <font>
      <sz val="10"/>
      <color theme="1"/>
      <name val="Calibri"/>
      <family val="2"/>
      <charset val="204"/>
      <scheme val="minor"/>
    </font>
    <font>
      <sz val="12"/>
      <color theme="1"/>
      <name val="Times New Roman"/>
      <family val="1"/>
      <charset val="204"/>
    </font>
    <font>
      <b/>
      <sz val="12"/>
      <color theme="1"/>
      <name val="Times New Roman"/>
      <family val="1"/>
      <charset val="204"/>
    </font>
    <font>
      <sz val="12"/>
      <name val="Times New Roman"/>
      <family val="1"/>
      <charset val="204"/>
    </font>
    <font>
      <b/>
      <sz val="12"/>
      <name val="Times New Roman"/>
      <family val="1"/>
      <charset val="204"/>
    </font>
    <font>
      <sz val="10"/>
      <color theme="1"/>
      <name val="Times New Roman"/>
      <family val="1"/>
      <charset val="204"/>
    </font>
    <font>
      <sz val="11"/>
      <color indexed="8"/>
      <name val="Calibri"/>
      <family val="2"/>
      <charset val="204"/>
    </font>
    <font>
      <sz val="10"/>
      <name val="Times New Roman"/>
      <family val="1"/>
      <charset val="204"/>
    </font>
    <font>
      <b/>
      <sz val="10"/>
      <name val="Times New Roman"/>
      <family val="1"/>
      <charset val="204"/>
    </font>
    <font>
      <sz val="10"/>
      <name val="Arial Cyr"/>
      <charset val="204"/>
    </font>
    <font>
      <u/>
      <sz val="10"/>
      <color indexed="12"/>
      <name val="Arial Cyr"/>
      <charset val="204"/>
    </font>
    <font>
      <u/>
      <sz val="14"/>
      <name val="Times New Roman"/>
      <family val="1"/>
      <charset val="204"/>
    </font>
    <font>
      <sz val="12"/>
      <color indexed="8"/>
      <name val="Times New Roman"/>
      <family val="1"/>
      <charset val="204"/>
    </font>
    <font>
      <b/>
      <sz val="14"/>
      <color theme="1"/>
      <name val="Times New Roman"/>
      <family val="1"/>
      <charset val="204"/>
    </font>
    <font>
      <b/>
      <sz val="11"/>
      <color theme="1"/>
      <name val="Calibri"/>
      <family val="2"/>
      <charset val="204"/>
      <scheme val="minor"/>
    </font>
    <font>
      <i/>
      <sz val="11"/>
      <color theme="1"/>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0" fontId="7" fillId="0" borderId="0"/>
    <xf numFmtId="0" fontId="8" fillId="0" borderId="0"/>
    <xf numFmtId="0" fontId="1" fillId="0" borderId="0"/>
    <xf numFmtId="0" fontId="8" fillId="0" borderId="0"/>
    <xf numFmtId="0" fontId="8" fillId="0" borderId="0"/>
    <xf numFmtId="0" fontId="10" fillId="0" borderId="0"/>
    <xf numFmtId="0" fontId="11" fillId="0" borderId="0" applyNumberFormat="0" applyFill="0" applyBorder="0" applyAlignment="0" applyProtection="0">
      <alignment vertical="top"/>
      <protection locked="0"/>
    </xf>
  </cellStyleXfs>
  <cellXfs count="128">
    <xf numFmtId="0" fontId="0" fillId="0" borderId="0" xfId="0"/>
    <xf numFmtId="0" fontId="0" fillId="2" borderId="0" xfId="0" applyFill="1" applyAlignment="1">
      <alignment horizontal="center" vertical="center"/>
    </xf>
    <xf numFmtId="0" fontId="0" fillId="2" borderId="0" xfId="0" applyFill="1"/>
    <xf numFmtId="0" fontId="4" fillId="2" borderId="0" xfId="0" applyFont="1" applyFill="1"/>
    <xf numFmtId="0" fontId="4" fillId="2" borderId="0" xfId="0" applyFont="1" applyFill="1" applyAlignment="1">
      <alignment horizontal="left"/>
    </xf>
    <xf numFmtId="0" fontId="8" fillId="2" borderId="0" xfId="0" applyFont="1" applyFill="1" applyAlignment="1">
      <alignment horizontal="center" vertical="center"/>
    </xf>
    <xf numFmtId="0" fontId="8" fillId="2" borderId="0" xfId="0" applyFont="1" applyFill="1"/>
    <xf numFmtId="0" fontId="8" fillId="2" borderId="0" xfId="0" applyFont="1" applyFill="1" applyAlignment="1">
      <alignment horizontal="left"/>
    </xf>
    <xf numFmtId="0" fontId="8" fillId="2" borderId="0" xfId="4" applyFont="1" applyFill="1" applyBorder="1" applyAlignment="1">
      <alignment horizontal="center" vertical="center"/>
    </xf>
    <xf numFmtId="0" fontId="8" fillId="2" borderId="0" xfId="4" applyFont="1" applyFill="1" applyBorder="1" applyAlignment="1">
      <alignment horizontal="left" vertical="center"/>
    </xf>
    <xf numFmtId="3" fontId="8" fillId="2" borderId="0" xfId="4" applyNumberFormat="1" applyFont="1" applyFill="1" applyBorder="1" applyAlignment="1">
      <alignment horizontal="center" vertical="center"/>
    </xf>
    <xf numFmtId="3" fontId="6" fillId="2" borderId="0" xfId="4" applyNumberFormat="1" applyFont="1" applyFill="1" applyBorder="1" applyAlignment="1">
      <alignment horizontal="center" vertical="center"/>
    </xf>
    <xf numFmtId="0" fontId="8" fillId="2" borderId="0" xfId="4" applyFont="1" applyFill="1" applyBorder="1" applyAlignment="1">
      <alignment horizontal="center"/>
    </xf>
    <xf numFmtId="0" fontId="4" fillId="2" borderId="0" xfId="0" applyFont="1" applyFill="1" applyAlignment="1">
      <alignment horizontal="center" vertical="center"/>
    </xf>
    <xf numFmtId="0" fontId="4" fillId="2" borderId="0" xfId="0" applyFont="1" applyFill="1" applyAlignment="1">
      <alignment horizontal="center"/>
    </xf>
    <xf numFmtId="0" fontId="8" fillId="2" borderId="0" xfId="0" applyFont="1" applyFill="1" applyAlignment="1">
      <alignment horizontal="center"/>
    </xf>
    <xf numFmtId="0" fontId="9" fillId="2" borderId="0" xfId="4" applyNumberFormat="1" applyFont="1" applyFill="1" applyBorder="1" applyAlignment="1" applyProtection="1">
      <alignment horizontal="center"/>
    </xf>
    <xf numFmtId="0" fontId="0" fillId="2" borderId="0" xfId="0" applyFill="1" applyAlignment="1">
      <alignment horizontal="center"/>
    </xf>
    <xf numFmtId="0" fontId="0" fillId="2" borderId="0" xfId="0" applyFill="1" applyAlignment="1">
      <alignment horizontal="left"/>
    </xf>
    <xf numFmtId="3" fontId="0" fillId="2" borderId="0" xfId="0" applyNumberFormat="1" applyFill="1" applyAlignment="1">
      <alignment horizontal="center" vertical="center"/>
    </xf>
    <xf numFmtId="0" fontId="2" fillId="2" borderId="0" xfId="0" applyFont="1" applyFill="1" applyBorder="1" applyAlignment="1">
      <alignment vertical="center" wrapText="1"/>
    </xf>
    <xf numFmtId="49" fontId="4" fillId="2" borderId="1" xfId="0" applyNumberFormat="1" applyFont="1" applyFill="1" applyBorder="1" applyAlignment="1">
      <alignment horizontal="center" vertical="center"/>
    </xf>
    <xf numFmtId="0" fontId="4" fillId="2" borderId="1" xfId="0" applyFont="1" applyFill="1" applyBorder="1" applyAlignment="1">
      <alignmen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0" xfId="0" applyFont="1" applyFill="1"/>
    <xf numFmtId="0" fontId="2" fillId="2" borderId="1" xfId="0" quotePrefix="1" applyFont="1" applyFill="1" applyBorder="1" applyAlignment="1">
      <alignment vertical="center" wrapText="1"/>
    </xf>
    <xf numFmtId="49" fontId="2" fillId="2" borderId="1" xfId="5"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2" borderId="1" xfId="1" applyFont="1" applyFill="1" applyBorder="1" applyAlignment="1">
      <alignment vertical="center" wrapText="1"/>
    </xf>
    <xf numFmtId="0" fontId="2" fillId="2" borderId="4" xfId="0" applyFont="1" applyFill="1" applyBorder="1" applyAlignment="1">
      <alignment horizontal="left" vertical="center" wrapText="1"/>
    </xf>
    <xf numFmtId="49" fontId="2" fillId="2" borderId="1" xfId="0" applyNumberFormat="1"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3" xfId="0" applyFont="1" applyFill="1" applyBorder="1" applyAlignment="1">
      <alignment horizontal="center" vertical="center" wrapText="1"/>
    </xf>
    <xf numFmtId="49" fontId="5"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3" fillId="2" borderId="0" xfId="0" applyFont="1" applyFill="1"/>
    <xf numFmtId="0" fontId="4" fillId="2" borderId="1" xfId="1" applyFont="1" applyFill="1" applyBorder="1" applyAlignment="1">
      <alignment horizontal="left" vertical="center" wrapText="1"/>
    </xf>
    <xf numFmtId="3" fontId="2" fillId="2" borderId="0" xfId="0" applyNumberFormat="1" applyFont="1" applyFill="1"/>
    <xf numFmtId="0" fontId="2" fillId="2" borderId="0" xfId="0" applyFont="1" applyFill="1" applyAlignment="1">
      <alignment horizontal="center"/>
    </xf>
    <xf numFmtId="49" fontId="3" fillId="2" borderId="1" xfId="5" applyNumberFormat="1" applyFont="1" applyFill="1" applyBorder="1" applyAlignment="1" applyProtection="1">
      <alignment horizontal="center" vertical="center" wrapText="1"/>
    </xf>
    <xf numFmtId="0" fontId="3" fillId="2" borderId="1" xfId="5" applyNumberFormat="1" applyFont="1" applyFill="1" applyBorder="1" applyAlignment="1" applyProtection="1">
      <alignment horizontal="center" vertical="center" wrapText="1"/>
    </xf>
    <xf numFmtId="49" fontId="3" fillId="2" borderId="1" xfId="5" applyNumberFormat="1" applyFont="1" applyFill="1" applyBorder="1" applyAlignment="1">
      <alignment horizontal="center" vertical="center" wrapText="1"/>
    </xf>
    <xf numFmtId="0" fontId="2" fillId="2" borderId="2" xfId="0" applyFont="1" applyFill="1" applyBorder="1" applyAlignment="1">
      <alignment vertical="center" wrapText="1"/>
    </xf>
    <xf numFmtId="0" fontId="2" fillId="2" borderId="1" xfId="0" applyFont="1" applyFill="1" applyBorder="1" applyAlignment="1">
      <alignment vertical="center" wrapText="1"/>
    </xf>
    <xf numFmtId="0" fontId="4" fillId="2" borderId="1" xfId="0" applyFont="1" applyFill="1" applyBorder="1" applyAlignment="1">
      <alignment vertical="top" wrapText="1"/>
    </xf>
    <xf numFmtId="0" fontId="2" fillId="2" borderId="0" xfId="0" applyFont="1" applyFill="1" applyAlignment="1">
      <alignment vertical="center"/>
    </xf>
    <xf numFmtId="0" fontId="2" fillId="2" borderId="0" xfId="0" applyFont="1" applyFill="1" applyBorder="1"/>
    <xf numFmtId="0" fontId="2" fillId="2" borderId="0" xfId="0" applyFont="1" applyFill="1" applyAlignment="1">
      <alignment horizontal="center" vertical="center"/>
    </xf>
    <xf numFmtId="4" fontId="3" fillId="2"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xf>
    <xf numFmtId="4" fontId="2" fillId="2" borderId="5" xfId="0" applyNumberFormat="1" applyFont="1" applyFill="1" applyBorder="1" applyAlignment="1">
      <alignment horizontal="center" vertical="center"/>
    </xf>
    <xf numFmtId="4" fontId="0" fillId="2" borderId="0" xfId="0" applyNumberFormat="1" applyFill="1" applyAlignment="1">
      <alignment horizontal="center" vertical="center"/>
    </xf>
    <xf numFmtId="0" fontId="6" fillId="2" borderId="1" xfId="4" applyFont="1" applyFill="1" applyBorder="1" applyAlignment="1">
      <alignment horizontal="center" vertical="center" wrapText="1"/>
    </xf>
    <xf numFmtId="3" fontId="6" fillId="2" borderId="1" xfId="4" applyNumberFormat="1" applyFont="1" applyFill="1" applyBorder="1" applyAlignment="1">
      <alignment horizontal="center" vertical="center" wrapText="1"/>
    </xf>
    <xf numFmtId="0" fontId="6" fillId="2" borderId="1" xfId="4" applyFont="1" applyFill="1" applyBorder="1" applyAlignment="1">
      <alignment horizontal="center" wrapText="1"/>
    </xf>
    <xf numFmtId="0" fontId="4" fillId="2" borderId="1" xfId="4" applyFont="1" applyFill="1" applyBorder="1" applyAlignment="1">
      <alignment vertical="center" wrapText="1"/>
    </xf>
    <xf numFmtId="0" fontId="2" fillId="2" borderId="0" xfId="0" applyFont="1" applyFill="1" applyBorder="1" applyAlignment="1">
      <alignment horizontal="center" vertical="center"/>
    </xf>
    <xf numFmtId="0" fontId="2" fillId="2" borderId="0" xfId="0" applyFont="1" applyFill="1" applyBorder="1" applyAlignment="1">
      <alignment vertical="center"/>
    </xf>
    <xf numFmtId="0" fontId="2" fillId="2" borderId="0" xfId="0" quotePrefix="1" applyFont="1" applyFill="1" applyBorder="1" applyAlignment="1">
      <alignment vertical="center" wrapText="1"/>
    </xf>
    <xf numFmtId="0" fontId="2" fillId="2" borderId="0" xfId="0" applyFont="1" applyFill="1" applyBorder="1" applyAlignment="1">
      <alignment horizontal="center" vertical="center" wrapText="1"/>
    </xf>
    <xf numFmtId="4" fontId="2" fillId="2" borderId="0" xfId="0" applyNumberFormat="1" applyFont="1" applyFill="1" applyBorder="1" applyAlignment="1">
      <alignment horizontal="center" vertical="center"/>
    </xf>
    <xf numFmtId="0" fontId="2" fillId="3" borderId="0" xfId="0" applyFont="1" applyFill="1"/>
    <xf numFmtId="0" fontId="3" fillId="3" borderId="0" xfId="0" applyFont="1" applyFill="1"/>
    <xf numFmtId="3" fontId="2" fillId="3" borderId="0" xfId="0" applyNumberFormat="1" applyFont="1" applyFill="1"/>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0" xfId="0" applyFont="1" applyFill="1" applyAlignment="1">
      <alignment horizontal="lef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xf>
    <xf numFmtId="0" fontId="13" fillId="2" borderId="1" xfId="0" applyFont="1" applyFill="1" applyBorder="1" applyAlignment="1">
      <alignment vertical="center" wrapText="1"/>
    </xf>
    <xf numFmtId="0" fontId="4" fillId="2" borderId="1" xfId="0" quotePrefix="1" applyFont="1" applyFill="1" applyBorder="1" applyAlignment="1">
      <alignment vertical="center" wrapText="1"/>
    </xf>
    <xf numFmtId="0" fontId="4" fillId="2" borderId="1" xfId="0" applyFont="1" applyFill="1" applyBorder="1" applyAlignment="1">
      <alignment horizontal="left" vertical="center" wrapText="1"/>
    </xf>
    <xf numFmtId="49" fontId="5" fillId="0" borderId="1" xfId="0" applyNumberFormat="1" applyFont="1" applyFill="1" applyBorder="1" applyAlignment="1">
      <alignment horizontal="center" vertical="center"/>
    </xf>
    <xf numFmtId="4" fontId="3"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4"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2" fillId="0" borderId="1" xfId="0" quotePrefix="1" applyFont="1" applyFill="1" applyBorder="1" applyAlignment="1">
      <alignment horizontal="left" vertical="center" wrapText="1"/>
    </xf>
    <xf numFmtId="0" fontId="2" fillId="0" borderId="3" xfId="0" applyFont="1" applyFill="1" applyBorder="1" applyAlignment="1">
      <alignment horizontal="left" vertical="center" wrapText="1"/>
    </xf>
    <xf numFmtId="0" fontId="4" fillId="0" borderId="1" xfId="1" applyFont="1" applyFill="1" applyBorder="1" applyAlignment="1">
      <alignment horizontal="left" vertical="center" wrapText="1"/>
    </xf>
    <xf numFmtId="0" fontId="4" fillId="0" borderId="1" xfId="1" applyFont="1" applyFill="1" applyBorder="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center" vertical="center"/>
    </xf>
    <xf numFmtId="4" fontId="2" fillId="2" borderId="1" xfId="0" applyNumberFormat="1" applyFont="1" applyFill="1" applyBorder="1" applyAlignment="1">
      <alignment vertical="center"/>
    </xf>
    <xf numFmtId="4" fontId="14" fillId="2" borderId="1" xfId="0" applyNumberFormat="1" applyFont="1" applyFill="1" applyBorder="1" applyAlignment="1">
      <alignment horizontal="center" vertical="center"/>
    </xf>
    <xf numFmtId="0" fontId="14" fillId="2" borderId="0" xfId="0" applyFont="1" applyFill="1" applyBorder="1"/>
    <xf numFmtId="0" fontId="14" fillId="2" borderId="0" xfId="0" applyFont="1" applyFill="1"/>
    <xf numFmtId="0" fontId="2" fillId="2" borderId="1" xfId="0" quotePrefix="1" applyFont="1" applyFill="1" applyBorder="1" applyAlignment="1">
      <alignment horizontal="center" vertical="center" wrapText="1"/>
    </xf>
    <xf numFmtId="0" fontId="4" fillId="2" borderId="1" xfId="0" quotePrefix="1" applyFont="1" applyFill="1" applyBorder="1" applyAlignment="1">
      <alignment horizontal="left" vertical="center" wrapText="1"/>
    </xf>
    <xf numFmtId="0" fontId="4" fillId="2" borderId="5" xfId="0" quotePrefix="1" applyFont="1" applyFill="1" applyBorder="1" applyAlignment="1">
      <alignment horizontal="left" vertical="center" wrapText="1"/>
    </xf>
    <xf numFmtId="0" fontId="15" fillId="2" borderId="0" xfId="0" applyFont="1" applyFill="1" applyAlignment="1">
      <alignment horizontal="center"/>
    </xf>
    <xf numFmtId="0" fontId="15" fillId="2" borderId="0" xfId="0" applyFont="1" applyFill="1" applyAlignment="1">
      <alignment horizontal="center" vertical="center"/>
    </xf>
    <xf numFmtId="0" fontId="15" fillId="2" borderId="0" xfId="0" applyFont="1" applyFill="1"/>
    <xf numFmtId="3" fontId="15" fillId="2" borderId="0" xfId="0" applyNumberFormat="1" applyFont="1" applyFill="1" applyAlignment="1">
      <alignment horizontal="center" vertical="center"/>
    </xf>
    <xf numFmtId="4" fontId="15" fillId="2" borderId="0" xfId="0" applyNumberFormat="1" applyFont="1" applyFill="1" applyAlignment="1">
      <alignment horizontal="center" vertical="center"/>
    </xf>
    <xf numFmtId="0" fontId="16" fillId="2" borderId="0" xfId="0" applyFont="1" applyFill="1" applyAlignment="1">
      <alignment horizontal="center"/>
    </xf>
    <xf numFmtId="0" fontId="16" fillId="2" borderId="0" xfId="0" applyFont="1" applyFill="1" applyAlignment="1">
      <alignment horizontal="center" vertical="center"/>
    </xf>
    <xf numFmtId="0" fontId="16" fillId="2" borderId="0" xfId="0" applyFont="1" applyFill="1"/>
    <xf numFmtId="0" fontId="16" fillId="2" borderId="0" xfId="0" applyFont="1" applyFill="1" applyAlignment="1">
      <alignment horizontal="left"/>
    </xf>
    <xf numFmtId="3" fontId="16" fillId="2" borderId="0" xfId="0" applyNumberFormat="1" applyFont="1" applyFill="1" applyAlignment="1">
      <alignment horizontal="center" vertical="center"/>
    </xf>
    <xf numFmtId="0" fontId="2" fillId="2" borderId="0" xfId="0" applyFont="1" applyFill="1" applyAlignment="1">
      <alignment horizontal="left" vertical="center"/>
    </xf>
    <xf numFmtId="0" fontId="2" fillId="2" borderId="0" xfId="4" applyFont="1" applyFill="1" applyAlignment="1">
      <alignment horizontal="left" vertical="center"/>
    </xf>
    <xf numFmtId="0" fontId="5" fillId="2" borderId="4"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3" fillId="2" borderId="4" xfId="5" applyNumberFormat="1" applyFont="1" applyFill="1" applyBorder="1" applyAlignment="1" applyProtection="1">
      <alignment horizontal="center" vertical="center" wrapText="1"/>
    </xf>
    <xf numFmtId="0" fontId="3" fillId="2" borderId="5" xfId="5" applyNumberFormat="1" applyFont="1" applyFill="1" applyBorder="1" applyAlignment="1" applyProtection="1">
      <alignment horizontal="center"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6" fillId="2" borderId="1" xfId="4" applyFont="1" applyFill="1" applyBorder="1" applyAlignment="1">
      <alignment horizontal="center" wrapText="1"/>
    </xf>
    <xf numFmtId="0" fontId="6" fillId="2" borderId="1" xfId="4"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3" fillId="2" borderId="4" xfId="0" quotePrefix="1" applyFont="1" applyFill="1" applyBorder="1" applyAlignment="1">
      <alignment horizontal="center" vertical="center" wrapText="1"/>
    </xf>
    <xf numFmtId="0" fontId="3" fillId="2" borderId="5" xfId="0" quotePrefix="1" applyFont="1" applyFill="1" applyBorder="1" applyAlignment="1">
      <alignment horizontal="center" vertical="center" wrapText="1"/>
    </xf>
    <xf numFmtId="0" fontId="15" fillId="2" borderId="0" xfId="0" applyFont="1" applyFill="1" applyAlignment="1">
      <alignment horizontal="right" vertical="center"/>
    </xf>
    <xf numFmtId="0" fontId="14" fillId="2" borderId="4"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5" xfId="0" applyFont="1" applyFill="1" applyBorder="1" applyAlignment="1">
      <alignment horizontal="center" vertical="center"/>
    </xf>
    <xf numFmtId="3" fontId="6" fillId="2" borderId="1" xfId="4" applyNumberFormat="1" applyFont="1" applyFill="1" applyBorder="1" applyAlignment="1">
      <alignment horizontal="center" vertical="center" wrapText="1"/>
    </xf>
    <xf numFmtId="0" fontId="3" fillId="2" borderId="0" xfId="4" applyNumberFormat="1" applyFont="1" applyFill="1" applyBorder="1" applyAlignment="1" applyProtection="1">
      <alignment horizontal="center" vertical="center" wrapText="1"/>
    </xf>
    <xf numFmtId="0" fontId="6" fillId="2" borderId="2" xfId="4" applyFont="1" applyFill="1" applyBorder="1" applyAlignment="1">
      <alignment horizontal="center" vertical="center" wrapText="1"/>
    </xf>
    <xf numFmtId="0" fontId="6" fillId="2" borderId="3" xfId="4" applyFont="1" applyFill="1" applyBorder="1" applyAlignment="1">
      <alignment horizontal="center" vertical="center" wrapText="1"/>
    </xf>
    <xf numFmtId="0" fontId="12" fillId="2" borderId="0" xfId="7" applyFont="1" applyFill="1" applyAlignment="1" applyProtection="1">
      <alignment horizontal="left"/>
    </xf>
  </cellXfs>
  <cellStyles count="8">
    <cellStyle name="Гіперпосилання" xfId="7" builtinId="8"/>
    <cellStyle name="Звичайний" xfId="0" builtinId="0"/>
    <cellStyle name="Обычный 11 2" xfId="5"/>
    <cellStyle name="Обычный 17 5 6" xfId="3"/>
    <cellStyle name="Обычный 2" xfId="6"/>
    <cellStyle name="Обычный 3" xfId="2"/>
    <cellStyle name="Обычный 3 2" xfId="4"/>
    <cellStyle name="Обычный_дод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4"/>
  <sheetViews>
    <sheetView showZeros="0" tabSelected="1" view="pageBreakPreview" zoomScale="62" zoomScaleNormal="60" zoomScaleSheetLayoutView="62" workbookViewId="0">
      <pane ySplit="16" topLeftCell="A117" activePane="bottomLeft" state="frozen"/>
      <selection pane="bottomLeft" activeCell="F123" sqref="E123:K142"/>
    </sheetView>
  </sheetViews>
  <sheetFormatPr defaultColWidth="9.140625" defaultRowHeight="15" x14ac:dyDescent="0.25"/>
  <cols>
    <col min="1" max="1" width="13.28515625" style="17" customWidth="1"/>
    <col min="2" max="2" width="12.28515625" style="1" customWidth="1"/>
    <col min="3" max="3" width="14.28515625" style="17" customWidth="1"/>
    <col min="4" max="4" width="60.85546875" style="2" customWidth="1"/>
    <col min="5" max="5" width="58.85546875" style="18" customWidth="1"/>
    <col min="6" max="6" width="25" style="1" customWidth="1"/>
    <col min="7" max="7" width="19" style="1" customWidth="1"/>
    <col min="8" max="8" width="19.28515625" style="1" customWidth="1"/>
    <col min="9" max="9" width="16.28515625" style="1" customWidth="1"/>
    <col min="10" max="10" width="22.7109375" style="1" customWidth="1"/>
    <col min="11" max="11" width="11.28515625" style="2" bestFit="1" customWidth="1"/>
    <col min="12" max="12" width="9.140625" style="2"/>
    <col min="13" max="13" width="12.28515625" style="2" bestFit="1" customWidth="1"/>
    <col min="14" max="16384" width="9.140625" style="2"/>
  </cols>
  <sheetData>
    <row r="1" spans="1:10" ht="15.75" x14ac:dyDescent="0.25">
      <c r="H1" s="105" t="s">
        <v>245</v>
      </c>
      <c r="I1" s="105"/>
      <c r="J1" s="105"/>
    </row>
    <row r="2" spans="1:10" ht="15.75" x14ac:dyDescent="0.25">
      <c r="H2" s="105" t="s">
        <v>59</v>
      </c>
      <c r="I2" s="105"/>
      <c r="J2" s="105"/>
    </row>
    <row r="3" spans="1:10" ht="15.75" x14ac:dyDescent="0.25">
      <c r="H3" s="105" t="s">
        <v>60</v>
      </c>
      <c r="I3" s="105"/>
      <c r="J3" s="105"/>
    </row>
    <row r="4" spans="1:10" ht="15.75" x14ac:dyDescent="0.25">
      <c r="H4" s="106" t="s">
        <v>248</v>
      </c>
      <c r="I4" s="106"/>
      <c r="J4" s="106"/>
    </row>
    <row r="6" spans="1:10" ht="15.75" x14ac:dyDescent="0.25">
      <c r="H6" s="105" t="s">
        <v>261</v>
      </c>
      <c r="I6" s="105"/>
      <c r="J6" s="105"/>
    </row>
    <row r="7" spans="1:10" ht="15.75" x14ac:dyDescent="0.25">
      <c r="H7" s="105" t="s">
        <v>59</v>
      </c>
      <c r="I7" s="105"/>
      <c r="J7" s="105"/>
    </row>
    <row r="8" spans="1:10" ht="15.75" x14ac:dyDescent="0.25">
      <c r="H8" s="105" t="s">
        <v>60</v>
      </c>
      <c r="I8" s="105"/>
      <c r="J8" s="105"/>
    </row>
    <row r="9" spans="1:10" ht="15.75" x14ac:dyDescent="0.25">
      <c r="H9" s="106" t="s">
        <v>249</v>
      </c>
      <c r="I9" s="106"/>
      <c r="J9" s="106"/>
    </row>
    <row r="11" spans="1:10" ht="15.75" x14ac:dyDescent="0.25">
      <c r="A11" s="124" t="s">
        <v>230</v>
      </c>
      <c r="B11" s="124"/>
      <c r="C11" s="124"/>
      <c r="D11" s="124"/>
      <c r="E11" s="124"/>
      <c r="F11" s="124"/>
      <c r="G11" s="124"/>
      <c r="H11" s="124"/>
      <c r="I11" s="124"/>
      <c r="J11" s="124"/>
    </row>
    <row r="12" spans="1:10" ht="18.75" x14ac:dyDescent="0.3">
      <c r="A12" s="127">
        <v>1558900000</v>
      </c>
      <c r="B12" s="127"/>
      <c r="C12" s="14"/>
      <c r="D12" s="3"/>
      <c r="E12" s="4"/>
      <c r="F12" s="13"/>
      <c r="G12" s="13"/>
      <c r="H12" s="13"/>
      <c r="I12" s="13"/>
      <c r="J12" s="13"/>
    </row>
    <row r="13" spans="1:10" x14ac:dyDescent="0.25">
      <c r="A13" s="15" t="s">
        <v>46</v>
      </c>
      <c r="B13" s="5"/>
      <c r="C13" s="15"/>
      <c r="D13" s="6"/>
      <c r="E13" s="7"/>
      <c r="F13" s="5"/>
      <c r="G13" s="5"/>
      <c r="H13" s="5"/>
      <c r="I13" s="5"/>
      <c r="J13" s="5"/>
    </row>
    <row r="14" spans="1:10" x14ac:dyDescent="0.25">
      <c r="A14" s="16"/>
      <c r="B14" s="8"/>
      <c r="C14" s="12"/>
      <c r="D14" s="8"/>
      <c r="E14" s="9"/>
      <c r="F14" s="8"/>
      <c r="G14" s="10"/>
      <c r="H14" s="10"/>
      <c r="I14" s="10"/>
      <c r="J14" s="11" t="s">
        <v>47</v>
      </c>
    </row>
    <row r="15" spans="1:10" x14ac:dyDescent="0.25">
      <c r="A15" s="113" t="s">
        <v>48</v>
      </c>
      <c r="B15" s="114" t="s">
        <v>49</v>
      </c>
      <c r="C15" s="113" t="s">
        <v>9</v>
      </c>
      <c r="D15" s="114" t="s">
        <v>51</v>
      </c>
      <c r="E15" s="125" t="s">
        <v>50</v>
      </c>
      <c r="F15" s="114" t="s">
        <v>52</v>
      </c>
      <c r="G15" s="123" t="s">
        <v>0</v>
      </c>
      <c r="H15" s="123" t="s">
        <v>1</v>
      </c>
      <c r="I15" s="123" t="s">
        <v>2</v>
      </c>
      <c r="J15" s="123"/>
    </row>
    <row r="16" spans="1:10" ht="85.7" customHeight="1" x14ac:dyDescent="0.25">
      <c r="A16" s="113"/>
      <c r="B16" s="114"/>
      <c r="C16" s="113"/>
      <c r="D16" s="114"/>
      <c r="E16" s="126"/>
      <c r="F16" s="114"/>
      <c r="G16" s="123"/>
      <c r="H16" s="123"/>
      <c r="I16" s="54" t="s">
        <v>3</v>
      </c>
      <c r="J16" s="54" t="s">
        <v>4</v>
      </c>
    </row>
    <row r="17" spans="1:10" s="1" customFormat="1" x14ac:dyDescent="0.2">
      <c r="A17" s="55">
        <v>1</v>
      </c>
      <c r="B17" s="53">
        <v>2</v>
      </c>
      <c r="C17" s="55">
        <v>3</v>
      </c>
      <c r="D17" s="53">
        <v>4</v>
      </c>
      <c r="E17" s="53">
        <v>5</v>
      </c>
      <c r="F17" s="53">
        <v>6</v>
      </c>
      <c r="G17" s="54">
        <v>7</v>
      </c>
      <c r="H17" s="54">
        <v>8</v>
      </c>
      <c r="I17" s="54">
        <v>9</v>
      </c>
      <c r="J17" s="54">
        <v>10</v>
      </c>
    </row>
    <row r="18" spans="1:10" s="36" customFormat="1" ht="15.75" x14ac:dyDescent="0.25">
      <c r="A18" s="40" t="s">
        <v>10</v>
      </c>
      <c r="B18" s="41"/>
      <c r="C18" s="41"/>
      <c r="D18" s="109" t="s">
        <v>153</v>
      </c>
      <c r="E18" s="110"/>
      <c r="F18" s="35"/>
      <c r="G18" s="49">
        <f>G19</f>
        <v>45226200</v>
      </c>
      <c r="H18" s="49">
        <f>H19</f>
        <v>43849700</v>
      </c>
      <c r="I18" s="49">
        <f>I19</f>
        <v>1376500</v>
      </c>
      <c r="J18" s="49">
        <f>J19</f>
        <v>1276500</v>
      </c>
    </row>
    <row r="19" spans="1:10" s="36" customFormat="1" ht="15.75" x14ac:dyDescent="0.25">
      <c r="A19" s="42" t="s">
        <v>11</v>
      </c>
      <c r="B19" s="42"/>
      <c r="C19" s="42"/>
      <c r="D19" s="109" t="s">
        <v>153</v>
      </c>
      <c r="E19" s="110"/>
      <c r="F19" s="35"/>
      <c r="G19" s="49">
        <f>SUM(G20:G28)</f>
        <v>45226200</v>
      </c>
      <c r="H19" s="49">
        <f>SUM(H20:H28)</f>
        <v>43849700</v>
      </c>
      <c r="I19" s="49">
        <f>SUM(I20:I28)</f>
        <v>1376500</v>
      </c>
      <c r="J19" s="49">
        <f>SUM(J20:J28)</f>
        <v>1276500</v>
      </c>
    </row>
    <row r="20" spans="1:10" s="25" customFormat="1" ht="47.25" x14ac:dyDescent="0.25">
      <c r="A20" s="21" t="s">
        <v>66</v>
      </c>
      <c r="B20" s="21" t="s">
        <v>67</v>
      </c>
      <c r="C20" s="21" t="s">
        <v>68</v>
      </c>
      <c r="D20" s="22" t="s">
        <v>69</v>
      </c>
      <c r="E20" s="23" t="s">
        <v>241</v>
      </c>
      <c r="F20" s="24" t="s">
        <v>179</v>
      </c>
      <c r="G20" s="50">
        <f>H20+I20</f>
        <v>18381400</v>
      </c>
      <c r="H20" s="50">
        <f>19381400-1000000</f>
        <v>18381400</v>
      </c>
      <c r="I20" s="50"/>
      <c r="J20" s="50"/>
    </row>
    <row r="21" spans="1:10" s="25" customFormat="1" ht="47.25" x14ac:dyDescent="0.25">
      <c r="A21" s="21" t="s">
        <v>70</v>
      </c>
      <c r="B21" s="21" t="s">
        <v>71</v>
      </c>
      <c r="C21" s="21" t="s">
        <v>72</v>
      </c>
      <c r="D21" s="22" t="s">
        <v>73</v>
      </c>
      <c r="E21" s="23" t="s">
        <v>241</v>
      </c>
      <c r="F21" s="24" t="s">
        <v>179</v>
      </c>
      <c r="G21" s="50">
        <f t="shared" ref="G21:G26" si="0">H21+I21</f>
        <v>8941500</v>
      </c>
      <c r="H21" s="50">
        <v>8941500</v>
      </c>
      <c r="I21" s="50"/>
      <c r="J21" s="50"/>
    </row>
    <row r="22" spans="1:10" s="25" customFormat="1" ht="47.25" x14ac:dyDescent="0.25">
      <c r="A22" s="24" t="s">
        <v>159</v>
      </c>
      <c r="B22" s="24">
        <v>2111</v>
      </c>
      <c r="C22" s="24" t="s">
        <v>160</v>
      </c>
      <c r="D22" s="26" t="s">
        <v>161</v>
      </c>
      <c r="E22" s="23" t="s">
        <v>241</v>
      </c>
      <c r="F22" s="24" t="s">
        <v>179</v>
      </c>
      <c r="G22" s="50">
        <f t="shared" si="0"/>
        <v>8225200</v>
      </c>
      <c r="H22" s="50">
        <v>8225200</v>
      </c>
      <c r="I22" s="50"/>
      <c r="J22" s="50"/>
    </row>
    <row r="23" spans="1:10" s="25" customFormat="1" ht="47.25" x14ac:dyDescent="0.25">
      <c r="A23" s="21" t="s">
        <v>74</v>
      </c>
      <c r="B23" s="21" t="s">
        <v>75</v>
      </c>
      <c r="C23" s="21" t="s">
        <v>76</v>
      </c>
      <c r="D23" s="56" t="s">
        <v>77</v>
      </c>
      <c r="E23" s="23" t="s">
        <v>241</v>
      </c>
      <c r="F23" s="24" t="s">
        <v>179</v>
      </c>
      <c r="G23" s="50">
        <f t="shared" si="0"/>
        <v>1629600</v>
      </c>
      <c r="H23" s="50">
        <v>1629600</v>
      </c>
      <c r="I23" s="50"/>
      <c r="J23" s="50"/>
    </row>
    <row r="24" spans="1:10" s="25" customFormat="1" ht="47.25" x14ac:dyDescent="0.25">
      <c r="A24" s="27" t="s">
        <v>81</v>
      </c>
      <c r="B24" s="21" t="s">
        <v>82</v>
      </c>
      <c r="C24" s="21" t="s">
        <v>83</v>
      </c>
      <c r="D24" s="29" t="s">
        <v>84</v>
      </c>
      <c r="E24" s="30" t="s">
        <v>80</v>
      </c>
      <c r="F24" s="24" t="s">
        <v>181</v>
      </c>
      <c r="G24" s="51">
        <f t="shared" si="0"/>
        <v>4000000</v>
      </c>
      <c r="H24" s="50">
        <v>4000000</v>
      </c>
      <c r="I24" s="50"/>
      <c r="J24" s="50"/>
    </row>
    <row r="25" spans="1:10" s="25" customFormat="1" ht="126" x14ac:dyDescent="0.25">
      <c r="A25" s="31" t="s">
        <v>205</v>
      </c>
      <c r="B25" s="24">
        <v>8220</v>
      </c>
      <c r="C25" s="31" t="s">
        <v>87</v>
      </c>
      <c r="D25" s="26" t="s">
        <v>206</v>
      </c>
      <c r="E25" s="32" t="s">
        <v>207</v>
      </c>
      <c r="F25" s="24" t="s">
        <v>208</v>
      </c>
      <c r="G25" s="50">
        <f t="shared" si="0"/>
        <v>637000</v>
      </c>
      <c r="H25" s="50">
        <v>637000</v>
      </c>
      <c r="I25" s="50"/>
      <c r="J25" s="50"/>
    </row>
    <row r="26" spans="1:10" s="25" customFormat="1" ht="94.5" x14ac:dyDescent="0.25">
      <c r="A26" s="21" t="s">
        <v>267</v>
      </c>
      <c r="B26" s="21" t="s">
        <v>164</v>
      </c>
      <c r="C26" s="21" t="s">
        <v>87</v>
      </c>
      <c r="D26" s="29" t="s">
        <v>165</v>
      </c>
      <c r="E26" s="32" t="s">
        <v>244</v>
      </c>
      <c r="F26" s="24" t="s">
        <v>252</v>
      </c>
      <c r="G26" s="50">
        <f t="shared" si="0"/>
        <v>1336500</v>
      </c>
      <c r="H26" s="50">
        <v>60000</v>
      </c>
      <c r="I26" s="50">
        <v>1276500</v>
      </c>
      <c r="J26" s="50">
        <v>1276500</v>
      </c>
    </row>
    <row r="27" spans="1:10" s="25" customFormat="1" ht="63" x14ac:dyDescent="0.25">
      <c r="A27" s="21" t="s">
        <v>85</v>
      </c>
      <c r="B27" s="21" t="s">
        <v>86</v>
      </c>
      <c r="C27" s="21" t="s">
        <v>87</v>
      </c>
      <c r="D27" s="29" t="s">
        <v>88</v>
      </c>
      <c r="E27" s="32" t="s">
        <v>197</v>
      </c>
      <c r="F27" s="24" t="s">
        <v>211</v>
      </c>
      <c r="G27" s="50">
        <f>H27+I27</f>
        <v>1975000</v>
      </c>
      <c r="H27" s="50">
        <v>1975000</v>
      </c>
      <c r="I27" s="50"/>
      <c r="J27" s="50"/>
    </row>
    <row r="28" spans="1:10" s="25" customFormat="1" ht="78.75" x14ac:dyDescent="0.25">
      <c r="A28" s="21" t="s">
        <v>89</v>
      </c>
      <c r="B28" s="21" t="s">
        <v>90</v>
      </c>
      <c r="C28" s="21" t="s">
        <v>91</v>
      </c>
      <c r="D28" s="29" t="s">
        <v>92</v>
      </c>
      <c r="E28" s="32" t="s">
        <v>231</v>
      </c>
      <c r="F28" s="33" t="s">
        <v>232</v>
      </c>
      <c r="G28" s="50">
        <f>H28+I28</f>
        <v>100000</v>
      </c>
      <c r="H28" s="50"/>
      <c r="I28" s="50">
        <v>100000</v>
      </c>
      <c r="J28" s="50"/>
    </row>
    <row r="29" spans="1:10" s="36" customFormat="1" ht="16.5" customHeight="1" x14ac:dyDescent="0.25">
      <c r="A29" s="34" t="s">
        <v>5</v>
      </c>
      <c r="B29" s="34"/>
      <c r="C29" s="34"/>
      <c r="D29" s="107" t="s">
        <v>212</v>
      </c>
      <c r="E29" s="108"/>
      <c r="F29" s="35"/>
      <c r="G29" s="49">
        <f>G30</f>
        <v>23634400</v>
      </c>
      <c r="H29" s="49">
        <f>H30</f>
        <v>23634400</v>
      </c>
      <c r="I29" s="49">
        <f>I30</f>
        <v>0</v>
      </c>
      <c r="J29" s="49">
        <f>J30</f>
        <v>0</v>
      </c>
    </row>
    <row r="30" spans="1:10" s="36" customFormat="1" ht="15.75" x14ac:dyDescent="0.25">
      <c r="A30" s="34" t="s">
        <v>6</v>
      </c>
      <c r="B30" s="34"/>
      <c r="C30" s="34"/>
      <c r="D30" s="107" t="s">
        <v>212</v>
      </c>
      <c r="E30" s="108"/>
      <c r="F30" s="35"/>
      <c r="G30" s="49">
        <f>SUM(G31:G38)</f>
        <v>23634400</v>
      </c>
      <c r="H30" s="49">
        <f>SUM(H31:H38)</f>
        <v>23634400</v>
      </c>
      <c r="I30" s="49">
        <f>SUM(I31:I38)</f>
        <v>0</v>
      </c>
      <c r="J30" s="49">
        <f>SUM(J31:J38)</f>
        <v>0</v>
      </c>
    </row>
    <row r="31" spans="1:10" s="25" customFormat="1" ht="63" x14ac:dyDescent="0.25">
      <c r="A31" s="21" t="s">
        <v>7</v>
      </c>
      <c r="B31" s="21" t="s">
        <v>29</v>
      </c>
      <c r="C31" s="21" t="s">
        <v>15</v>
      </c>
      <c r="D31" s="22" t="s">
        <v>8</v>
      </c>
      <c r="E31" s="23" t="s">
        <v>97</v>
      </c>
      <c r="F31" s="28" t="s">
        <v>189</v>
      </c>
      <c r="G31" s="50">
        <f t="shared" ref="G31:G36" si="1">H31+I31</f>
        <v>455000</v>
      </c>
      <c r="H31" s="50">
        <v>455000</v>
      </c>
      <c r="I31" s="50"/>
      <c r="J31" s="50"/>
    </row>
    <row r="32" spans="1:10" s="25" customFormat="1" ht="47.25" x14ac:dyDescent="0.25">
      <c r="A32" s="21" t="s">
        <v>62</v>
      </c>
      <c r="B32" s="21" t="s">
        <v>63</v>
      </c>
      <c r="C32" s="21" t="s">
        <v>45</v>
      </c>
      <c r="D32" s="29" t="s">
        <v>61</v>
      </c>
      <c r="E32" s="23" t="s">
        <v>126</v>
      </c>
      <c r="F32" s="24" t="s">
        <v>183</v>
      </c>
      <c r="G32" s="50">
        <f>H32+I32</f>
        <v>15415800</v>
      </c>
      <c r="H32" s="50">
        <f>15000000+415800</f>
        <v>15415800</v>
      </c>
      <c r="I32" s="50"/>
      <c r="J32" s="50"/>
    </row>
    <row r="33" spans="1:12" s="25" customFormat="1" ht="47.25" x14ac:dyDescent="0.25">
      <c r="A33" s="21" t="s">
        <v>62</v>
      </c>
      <c r="B33" s="21" t="s">
        <v>63</v>
      </c>
      <c r="C33" s="21" t="s">
        <v>45</v>
      </c>
      <c r="D33" s="29" t="s">
        <v>61</v>
      </c>
      <c r="E33" s="23" t="s">
        <v>166</v>
      </c>
      <c r="F33" s="24" t="s">
        <v>167</v>
      </c>
      <c r="G33" s="50">
        <f t="shared" si="1"/>
        <v>200000</v>
      </c>
      <c r="H33" s="50">
        <v>200000</v>
      </c>
      <c r="I33" s="50"/>
      <c r="J33" s="50"/>
    </row>
    <row r="34" spans="1:12" s="25" customFormat="1" ht="63" x14ac:dyDescent="0.25">
      <c r="A34" s="21" t="s">
        <v>62</v>
      </c>
      <c r="B34" s="21" t="s">
        <v>63</v>
      </c>
      <c r="C34" s="21" t="s">
        <v>45</v>
      </c>
      <c r="D34" s="29" t="s">
        <v>61</v>
      </c>
      <c r="E34" s="23" t="s">
        <v>194</v>
      </c>
      <c r="F34" s="24" t="s">
        <v>193</v>
      </c>
      <c r="G34" s="50">
        <f t="shared" si="1"/>
        <v>15000</v>
      </c>
      <c r="H34" s="50">
        <v>15000</v>
      </c>
      <c r="I34" s="50"/>
      <c r="J34" s="50"/>
    </row>
    <row r="35" spans="1:12" s="25" customFormat="1" ht="47.25" x14ac:dyDescent="0.25">
      <c r="A35" s="21" t="s">
        <v>127</v>
      </c>
      <c r="B35" s="21" t="s">
        <v>128</v>
      </c>
      <c r="C35" s="21" t="s">
        <v>129</v>
      </c>
      <c r="D35" s="29" t="s">
        <v>130</v>
      </c>
      <c r="E35" s="23" t="s">
        <v>126</v>
      </c>
      <c r="F35" s="24" t="s">
        <v>183</v>
      </c>
      <c r="G35" s="50">
        <f>H35+I35</f>
        <v>1100000</v>
      </c>
      <c r="H35" s="50">
        <v>1100000</v>
      </c>
      <c r="I35" s="50">
        <f>2915000-2915000</f>
        <v>0</v>
      </c>
      <c r="J35" s="50">
        <f>2915000-2915000</f>
        <v>0</v>
      </c>
    </row>
    <row r="36" spans="1:12" s="25" customFormat="1" ht="63" x14ac:dyDescent="0.25">
      <c r="A36" s="21" t="s">
        <v>191</v>
      </c>
      <c r="B36" s="21" t="s">
        <v>26</v>
      </c>
      <c r="C36" s="21" t="s">
        <v>27</v>
      </c>
      <c r="D36" s="45" t="s">
        <v>16</v>
      </c>
      <c r="E36" s="23" t="s">
        <v>192</v>
      </c>
      <c r="F36" s="24" t="s">
        <v>221</v>
      </c>
      <c r="G36" s="50">
        <f t="shared" si="1"/>
        <v>3348600</v>
      </c>
      <c r="H36" s="50">
        <v>3348600</v>
      </c>
      <c r="I36" s="50"/>
      <c r="J36" s="50"/>
    </row>
    <row r="37" spans="1:12" s="46" customFormat="1" ht="47.25" x14ac:dyDescent="0.25">
      <c r="A37" s="31" t="s">
        <v>24</v>
      </c>
      <c r="B37" s="24">
        <v>3242</v>
      </c>
      <c r="C37" s="24">
        <v>1090</v>
      </c>
      <c r="D37" s="23" t="s">
        <v>14</v>
      </c>
      <c r="E37" s="23" t="s">
        <v>28</v>
      </c>
      <c r="F37" s="24" t="s">
        <v>185</v>
      </c>
      <c r="G37" s="50">
        <f t="shared" ref="G37:G38" si="2">H37+I37</f>
        <v>360000</v>
      </c>
      <c r="H37" s="50">
        <v>360000</v>
      </c>
      <c r="I37" s="50"/>
      <c r="J37" s="50"/>
    </row>
    <row r="38" spans="1:12" s="46" customFormat="1" ht="47.25" x14ac:dyDescent="0.25">
      <c r="A38" s="31" t="s">
        <v>24</v>
      </c>
      <c r="B38" s="24">
        <v>3242</v>
      </c>
      <c r="C38" s="24">
        <v>1090</v>
      </c>
      <c r="D38" s="23" t="s">
        <v>14</v>
      </c>
      <c r="E38" s="23" t="s">
        <v>80</v>
      </c>
      <c r="F38" s="24" t="s">
        <v>181</v>
      </c>
      <c r="G38" s="50">
        <f t="shared" si="2"/>
        <v>2740000</v>
      </c>
      <c r="H38" s="50">
        <v>2740000</v>
      </c>
      <c r="I38" s="50"/>
      <c r="J38" s="50"/>
    </row>
    <row r="39" spans="1:12" s="63" customFormat="1" ht="15.75" x14ac:dyDescent="0.25">
      <c r="A39" s="34" t="s">
        <v>17</v>
      </c>
      <c r="B39" s="34"/>
      <c r="C39" s="34"/>
      <c r="D39" s="107" t="s">
        <v>154</v>
      </c>
      <c r="E39" s="108"/>
      <c r="F39" s="35"/>
      <c r="G39" s="49">
        <f>G40</f>
        <v>21702500</v>
      </c>
      <c r="H39" s="49">
        <f>H40</f>
        <v>21702500</v>
      </c>
      <c r="I39" s="49">
        <f t="shared" ref="I39:J39" si="3">I40</f>
        <v>0</v>
      </c>
      <c r="J39" s="49">
        <f t="shared" si="3"/>
        <v>0</v>
      </c>
    </row>
    <row r="40" spans="1:12" s="63" customFormat="1" ht="15.75" x14ac:dyDescent="0.25">
      <c r="A40" s="34" t="s">
        <v>18</v>
      </c>
      <c r="B40" s="34"/>
      <c r="C40" s="34"/>
      <c r="D40" s="107" t="s">
        <v>154</v>
      </c>
      <c r="E40" s="108"/>
      <c r="F40" s="35"/>
      <c r="G40" s="49">
        <f>SUM(G41:G52)</f>
        <v>21702500</v>
      </c>
      <c r="H40" s="49">
        <f>SUM(H41:H52)</f>
        <v>21702500</v>
      </c>
      <c r="I40" s="49">
        <f>SUM(I41:I52)</f>
        <v>0</v>
      </c>
      <c r="J40" s="49">
        <f>SUM(J41:J52)</f>
        <v>0</v>
      </c>
    </row>
    <row r="41" spans="1:12" s="62" customFormat="1" ht="47.25" x14ac:dyDescent="0.25">
      <c r="A41" s="21" t="s">
        <v>93</v>
      </c>
      <c r="B41" s="21" t="s">
        <v>94</v>
      </c>
      <c r="C41" s="21" t="s">
        <v>95</v>
      </c>
      <c r="D41" s="71" t="s">
        <v>96</v>
      </c>
      <c r="E41" s="23" t="s">
        <v>80</v>
      </c>
      <c r="F41" s="24" t="s">
        <v>181</v>
      </c>
      <c r="G41" s="50">
        <f>H41+I41</f>
        <v>161000</v>
      </c>
      <c r="H41" s="50">
        <v>161000</v>
      </c>
      <c r="I41" s="50"/>
      <c r="J41" s="50"/>
    </row>
    <row r="42" spans="1:12" s="62" customFormat="1" ht="63" x14ac:dyDescent="0.25">
      <c r="A42" s="21" t="s">
        <v>93</v>
      </c>
      <c r="B42" s="21" t="s">
        <v>94</v>
      </c>
      <c r="C42" s="21" t="s">
        <v>95</v>
      </c>
      <c r="D42" s="71" t="s">
        <v>96</v>
      </c>
      <c r="E42" s="23" t="s">
        <v>97</v>
      </c>
      <c r="F42" s="24" t="s">
        <v>98</v>
      </c>
      <c r="G42" s="50">
        <f t="shared" ref="G42:G52" si="4">H42+I42</f>
        <v>2150000</v>
      </c>
      <c r="H42" s="50">
        <v>2150000</v>
      </c>
      <c r="I42" s="50"/>
      <c r="J42" s="50"/>
    </row>
    <row r="43" spans="1:12" s="62" customFormat="1" ht="47.25" x14ac:dyDescent="0.25">
      <c r="A43" s="21" t="s">
        <v>99</v>
      </c>
      <c r="B43" s="21" t="s">
        <v>100</v>
      </c>
      <c r="C43" s="21" t="s">
        <v>95</v>
      </c>
      <c r="D43" s="71" t="s">
        <v>101</v>
      </c>
      <c r="E43" s="23" t="s">
        <v>80</v>
      </c>
      <c r="F43" s="24" t="s">
        <v>181</v>
      </c>
      <c r="G43" s="50">
        <f t="shared" si="4"/>
        <v>11500</v>
      </c>
      <c r="H43" s="50">
        <v>11500</v>
      </c>
      <c r="I43" s="50"/>
      <c r="J43" s="50"/>
    </row>
    <row r="44" spans="1:12" s="62" customFormat="1" ht="47.25" x14ac:dyDescent="0.25">
      <c r="A44" s="21" t="s">
        <v>25</v>
      </c>
      <c r="B44" s="21" t="s">
        <v>54</v>
      </c>
      <c r="C44" s="21" t="s">
        <v>27</v>
      </c>
      <c r="D44" s="22" t="s">
        <v>64</v>
      </c>
      <c r="E44" s="23" t="s">
        <v>176</v>
      </c>
      <c r="F44" s="24" t="s">
        <v>210</v>
      </c>
      <c r="G44" s="50">
        <f t="shared" si="4"/>
        <v>208000</v>
      </c>
      <c r="H44" s="50">
        <v>208000</v>
      </c>
      <c r="I44" s="50"/>
      <c r="J44" s="50"/>
      <c r="L44" s="64"/>
    </row>
    <row r="45" spans="1:12" s="62" customFormat="1" ht="47.25" x14ac:dyDescent="0.25">
      <c r="A45" s="21" t="s">
        <v>25</v>
      </c>
      <c r="B45" s="21" t="s">
        <v>54</v>
      </c>
      <c r="C45" s="21" t="s">
        <v>27</v>
      </c>
      <c r="D45" s="22" t="s">
        <v>64</v>
      </c>
      <c r="E45" s="23" t="s">
        <v>80</v>
      </c>
      <c r="F45" s="24" t="s">
        <v>184</v>
      </c>
      <c r="G45" s="50">
        <f t="shared" si="4"/>
        <v>227500</v>
      </c>
      <c r="H45" s="50">
        <v>227500</v>
      </c>
      <c r="I45" s="50"/>
      <c r="J45" s="50"/>
      <c r="L45" s="64"/>
    </row>
    <row r="46" spans="1:12" s="62" customFormat="1" ht="47.25" x14ac:dyDescent="0.25">
      <c r="A46" s="21" t="s">
        <v>113</v>
      </c>
      <c r="B46" s="21" t="s">
        <v>114</v>
      </c>
      <c r="C46" s="21" t="s">
        <v>27</v>
      </c>
      <c r="D46" s="37" t="s">
        <v>115</v>
      </c>
      <c r="E46" s="23" t="s">
        <v>80</v>
      </c>
      <c r="F46" s="24" t="s">
        <v>186</v>
      </c>
      <c r="G46" s="50">
        <f>H46+I46</f>
        <v>700000</v>
      </c>
      <c r="H46" s="50">
        <v>700000</v>
      </c>
      <c r="I46" s="50"/>
      <c r="J46" s="50"/>
      <c r="L46" s="64"/>
    </row>
    <row r="47" spans="1:12" s="62" customFormat="1" ht="63" x14ac:dyDescent="0.25">
      <c r="A47" s="21" t="s">
        <v>102</v>
      </c>
      <c r="B47" s="21" t="s">
        <v>103</v>
      </c>
      <c r="C47" s="21" t="s">
        <v>29</v>
      </c>
      <c r="D47" s="22" t="s">
        <v>104</v>
      </c>
      <c r="E47" s="23" t="s">
        <v>80</v>
      </c>
      <c r="F47" s="24" t="s">
        <v>181</v>
      </c>
      <c r="G47" s="50">
        <f t="shared" si="4"/>
        <v>3300000</v>
      </c>
      <c r="H47" s="50">
        <v>3300000</v>
      </c>
      <c r="I47" s="50"/>
      <c r="J47" s="50"/>
      <c r="L47" s="64"/>
    </row>
    <row r="48" spans="1:12" s="62" customFormat="1" ht="63" x14ac:dyDescent="0.25">
      <c r="A48" s="21" t="s">
        <v>105</v>
      </c>
      <c r="B48" s="21" t="s">
        <v>106</v>
      </c>
      <c r="C48" s="21" t="s">
        <v>107</v>
      </c>
      <c r="D48" s="22" t="s">
        <v>108</v>
      </c>
      <c r="E48" s="23" t="s">
        <v>80</v>
      </c>
      <c r="F48" s="24" t="s">
        <v>181</v>
      </c>
      <c r="G48" s="50">
        <f t="shared" si="4"/>
        <v>1500000</v>
      </c>
      <c r="H48" s="50">
        <v>1500000</v>
      </c>
      <c r="I48" s="50"/>
      <c r="J48" s="50"/>
      <c r="L48" s="64"/>
    </row>
    <row r="49" spans="1:12" s="62" customFormat="1" ht="47.25" x14ac:dyDescent="0.25">
      <c r="A49" s="21" t="s">
        <v>109</v>
      </c>
      <c r="B49" s="21" t="s">
        <v>110</v>
      </c>
      <c r="C49" s="21" t="s">
        <v>95</v>
      </c>
      <c r="D49" s="22" t="s">
        <v>111</v>
      </c>
      <c r="E49" s="23" t="s">
        <v>80</v>
      </c>
      <c r="F49" s="24" t="s">
        <v>181</v>
      </c>
      <c r="G49" s="50">
        <f t="shared" si="4"/>
        <v>71000</v>
      </c>
      <c r="H49" s="50">
        <v>71000</v>
      </c>
      <c r="I49" s="50"/>
      <c r="J49" s="50"/>
      <c r="L49" s="64"/>
    </row>
    <row r="50" spans="1:12" s="62" customFormat="1" ht="47.25" x14ac:dyDescent="0.25">
      <c r="A50" s="21" t="s">
        <v>173</v>
      </c>
      <c r="B50" s="21" t="s">
        <v>174</v>
      </c>
      <c r="C50" s="21" t="s">
        <v>131</v>
      </c>
      <c r="D50" s="72" t="s">
        <v>175</v>
      </c>
      <c r="E50" s="23" t="s">
        <v>80</v>
      </c>
      <c r="F50" s="24" t="s">
        <v>181</v>
      </c>
      <c r="G50" s="50">
        <f t="shared" si="4"/>
        <v>688600</v>
      </c>
      <c r="H50" s="50">
        <v>688600</v>
      </c>
      <c r="I50" s="50"/>
      <c r="J50" s="50"/>
      <c r="L50" s="64"/>
    </row>
    <row r="51" spans="1:12" s="62" customFormat="1" ht="47.25" x14ac:dyDescent="0.25">
      <c r="A51" s="21" t="s">
        <v>112</v>
      </c>
      <c r="B51" s="21" t="s">
        <v>82</v>
      </c>
      <c r="C51" s="21" t="s">
        <v>83</v>
      </c>
      <c r="D51" s="73" t="s">
        <v>84</v>
      </c>
      <c r="E51" s="23" t="s">
        <v>80</v>
      </c>
      <c r="F51" s="24" t="s">
        <v>181</v>
      </c>
      <c r="G51" s="50">
        <f t="shared" si="4"/>
        <v>10052800</v>
      </c>
      <c r="H51" s="50">
        <v>10052800</v>
      </c>
      <c r="I51" s="50"/>
      <c r="J51" s="50"/>
      <c r="L51" s="64"/>
    </row>
    <row r="52" spans="1:12" s="62" customFormat="1" ht="63" x14ac:dyDescent="0.25">
      <c r="A52" s="21" t="s">
        <v>112</v>
      </c>
      <c r="B52" s="21" t="s">
        <v>82</v>
      </c>
      <c r="C52" s="21" t="s">
        <v>83</v>
      </c>
      <c r="D52" s="22" t="s">
        <v>84</v>
      </c>
      <c r="E52" s="23" t="s">
        <v>97</v>
      </c>
      <c r="F52" s="24" t="s">
        <v>187</v>
      </c>
      <c r="G52" s="50">
        <f t="shared" si="4"/>
        <v>2632100</v>
      </c>
      <c r="H52" s="50">
        <f>2294000+338100</f>
        <v>2632100</v>
      </c>
      <c r="I52" s="50"/>
      <c r="J52" s="50"/>
      <c r="L52" s="64"/>
    </row>
    <row r="53" spans="1:12" s="62" customFormat="1" ht="15.75" customHeight="1" x14ac:dyDescent="0.25">
      <c r="A53" s="65" t="s">
        <v>222</v>
      </c>
      <c r="B53" s="66" t="s">
        <v>223</v>
      </c>
      <c r="C53" s="66" t="s">
        <v>223</v>
      </c>
      <c r="D53" s="117" t="s">
        <v>224</v>
      </c>
      <c r="E53" s="118"/>
      <c r="F53" s="24"/>
      <c r="G53" s="49">
        <f>G54</f>
        <v>205000</v>
      </c>
      <c r="H53" s="49">
        <f t="shared" ref="H53:J54" si="5">H54</f>
        <v>205000</v>
      </c>
      <c r="I53" s="49">
        <f t="shared" si="5"/>
        <v>0</v>
      </c>
      <c r="J53" s="49">
        <f t="shared" si="5"/>
        <v>0</v>
      </c>
      <c r="K53" s="64"/>
      <c r="L53" s="64"/>
    </row>
    <row r="54" spans="1:12" s="62" customFormat="1" ht="18" customHeight="1" x14ac:dyDescent="0.25">
      <c r="A54" s="65" t="s">
        <v>225</v>
      </c>
      <c r="B54" s="66" t="s">
        <v>223</v>
      </c>
      <c r="C54" s="66" t="s">
        <v>223</v>
      </c>
      <c r="D54" s="117" t="s">
        <v>224</v>
      </c>
      <c r="E54" s="118"/>
      <c r="F54" s="24"/>
      <c r="G54" s="49">
        <f>G55</f>
        <v>205000</v>
      </c>
      <c r="H54" s="49">
        <f>H55</f>
        <v>205000</v>
      </c>
      <c r="I54" s="49">
        <f t="shared" si="5"/>
        <v>0</v>
      </c>
      <c r="J54" s="49">
        <f t="shared" si="5"/>
        <v>0</v>
      </c>
      <c r="K54" s="64"/>
      <c r="L54" s="64"/>
    </row>
    <row r="55" spans="1:12" s="62" customFormat="1" ht="47.25" x14ac:dyDescent="0.25">
      <c r="A55" s="31" t="s">
        <v>226</v>
      </c>
      <c r="B55" s="24" t="s">
        <v>78</v>
      </c>
      <c r="C55" s="24" t="s">
        <v>27</v>
      </c>
      <c r="D55" s="26" t="s">
        <v>79</v>
      </c>
      <c r="E55" s="23" t="s">
        <v>80</v>
      </c>
      <c r="F55" s="28" t="s">
        <v>180</v>
      </c>
      <c r="G55" s="50">
        <f>H55+I55</f>
        <v>205000</v>
      </c>
      <c r="H55" s="50">
        <v>205000</v>
      </c>
      <c r="I55" s="50"/>
      <c r="J55" s="50"/>
      <c r="K55" s="64"/>
      <c r="L55" s="64"/>
    </row>
    <row r="56" spans="1:12" s="25" customFormat="1" ht="15.75" x14ac:dyDescent="0.25">
      <c r="A56" s="34" t="s">
        <v>132</v>
      </c>
      <c r="B56" s="34"/>
      <c r="C56" s="34"/>
      <c r="D56" s="107" t="s">
        <v>155</v>
      </c>
      <c r="E56" s="108"/>
      <c r="F56" s="35"/>
      <c r="G56" s="49">
        <f>G57</f>
        <v>1600000</v>
      </c>
      <c r="H56" s="49">
        <f>H57</f>
        <v>1325000</v>
      </c>
      <c r="I56" s="49">
        <f>I57</f>
        <v>275000</v>
      </c>
      <c r="J56" s="49">
        <f>J57</f>
        <v>0</v>
      </c>
      <c r="K56" s="38"/>
      <c r="L56" s="38"/>
    </row>
    <row r="57" spans="1:12" s="25" customFormat="1" ht="15.75" x14ac:dyDescent="0.25">
      <c r="A57" s="34" t="s">
        <v>133</v>
      </c>
      <c r="B57" s="34"/>
      <c r="C57" s="34"/>
      <c r="D57" s="107" t="s">
        <v>155</v>
      </c>
      <c r="E57" s="108"/>
      <c r="F57" s="35"/>
      <c r="G57" s="49">
        <f>SUM(G58:G64)</f>
        <v>1600000</v>
      </c>
      <c r="H57" s="49">
        <f>SUM(H58:H64)</f>
        <v>1325000</v>
      </c>
      <c r="I57" s="49">
        <f>SUM(I58:I64)</f>
        <v>275000</v>
      </c>
      <c r="J57" s="49">
        <f>SUM(J58:J64)</f>
        <v>0</v>
      </c>
      <c r="K57" s="38"/>
      <c r="L57" s="38"/>
    </row>
    <row r="58" spans="1:12" s="36" customFormat="1" ht="47.25" x14ac:dyDescent="0.25">
      <c r="A58" s="21" t="s">
        <v>134</v>
      </c>
      <c r="B58" s="21" t="s">
        <v>135</v>
      </c>
      <c r="C58" s="21" t="s">
        <v>136</v>
      </c>
      <c r="D58" s="22" t="s">
        <v>137</v>
      </c>
      <c r="E58" s="43" t="s">
        <v>156</v>
      </c>
      <c r="F58" s="28" t="s">
        <v>209</v>
      </c>
      <c r="G58" s="50">
        <f t="shared" ref="G58:G64" si="6">H58+I58</f>
        <v>99000</v>
      </c>
      <c r="H58" s="50">
        <v>99000</v>
      </c>
      <c r="I58" s="50"/>
      <c r="J58" s="50"/>
    </row>
    <row r="59" spans="1:12" s="36" customFormat="1" ht="47.25" x14ac:dyDescent="0.25">
      <c r="A59" s="21" t="s">
        <v>236</v>
      </c>
      <c r="B59" s="21" t="s">
        <v>237</v>
      </c>
      <c r="C59" s="21" t="s">
        <v>238</v>
      </c>
      <c r="D59" s="22" t="s">
        <v>239</v>
      </c>
      <c r="E59" s="44" t="s">
        <v>156</v>
      </c>
      <c r="F59" s="28" t="s">
        <v>209</v>
      </c>
      <c r="G59" s="50">
        <f>H59+I59</f>
        <v>275000</v>
      </c>
      <c r="H59" s="50"/>
      <c r="I59" s="50">
        <v>275000</v>
      </c>
      <c r="J59" s="50"/>
    </row>
    <row r="60" spans="1:12" s="25" customFormat="1" ht="63" x14ac:dyDescent="0.25">
      <c r="A60" s="31" t="s">
        <v>220</v>
      </c>
      <c r="B60" s="24">
        <v>3140</v>
      </c>
      <c r="C60" s="21" t="s">
        <v>27</v>
      </c>
      <c r="D60" s="22" t="s">
        <v>16</v>
      </c>
      <c r="E60" s="23" t="s">
        <v>177</v>
      </c>
      <c r="F60" s="24" t="s">
        <v>221</v>
      </c>
      <c r="G60" s="50">
        <f>H60+I60</f>
        <v>150000</v>
      </c>
      <c r="H60" s="50">
        <v>150000</v>
      </c>
      <c r="I60" s="50"/>
      <c r="J60" s="50"/>
    </row>
    <row r="61" spans="1:12" s="25" customFormat="1" ht="47.25" x14ac:dyDescent="0.25">
      <c r="A61" s="21" t="s">
        <v>138</v>
      </c>
      <c r="B61" s="21" t="s">
        <v>139</v>
      </c>
      <c r="C61" s="21" t="s">
        <v>140</v>
      </c>
      <c r="D61" s="22" t="s">
        <v>141</v>
      </c>
      <c r="E61" s="44" t="s">
        <v>156</v>
      </c>
      <c r="F61" s="28" t="s">
        <v>209</v>
      </c>
      <c r="G61" s="50">
        <f t="shared" ref="G61:G63" si="7">H61+I61</f>
        <v>260000</v>
      </c>
      <c r="H61" s="50">
        <v>260000</v>
      </c>
      <c r="I61" s="50"/>
      <c r="J61" s="50"/>
    </row>
    <row r="62" spans="1:12" s="25" customFormat="1" ht="47.25" x14ac:dyDescent="0.25">
      <c r="A62" s="21" t="s">
        <v>142</v>
      </c>
      <c r="B62" s="21" t="s">
        <v>143</v>
      </c>
      <c r="C62" s="21" t="s">
        <v>140</v>
      </c>
      <c r="D62" s="22" t="s">
        <v>144</v>
      </c>
      <c r="E62" s="44" t="s">
        <v>156</v>
      </c>
      <c r="F62" s="24" t="s">
        <v>209</v>
      </c>
      <c r="G62" s="50">
        <f t="shared" si="7"/>
        <v>24000</v>
      </c>
      <c r="H62" s="50">
        <v>24000</v>
      </c>
      <c r="I62" s="50"/>
      <c r="J62" s="50"/>
    </row>
    <row r="63" spans="1:12" s="25" customFormat="1" ht="47.25" x14ac:dyDescent="0.25">
      <c r="A63" s="21" t="s">
        <v>145</v>
      </c>
      <c r="B63" s="21" t="s">
        <v>146</v>
      </c>
      <c r="C63" s="21" t="s">
        <v>147</v>
      </c>
      <c r="D63" s="22" t="s">
        <v>148</v>
      </c>
      <c r="E63" s="43" t="s">
        <v>156</v>
      </c>
      <c r="F63" s="28" t="s">
        <v>209</v>
      </c>
      <c r="G63" s="50">
        <f t="shared" si="7"/>
        <v>192000</v>
      </c>
      <c r="H63" s="50">
        <v>192000</v>
      </c>
      <c r="I63" s="50"/>
      <c r="J63" s="50"/>
    </row>
    <row r="64" spans="1:12" s="25" customFormat="1" ht="47.25" x14ac:dyDescent="0.25">
      <c r="A64" s="21" t="s">
        <v>149</v>
      </c>
      <c r="B64" s="21" t="s">
        <v>150</v>
      </c>
      <c r="C64" s="21" t="s">
        <v>151</v>
      </c>
      <c r="D64" s="22" t="s">
        <v>152</v>
      </c>
      <c r="E64" s="43" t="s">
        <v>156</v>
      </c>
      <c r="F64" s="28" t="s">
        <v>209</v>
      </c>
      <c r="G64" s="50">
        <f t="shared" si="6"/>
        <v>600000</v>
      </c>
      <c r="H64" s="50">
        <v>600000</v>
      </c>
      <c r="I64" s="50"/>
      <c r="J64" s="50"/>
    </row>
    <row r="65" spans="1:10" s="62" customFormat="1" ht="15.75" x14ac:dyDescent="0.25">
      <c r="A65" s="34" t="s">
        <v>22</v>
      </c>
      <c r="B65" s="34"/>
      <c r="C65" s="34"/>
      <c r="D65" s="107" t="s">
        <v>163</v>
      </c>
      <c r="E65" s="108"/>
      <c r="F65" s="35"/>
      <c r="G65" s="49">
        <f>G66</f>
        <v>4068700</v>
      </c>
      <c r="H65" s="49">
        <f>H66</f>
        <v>4068700</v>
      </c>
      <c r="I65" s="49"/>
      <c r="J65" s="49"/>
    </row>
    <row r="66" spans="1:10" s="63" customFormat="1" ht="15.75" x14ac:dyDescent="0.25">
      <c r="A66" s="34" t="s">
        <v>23</v>
      </c>
      <c r="B66" s="34"/>
      <c r="C66" s="34"/>
      <c r="D66" s="107" t="s">
        <v>163</v>
      </c>
      <c r="E66" s="108"/>
      <c r="F66" s="35"/>
      <c r="G66" s="49">
        <f>SUM(G67:G72)</f>
        <v>4068700</v>
      </c>
      <c r="H66" s="49">
        <f>SUM(H67:H72)</f>
        <v>4068700</v>
      </c>
      <c r="I66" s="49"/>
      <c r="J66" s="49"/>
    </row>
    <row r="67" spans="1:10" s="63" customFormat="1" ht="47.25" x14ac:dyDescent="0.25">
      <c r="A67" s="21" t="s">
        <v>204</v>
      </c>
      <c r="B67" s="21" t="s">
        <v>135</v>
      </c>
      <c r="C67" s="21" t="s">
        <v>136</v>
      </c>
      <c r="D67" s="22" t="s">
        <v>137</v>
      </c>
      <c r="E67" s="23" t="s">
        <v>178</v>
      </c>
      <c r="F67" s="24" t="s">
        <v>210</v>
      </c>
      <c r="G67" s="50">
        <f t="shared" ref="G67:G72" si="8">H67+I67</f>
        <v>30000</v>
      </c>
      <c r="H67" s="50">
        <v>30000</v>
      </c>
      <c r="I67" s="50"/>
      <c r="J67" s="50"/>
    </row>
    <row r="68" spans="1:10" s="63" customFormat="1" ht="47.25" x14ac:dyDescent="0.25">
      <c r="A68" s="21" t="s">
        <v>204</v>
      </c>
      <c r="B68" s="21" t="s">
        <v>135</v>
      </c>
      <c r="C68" s="21" t="s">
        <v>136</v>
      </c>
      <c r="D68" s="22" t="s">
        <v>137</v>
      </c>
      <c r="E68" s="23" t="s">
        <v>169</v>
      </c>
      <c r="F68" s="24" t="s">
        <v>196</v>
      </c>
      <c r="G68" s="50">
        <f t="shared" si="8"/>
        <v>69000</v>
      </c>
      <c r="H68" s="50">
        <v>69000</v>
      </c>
      <c r="I68" s="50"/>
      <c r="J68" s="50"/>
    </row>
    <row r="69" spans="1:10" s="63" customFormat="1" ht="47.25" x14ac:dyDescent="0.25">
      <c r="A69" s="21" t="s">
        <v>42</v>
      </c>
      <c r="B69" s="21" t="s">
        <v>43</v>
      </c>
      <c r="C69" s="21" t="s">
        <v>27</v>
      </c>
      <c r="D69" s="22" t="s">
        <v>44</v>
      </c>
      <c r="E69" s="23" t="s">
        <v>178</v>
      </c>
      <c r="F69" s="24" t="s">
        <v>210</v>
      </c>
      <c r="G69" s="50">
        <f t="shared" si="8"/>
        <v>913000</v>
      </c>
      <c r="H69" s="50">
        <v>913000</v>
      </c>
      <c r="I69" s="50"/>
      <c r="J69" s="50"/>
    </row>
    <row r="70" spans="1:10" s="62" customFormat="1" ht="47.25" x14ac:dyDescent="0.25">
      <c r="A70" s="21" t="s">
        <v>116</v>
      </c>
      <c r="B70" s="21" t="s">
        <v>117</v>
      </c>
      <c r="C70" s="21" t="s">
        <v>38</v>
      </c>
      <c r="D70" s="22" t="s">
        <v>118</v>
      </c>
      <c r="E70" s="23" t="s">
        <v>169</v>
      </c>
      <c r="F70" s="24" t="s">
        <v>196</v>
      </c>
      <c r="G70" s="50">
        <f t="shared" si="8"/>
        <v>950000</v>
      </c>
      <c r="H70" s="50">
        <v>950000</v>
      </c>
      <c r="I70" s="50"/>
      <c r="J70" s="50"/>
    </row>
    <row r="71" spans="1:10" s="62" customFormat="1" ht="47.25" x14ac:dyDescent="0.25">
      <c r="A71" s="21" t="s">
        <v>120</v>
      </c>
      <c r="B71" s="21" t="s">
        <v>119</v>
      </c>
      <c r="C71" s="21" t="s">
        <v>38</v>
      </c>
      <c r="D71" s="22" t="s">
        <v>121</v>
      </c>
      <c r="E71" s="23" t="s">
        <v>169</v>
      </c>
      <c r="F71" s="24" t="s">
        <v>196</v>
      </c>
      <c r="G71" s="50">
        <f t="shared" si="8"/>
        <v>320000</v>
      </c>
      <c r="H71" s="50">
        <v>320000</v>
      </c>
      <c r="I71" s="50"/>
      <c r="J71" s="50"/>
    </row>
    <row r="72" spans="1:10" s="62" customFormat="1" ht="47.25" x14ac:dyDescent="0.25">
      <c r="A72" s="21" t="s">
        <v>36</v>
      </c>
      <c r="B72" s="21" t="s">
        <v>37</v>
      </c>
      <c r="C72" s="21" t="s">
        <v>38</v>
      </c>
      <c r="D72" s="29" t="s">
        <v>65</v>
      </c>
      <c r="E72" s="23" t="s">
        <v>169</v>
      </c>
      <c r="F72" s="24" t="s">
        <v>196</v>
      </c>
      <c r="G72" s="50">
        <f t="shared" si="8"/>
        <v>1786700</v>
      </c>
      <c r="H72" s="50">
        <v>1786700</v>
      </c>
      <c r="I72" s="50"/>
      <c r="J72" s="50"/>
    </row>
    <row r="73" spans="1:10" s="62" customFormat="1" ht="20.45" customHeight="1" x14ac:dyDescent="0.25">
      <c r="A73" s="74" t="s">
        <v>12</v>
      </c>
      <c r="B73" s="74"/>
      <c r="C73" s="74"/>
      <c r="D73" s="115" t="s">
        <v>157</v>
      </c>
      <c r="E73" s="116"/>
      <c r="F73" s="87"/>
      <c r="G73" s="75">
        <f>G74</f>
        <v>133895700</v>
      </c>
      <c r="H73" s="75">
        <f>H74</f>
        <v>133645700</v>
      </c>
      <c r="I73" s="75">
        <f>I74</f>
        <v>250000</v>
      </c>
      <c r="J73" s="75">
        <f>J74</f>
        <v>0</v>
      </c>
    </row>
    <row r="74" spans="1:10" s="63" customFormat="1" ht="20.45" customHeight="1" x14ac:dyDescent="0.25">
      <c r="A74" s="74" t="s">
        <v>13</v>
      </c>
      <c r="B74" s="74"/>
      <c r="C74" s="74"/>
      <c r="D74" s="115" t="s">
        <v>157</v>
      </c>
      <c r="E74" s="116"/>
      <c r="F74" s="87"/>
      <c r="G74" s="75">
        <f>SUM(G75:G83)</f>
        <v>133895700</v>
      </c>
      <c r="H74" s="75">
        <f>SUM(H75:H83)</f>
        <v>133645700</v>
      </c>
      <c r="I74" s="75">
        <f t="shared" ref="I74:J74" si="9">SUM(I75:I83)</f>
        <v>250000</v>
      </c>
      <c r="J74" s="75">
        <f t="shared" si="9"/>
        <v>0</v>
      </c>
    </row>
    <row r="75" spans="1:10" s="63" customFormat="1" ht="47.25" x14ac:dyDescent="0.25">
      <c r="A75" s="24" t="s">
        <v>255</v>
      </c>
      <c r="B75" s="24" t="s">
        <v>256</v>
      </c>
      <c r="C75" s="24" t="s">
        <v>257</v>
      </c>
      <c r="D75" s="26" t="s">
        <v>258</v>
      </c>
      <c r="E75" s="23" t="s">
        <v>253</v>
      </c>
      <c r="F75" s="24" t="s">
        <v>254</v>
      </c>
      <c r="G75" s="80">
        <f>H75+I75</f>
        <v>30000</v>
      </c>
      <c r="H75" s="80">
        <v>30000</v>
      </c>
      <c r="I75" s="75"/>
      <c r="J75" s="75"/>
    </row>
    <row r="76" spans="1:10" s="62" customFormat="1" ht="47.25" x14ac:dyDescent="0.25">
      <c r="A76" s="76" t="s">
        <v>122</v>
      </c>
      <c r="B76" s="76" t="s">
        <v>123</v>
      </c>
      <c r="C76" s="76" t="s">
        <v>20</v>
      </c>
      <c r="D76" s="84" t="s">
        <v>124</v>
      </c>
      <c r="E76" s="23" t="s">
        <v>219</v>
      </c>
      <c r="F76" s="24" t="s">
        <v>213</v>
      </c>
      <c r="G76" s="80">
        <f>H76+I76</f>
        <v>300000</v>
      </c>
      <c r="H76" s="80">
        <v>300000</v>
      </c>
      <c r="I76" s="80"/>
      <c r="J76" s="80"/>
    </row>
    <row r="77" spans="1:10" s="62" customFormat="1" ht="47.25" x14ac:dyDescent="0.25">
      <c r="A77" s="76" t="s">
        <v>31</v>
      </c>
      <c r="B77" s="76" t="s">
        <v>56</v>
      </c>
      <c r="C77" s="76" t="s">
        <v>20</v>
      </c>
      <c r="D77" s="77" t="s">
        <v>57</v>
      </c>
      <c r="E77" s="86" t="s">
        <v>233</v>
      </c>
      <c r="F77" s="79" t="s">
        <v>190</v>
      </c>
      <c r="G77" s="80">
        <f t="shared" ref="G77:G83" si="10">H77+I77</f>
        <v>1493000</v>
      </c>
      <c r="H77" s="80">
        <v>1493000</v>
      </c>
      <c r="I77" s="80"/>
      <c r="J77" s="80"/>
    </row>
    <row r="78" spans="1:10" s="62" customFormat="1" ht="47.25" x14ac:dyDescent="0.25">
      <c r="A78" s="76" t="s">
        <v>19</v>
      </c>
      <c r="B78" s="76" t="s">
        <v>55</v>
      </c>
      <c r="C78" s="76" t="s">
        <v>20</v>
      </c>
      <c r="D78" s="85" t="s">
        <v>30</v>
      </c>
      <c r="E78" s="86" t="s">
        <v>233</v>
      </c>
      <c r="F78" s="79" t="s">
        <v>190</v>
      </c>
      <c r="G78" s="80">
        <f t="shared" si="10"/>
        <v>74060000</v>
      </c>
      <c r="H78" s="80">
        <v>74060000</v>
      </c>
      <c r="I78" s="80"/>
      <c r="J78" s="80"/>
    </row>
    <row r="79" spans="1:10" s="62" customFormat="1" ht="47.25" x14ac:dyDescent="0.25">
      <c r="A79" s="76" t="s">
        <v>33</v>
      </c>
      <c r="B79" s="76" t="s">
        <v>58</v>
      </c>
      <c r="C79" s="76" t="s">
        <v>32</v>
      </c>
      <c r="D79" s="77" t="s">
        <v>34</v>
      </c>
      <c r="E79" s="86" t="s">
        <v>233</v>
      </c>
      <c r="F79" s="79" t="s">
        <v>190</v>
      </c>
      <c r="G79" s="80">
        <f t="shared" si="10"/>
        <v>25700000</v>
      </c>
      <c r="H79" s="80">
        <v>25700000</v>
      </c>
      <c r="I79" s="80"/>
      <c r="J79" s="80"/>
    </row>
    <row r="80" spans="1:10" s="62" customFormat="1" ht="47.25" x14ac:dyDescent="0.25">
      <c r="A80" s="76" t="s">
        <v>195</v>
      </c>
      <c r="B80" s="76" t="s">
        <v>35</v>
      </c>
      <c r="C80" s="76" t="s">
        <v>21</v>
      </c>
      <c r="D80" s="84" t="s">
        <v>53</v>
      </c>
      <c r="E80" s="78" t="s">
        <v>235</v>
      </c>
      <c r="F80" s="24" t="s">
        <v>250</v>
      </c>
      <c r="G80" s="80">
        <f t="shared" si="10"/>
        <v>31215000</v>
      </c>
      <c r="H80" s="80">
        <v>31215000</v>
      </c>
      <c r="I80" s="80"/>
      <c r="J80" s="80"/>
    </row>
    <row r="81" spans="1:10" s="62" customFormat="1" ht="47.25" x14ac:dyDescent="0.25">
      <c r="A81" s="79">
        <v>1218110</v>
      </c>
      <c r="B81" s="79">
        <v>8110</v>
      </c>
      <c r="C81" s="81" t="s">
        <v>171</v>
      </c>
      <c r="D81" s="82" t="s">
        <v>172</v>
      </c>
      <c r="E81" s="78" t="s">
        <v>162</v>
      </c>
      <c r="F81" s="79" t="s">
        <v>182</v>
      </c>
      <c r="G81" s="80">
        <f>H81+I81</f>
        <v>835000</v>
      </c>
      <c r="H81" s="80">
        <v>835000</v>
      </c>
      <c r="I81" s="80"/>
      <c r="J81" s="80"/>
    </row>
    <row r="82" spans="1:10" s="62" customFormat="1" ht="94.5" x14ac:dyDescent="0.25">
      <c r="A82" s="21" t="s">
        <v>266</v>
      </c>
      <c r="B82" s="21" t="s">
        <v>164</v>
      </c>
      <c r="C82" s="21" t="s">
        <v>87</v>
      </c>
      <c r="D82" s="29" t="s">
        <v>165</v>
      </c>
      <c r="E82" s="32" t="s">
        <v>244</v>
      </c>
      <c r="F82" s="24" t="s">
        <v>252</v>
      </c>
      <c r="G82" s="80">
        <f>H82+I82</f>
        <v>12700</v>
      </c>
      <c r="H82" s="80">
        <v>12700</v>
      </c>
      <c r="I82" s="80"/>
      <c r="J82" s="80"/>
    </row>
    <row r="83" spans="1:10" s="62" customFormat="1" ht="78.75" x14ac:dyDescent="0.25">
      <c r="A83" s="76" t="s">
        <v>125</v>
      </c>
      <c r="B83" s="76" t="s">
        <v>90</v>
      </c>
      <c r="C83" s="76" t="s">
        <v>91</v>
      </c>
      <c r="D83" s="85" t="s">
        <v>92</v>
      </c>
      <c r="E83" s="83" t="s">
        <v>234</v>
      </c>
      <c r="F83" s="33" t="s">
        <v>232</v>
      </c>
      <c r="G83" s="80">
        <f t="shared" si="10"/>
        <v>250000</v>
      </c>
      <c r="H83" s="80"/>
      <c r="I83" s="80">
        <v>250000</v>
      </c>
      <c r="J83" s="80"/>
    </row>
    <row r="84" spans="1:10" s="25" customFormat="1" ht="30" customHeight="1" x14ac:dyDescent="0.25">
      <c r="A84" s="34" t="s">
        <v>39</v>
      </c>
      <c r="B84" s="34"/>
      <c r="C84" s="34"/>
      <c r="D84" s="107" t="s">
        <v>158</v>
      </c>
      <c r="E84" s="108"/>
      <c r="F84" s="35"/>
      <c r="G84" s="49">
        <f>G85</f>
        <v>19931300</v>
      </c>
      <c r="H84" s="49">
        <f>H85</f>
        <v>19931300</v>
      </c>
      <c r="I84" s="49">
        <f>I85</f>
        <v>0</v>
      </c>
      <c r="J84" s="49">
        <f>J85</f>
        <v>0</v>
      </c>
    </row>
    <row r="85" spans="1:10" s="36" customFormat="1" ht="30" customHeight="1" x14ac:dyDescent="0.25">
      <c r="A85" s="34" t="s">
        <v>40</v>
      </c>
      <c r="B85" s="34"/>
      <c r="C85" s="34"/>
      <c r="D85" s="107" t="s">
        <v>158</v>
      </c>
      <c r="E85" s="108"/>
      <c r="F85" s="35"/>
      <c r="G85" s="49">
        <f>SUM(G86:G88)</f>
        <v>19931300</v>
      </c>
      <c r="H85" s="49">
        <f>SUM(H86:H88)</f>
        <v>19931300</v>
      </c>
      <c r="I85" s="49">
        <f>SUM(I86:I88)</f>
        <v>0</v>
      </c>
      <c r="J85" s="49">
        <f>SUM(J86:J88)</f>
        <v>0</v>
      </c>
    </row>
    <row r="86" spans="1:10" s="36" customFormat="1" ht="110.25" x14ac:dyDescent="0.25">
      <c r="A86" s="21" t="s">
        <v>214</v>
      </c>
      <c r="B86" s="21" t="s">
        <v>215</v>
      </c>
      <c r="C86" s="21" t="s">
        <v>203</v>
      </c>
      <c r="D86" s="26" t="s">
        <v>216</v>
      </c>
      <c r="E86" s="26" t="s">
        <v>218</v>
      </c>
      <c r="F86" s="33" t="s">
        <v>251</v>
      </c>
      <c r="G86" s="50">
        <f>H86+I86</f>
        <v>1500000</v>
      </c>
      <c r="H86" s="50">
        <v>1500000</v>
      </c>
      <c r="I86" s="50">
        <f>J86</f>
        <v>0</v>
      </c>
      <c r="J86" s="50"/>
    </row>
    <row r="87" spans="1:10" s="36" customFormat="1" ht="47.25" x14ac:dyDescent="0.25">
      <c r="A87" s="21" t="s">
        <v>41</v>
      </c>
      <c r="B87" s="21" t="s">
        <v>35</v>
      </c>
      <c r="C87" s="21" t="s">
        <v>21</v>
      </c>
      <c r="D87" s="37" t="s">
        <v>53</v>
      </c>
      <c r="E87" s="23" t="s">
        <v>235</v>
      </c>
      <c r="F87" s="24" t="s">
        <v>250</v>
      </c>
      <c r="G87" s="50">
        <f>H87+I87</f>
        <v>18281300</v>
      </c>
      <c r="H87" s="50">
        <v>18281300</v>
      </c>
      <c r="I87" s="50"/>
      <c r="J87" s="50"/>
    </row>
    <row r="88" spans="1:10" s="25" customFormat="1" ht="94.5" x14ac:dyDescent="0.25">
      <c r="A88" s="21" t="s">
        <v>198</v>
      </c>
      <c r="B88" s="21" t="s">
        <v>164</v>
      </c>
      <c r="C88" s="21" t="s">
        <v>87</v>
      </c>
      <c r="D88" s="29" t="s">
        <v>165</v>
      </c>
      <c r="E88" s="32" t="s">
        <v>244</v>
      </c>
      <c r="F88" s="24" t="s">
        <v>252</v>
      </c>
      <c r="G88" s="50">
        <f>H88+I88</f>
        <v>150000</v>
      </c>
      <c r="H88" s="50">
        <v>150000</v>
      </c>
      <c r="I88" s="50"/>
      <c r="J88" s="50"/>
    </row>
    <row r="89" spans="1:10" s="25" customFormat="1" ht="15.75" x14ac:dyDescent="0.25">
      <c r="A89" s="34" t="s">
        <v>201</v>
      </c>
      <c r="B89" s="34"/>
      <c r="C89" s="34"/>
      <c r="D89" s="107" t="s">
        <v>199</v>
      </c>
      <c r="E89" s="108"/>
      <c r="F89" s="24"/>
      <c r="G89" s="49">
        <f>G90</f>
        <v>5288500</v>
      </c>
      <c r="H89" s="49">
        <f>H90</f>
        <v>3988500</v>
      </c>
      <c r="I89" s="49">
        <f>I90</f>
        <v>1300000</v>
      </c>
      <c r="J89" s="49">
        <f>J90</f>
        <v>1300000</v>
      </c>
    </row>
    <row r="90" spans="1:10" s="25" customFormat="1" ht="15.75" x14ac:dyDescent="0.25">
      <c r="A90" s="34" t="s">
        <v>200</v>
      </c>
      <c r="B90" s="34"/>
      <c r="C90" s="34"/>
      <c r="D90" s="107" t="s">
        <v>199</v>
      </c>
      <c r="E90" s="108"/>
      <c r="F90" s="24"/>
      <c r="G90" s="49">
        <f>SUM(G91:G94)</f>
        <v>5288500</v>
      </c>
      <c r="H90" s="49">
        <f>SUM(H91:H94)</f>
        <v>3988500</v>
      </c>
      <c r="I90" s="49">
        <f t="shared" ref="I90:J90" si="11">SUM(I91:I94)</f>
        <v>1300000</v>
      </c>
      <c r="J90" s="49">
        <f t="shared" si="11"/>
        <v>1300000</v>
      </c>
    </row>
    <row r="91" spans="1:10" s="25" customFormat="1" ht="94.5" x14ac:dyDescent="0.25">
      <c r="A91" s="24">
        <v>3719770</v>
      </c>
      <c r="B91" s="67">
        <v>9770</v>
      </c>
      <c r="C91" s="31" t="s">
        <v>135</v>
      </c>
      <c r="D91" s="68" t="s">
        <v>202</v>
      </c>
      <c r="E91" s="23" t="s">
        <v>240</v>
      </c>
      <c r="F91" s="24" t="s">
        <v>259</v>
      </c>
      <c r="G91" s="50">
        <f>H91+I91</f>
        <v>1261500</v>
      </c>
      <c r="H91" s="50">
        <v>1261500</v>
      </c>
      <c r="I91" s="50"/>
      <c r="J91" s="50"/>
    </row>
    <row r="92" spans="1:10" s="25" customFormat="1" ht="31.5" x14ac:dyDescent="0.25">
      <c r="A92" s="24">
        <v>3719770</v>
      </c>
      <c r="B92" s="67">
        <v>9770</v>
      </c>
      <c r="C92" s="31" t="s">
        <v>135</v>
      </c>
      <c r="D92" s="26" t="s">
        <v>217</v>
      </c>
      <c r="E92" s="26" t="s">
        <v>243</v>
      </c>
      <c r="F92" s="33" t="s">
        <v>260</v>
      </c>
      <c r="G92" s="50">
        <f>H92+I92</f>
        <v>300000</v>
      </c>
      <c r="H92" s="50">
        <v>300000</v>
      </c>
      <c r="I92" s="50"/>
      <c r="J92" s="50"/>
    </row>
    <row r="93" spans="1:10" s="25" customFormat="1" ht="47.25" x14ac:dyDescent="0.25">
      <c r="A93" s="24">
        <v>3719770</v>
      </c>
      <c r="B93" s="67">
        <v>9770</v>
      </c>
      <c r="C93" s="31" t="s">
        <v>135</v>
      </c>
      <c r="D93" s="26" t="s">
        <v>227</v>
      </c>
      <c r="E93" s="23" t="s">
        <v>80</v>
      </c>
      <c r="F93" s="24" t="s">
        <v>181</v>
      </c>
      <c r="G93" s="50">
        <f>H93+I93</f>
        <v>2237000</v>
      </c>
      <c r="H93" s="50">
        <v>2237000</v>
      </c>
      <c r="I93" s="50"/>
      <c r="J93" s="50"/>
    </row>
    <row r="94" spans="1:10" s="25" customFormat="1" ht="94.5" x14ac:dyDescent="0.25">
      <c r="A94" s="21" t="s">
        <v>262</v>
      </c>
      <c r="B94" s="24" t="s">
        <v>263</v>
      </c>
      <c r="C94" s="92" t="s">
        <v>135</v>
      </c>
      <c r="D94" s="93" t="s">
        <v>264</v>
      </c>
      <c r="E94" s="94" t="s">
        <v>265</v>
      </c>
      <c r="F94" s="24" t="s">
        <v>252</v>
      </c>
      <c r="G94" s="50">
        <f>H94+I94</f>
        <v>1490000</v>
      </c>
      <c r="H94" s="50">
        <v>190000</v>
      </c>
      <c r="I94" s="50">
        <v>1300000</v>
      </c>
      <c r="J94" s="50">
        <v>1300000</v>
      </c>
    </row>
    <row r="95" spans="1:10" s="25" customFormat="1" ht="15.75" x14ac:dyDescent="0.25">
      <c r="A95" s="35"/>
      <c r="B95" s="35"/>
      <c r="C95" s="35"/>
      <c r="D95" s="111" t="s">
        <v>246</v>
      </c>
      <c r="E95" s="112"/>
      <c r="F95" s="35"/>
      <c r="G95" s="49">
        <f>G18+G29+G39+G53+G56+G65+G73+G84+G89</f>
        <v>255552300</v>
      </c>
      <c r="H95" s="49">
        <f>H18+H29+H39+H53+H56+H65+H73+H84+H89</f>
        <v>252350800</v>
      </c>
      <c r="I95" s="49">
        <f t="shared" ref="I95:J95" si="12">I18+I29+I39+I53+I56+I65+I73+I84+I89</f>
        <v>3201500</v>
      </c>
      <c r="J95" s="49">
        <f t="shared" si="12"/>
        <v>2576500</v>
      </c>
    </row>
    <row r="96" spans="1:10" s="36" customFormat="1" ht="47.25" x14ac:dyDescent="0.25">
      <c r="A96" s="24">
        <v>1</v>
      </c>
      <c r="B96" s="69"/>
      <c r="C96" s="69"/>
      <c r="D96" s="70"/>
      <c r="E96" s="23" t="s">
        <v>28</v>
      </c>
      <c r="F96" s="24" t="s">
        <v>188</v>
      </c>
      <c r="G96" s="50">
        <f>G37</f>
        <v>360000</v>
      </c>
      <c r="H96" s="50">
        <f>H37</f>
        <v>360000</v>
      </c>
      <c r="I96" s="50"/>
      <c r="J96" s="50"/>
    </row>
    <row r="97" spans="1:11" s="25" customFormat="1" ht="47.25" x14ac:dyDescent="0.25">
      <c r="A97" s="24">
        <v>2</v>
      </c>
      <c r="B97" s="69"/>
      <c r="C97" s="69"/>
      <c r="D97" s="70"/>
      <c r="E97" s="23" t="s">
        <v>233</v>
      </c>
      <c r="F97" s="24" t="s">
        <v>190</v>
      </c>
      <c r="G97" s="50">
        <f>G77+G78+G79</f>
        <v>101253000</v>
      </c>
      <c r="H97" s="50">
        <f t="shared" ref="H97:J97" si="13">H77+H78+H79</f>
        <v>101253000</v>
      </c>
      <c r="I97" s="50">
        <f t="shared" si="13"/>
        <v>0</v>
      </c>
      <c r="J97" s="50">
        <f t="shared" si="13"/>
        <v>0</v>
      </c>
    </row>
    <row r="98" spans="1:11" s="25" customFormat="1" ht="47.25" x14ac:dyDescent="0.25">
      <c r="A98" s="24">
        <v>3</v>
      </c>
      <c r="B98" s="69"/>
      <c r="C98" s="69"/>
      <c r="D98" s="70"/>
      <c r="E98" s="23" t="s">
        <v>219</v>
      </c>
      <c r="F98" s="24" t="s">
        <v>213</v>
      </c>
      <c r="G98" s="50">
        <f>G76</f>
        <v>300000</v>
      </c>
      <c r="H98" s="50">
        <f t="shared" ref="H98:J98" si="14">H76</f>
        <v>300000</v>
      </c>
      <c r="I98" s="50">
        <f t="shared" si="14"/>
        <v>0</v>
      </c>
      <c r="J98" s="50">
        <f t="shared" si="14"/>
        <v>0</v>
      </c>
    </row>
    <row r="99" spans="1:11" s="25" customFormat="1" ht="63" x14ac:dyDescent="0.25">
      <c r="A99" s="24">
        <v>4</v>
      </c>
      <c r="B99" s="69"/>
      <c r="C99" s="69"/>
      <c r="D99" s="70"/>
      <c r="E99" s="23" t="s">
        <v>97</v>
      </c>
      <c r="F99" s="24" t="s">
        <v>189</v>
      </c>
      <c r="G99" s="50">
        <f>G42+G52+G31</f>
        <v>5237100</v>
      </c>
      <c r="H99" s="50">
        <f t="shared" ref="H99:J99" si="15">H42+H52+H31</f>
        <v>5237100</v>
      </c>
      <c r="I99" s="50">
        <f t="shared" si="15"/>
        <v>0</v>
      </c>
      <c r="J99" s="50">
        <f t="shared" si="15"/>
        <v>0</v>
      </c>
    </row>
    <row r="100" spans="1:11" s="25" customFormat="1" ht="47.25" x14ac:dyDescent="0.25">
      <c r="A100" s="24">
        <v>5</v>
      </c>
      <c r="B100" s="69"/>
      <c r="C100" s="69"/>
      <c r="D100" s="70"/>
      <c r="E100" s="23" t="s">
        <v>80</v>
      </c>
      <c r="F100" s="24" t="s">
        <v>181</v>
      </c>
      <c r="G100" s="50">
        <f>G24+G38+G41+G43+G45+G46+G47+G48+G49+G50+G51+G55+G93</f>
        <v>25894400</v>
      </c>
      <c r="H100" s="50">
        <f t="shared" ref="H100:J100" si="16">H24+H38+H41+H43+H45+H46+H47+H48+H49+H50+H51+H55+H93</f>
        <v>25894400</v>
      </c>
      <c r="I100" s="50">
        <f t="shared" si="16"/>
        <v>0</v>
      </c>
      <c r="J100" s="50">
        <f t="shared" si="16"/>
        <v>0</v>
      </c>
    </row>
    <row r="101" spans="1:11" s="25" customFormat="1" ht="47.25" x14ac:dyDescent="0.25">
      <c r="A101" s="24">
        <v>6</v>
      </c>
      <c r="B101" s="69"/>
      <c r="C101" s="69"/>
      <c r="D101" s="88"/>
      <c r="E101" s="23" t="s">
        <v>241</v>
      </c>
      <c r="F101" s="24" t="s">
        <v>179</v>
      </c>
      <c r="G101" s="50">
        <f>G20+G21+G22+G23</f>
        <v>37177700</v>
      </c>
      <c r="H101" s="50">
        <f>H20+H21+H22+H23</f>
        <v>37177700</v>
      </c>
      <c r="I101" s="50">
        <f>I20+I21+I22+I23</f>
        <v>0</v>
      </c>
      <c r="J101" s="50">
        <f>J20+J21+J22+J23</f>
        <v>0</v>
      </c>
      <c r="K101" s="47"/>
    </row>
    <row r="102" spans="1:11" s="25" customFormat="1" ht="47.25" x14ac:dyDescent="0.25">
      <c r="A102" s="24">
        <v>7</v>
      </c>
      <c r="B102" s="69"/>
      <c r="C102" s="69"/>
      <c r="D102" s="88"/>
      <c r="E102" s="23" t="s">
        <v>126</v>
      </c>
      <c r="F102" s="24" t="s">
        <v>183</v>
      </c>
      <c r="G102" s="50">
        <f>G32+G35</f>
        <v>16515800</v>
      </c>
      <c r="H102" s="50">
        <f t="shared" ref="H102:J102" si="17">H32+H35</f>
        <v>16515800</v>
      </c>
      <c r="I102" s="50">
        <f t="shared" si="17"/>
        <v>0</v>
      </c>
      <c r="J102" s="50">
        <f t="shared" si="17"/>
        <v>0</v>
      </c>
      <c r="K102" s="47"/>
    </row>
    <row r="103" spans="1:11" s="25" customFormat="1" ht="47.25" x14ac:dyDescent="0.25">
      <c r="A103" s="24">
        <v>8</v>
      </c>
      <c r="B103" s="69"/>
      <c r="C103" s="69"/>
      <c r="D103" s="70"/>
      <c r="E103" s="23" t="s">
        <v>170</v>
      </c>
      <c r="F103" s="24" t="s">
        <v>182</v>
      </c>
      <c r="G103" s="50">
        <f>G81</f>
        <v>835000</v>
      </c>
      <c r="H103" s="50">
        <f t="shared" ref="H103:J103" si="18">H81</f>
        <v>835000</v>
      </c>
      <c r="I103" s="50">
        <f t="shared" si="18"/>
        <v>0</v>
      </c>
      <c r="J103" s="50">
        <f t="shared" si="18"/>
        <v>0</v>
      </c>
      <c r="K103" s="47"/>
    </row>
    <row r="104" spans="1:11" s="25" customFormat="1" ht="126" x14ac:dyDescent="0.25">
      <c r="A104" s="24">
        <v>9</v>
      </c>
      <c r="B104" s="69"/>
      <c r="C104" s="69"/>
      <c r="D104" s="70"/>
      <c r="E104" s="32" t="s">
        <v>207</v>
      </c>
      <c r="F104" s="24" t="s">
        <v>208</v>
      </c>
      <c r="G104" s="50">
        <f>G25</f>
        <v>637000</v>
      </c>
      <c r="H104" s="50">
        <f t="shared" ref="H104:J104" si="19">H25</f>
        <v>637000</v>
      </c>
      <c r="I104" s="50">
        <f t="shared" si="19"/>
        <v>0</v>
      </c>
      <c r="J104" s="50">
        <f t="shared" si="19"/>
        <v>0</v>
      </c>
      <c r="K104" s="47"/>
    </row>
    <row r="105" spans="1:11" s="25" customFormat="1" ht="47.25" x14ac:dyDescent="0.25">
      <c r="A105" s="24">
        <v>10</v>
      </c>
      <c r="B105" s="69"/>
      <c r="C105" s="69"/>
      <c r="D105" s="70"/>
      <c r="E105" s="32" t="s">
        <v>166</v>
      </c>
      <c r="F105" s="24" t="s">
        <v>168</v>
      </c>
      <c r="G105" s="50">
        <f>G33</f>
        <v>200000</v>
      </c>
      <c r="H105" s="50">
        <f>H33</f>
        <v>200000</v>
      </c>
      <c r="I105" s="50"/>
      <c r="J105" s="50"/>
      <c r="K105" s="47"/>
    </row>
    <row r="106" spans="1:11" s="25" customFormat="1" ht="47.25" x14ac:dyDescent="0.25">
      <c r="A106" s="24">
        <v>11</v>
      </c>
      <c r="B106" s="69"/>
      <c r="C106" s="69"/>
      <c r="D106" s="70"/>
      <c r="E106" s="44" t="s">
        <v>192</v>
      </c>
      <c r="F106" s="24" t="s">
        <v>221</v>
      </c>
      <c r="G106" s="50">
        <f>G36+G60</f>
        <v>3498600</v>
      </c>
      <c r="H106" s="50">
        <f>H36+H60</f>
        <v>3498600</v>
      </c>
      <c r="I106" s="50">
        <f>I36+I60</f>
        <v>0</v>
      </c>
      <c r="J106" s="50">
        <f>J36+J60</f>
        <v>0</v>
      </c>
      <c r="K106" s="47"/>
    </row>
    <row r="107" spans="1:11" s="25" customFormat="1" ht="47.25" x14ac:dyDescent="0.25">
      <c r="A107" s="24">
        <v>12</v>
      </c>
      <c r="B107" s="69"/>
      <c r="C107" s="69"/>
      <c r="D107" s="70"/>
      <c r="E107" s="44" t="s">
        <v>156</v>
      </c>
      <c r="F107" s="28" t="s">
        <v>209</v>
      </c>
      <c r="G107" s="50">
        <f>G58+G59+G61+G62+G63+G64</f>
        <v>1450000</v>
      </c>
      <c r="H107" s="50">
        <f t="shared" ref="H107:J107" si="20">H58+H59+H61+H62+H63+H64</f>
        <v>1175000</v>
      </c>
      <c r="I107" s="50">
        <f t="shared" si="20"/>
        <v>275000</v>
      </c>
      <c r="J107" s="50">
        <f t="shared" si="20"/>
        <v>0</v>
      </c>
      <c r="K107" s="47"/>
    </row>
    <row r="108" spans="1:11" s="25" customFormat="1" ht="47.25" x14ac:dyDescent="0.25">
      <c r="A108" s="24">
        <v>13</v>
      </c>
      <c r="B108" s="69"/>
      <c r="C108" s="69"/>
      <c r="D108" s="70"/>
      <c r="E108" s="23" t="s">
        <v>178</v>
      </c>
      <c r="F108" s="24" t="s">
        <v>210</v>
      </c>
      <c r="G108" s="50">
        <f>G44+G67+G69</f>
        <v>1151000</v>
      </c>
      <c r="H108" s="50">
        <f t="shared" ref="H108:J108" si="21">H44+H67+H69</f>
        <v>1151000</v>
      </c>
      <c r="I108" s="50">
        <f t="shared" si="21"/>
        <v>0</v>
      </c>
      <c r="J108" s="50">
        <f t="shared" si="21"/>
        <v>0</v>
      </c>
      <c r="K108" s="47"/>
    </row>
    <row r="109" spans="1:11" s="25" customFormat="1" ht="47.25" x14ac:dyDescent="0.25">
      <c r="A109" s="24">
        <v>14</v>
      </c>
      <c r="B109" s="69"/>
      <c r="C109" s="69"/>
      <c r="D109" s="70"/>
      <c r="E109" s="23" t="s">
        <v>169</v>
      </c>
      <c r="F109" s="24" t="s">
        <v>196</v>
      </c>
      <c r="G109" s="50">
        <f>G68+G70+G71+G72</f>
        <v>3125700</v>
      </c>
      <c r="H109" s="50">
        <f t="shared" ref="H109:J109" si="22">H68+H70+H71+H72</f>
        <v>3125700</v>
      </c>
      <c r="I109" s="50">
        <f t="shared" si="22"/>
        <v>0</v>
      </c>
      <c r="J109" s="50">
        <f t="shared" si="22"/>
        <v>0</v>
      </c>
    </row>
    <row r="110" spans="1:11" s="25" customFormat="1" ht="63" x14ac:dyDescent="0.25">
      <c r="A110" s="24">
        <v>15</v>
      </c>
      <c r="B110" s="69"/>
      <c r="C110" s="69"/>
      <c r="D110" s="70"/>
      <c r="E110" s="23" t="s">
        <v>194</v>
      </c>
      <c r="F110" s="24" t="s">
        <v>193</v>
      </c>
      <c r="G110" s="50">
        <f>G34</f>
        <v>15000</v>
      </c>
      <c r="H110" s="50">
        <f>H34</f>
        <v>15000</v>
      </c>
      <c r="I110" s="50">
        <f>I34</f>
        <v>0</v>
      </c>
      <c r="J110" s="50">
        <f>J34</f>
        <v>0</v>
      </c>
    </row>
    <row r="111" spans="1:11" s="25" customFormat="1" ht="63" x14ac:dyDescent="0.25">
      <c r="A111" s="24">
        <v>16</v>
      </c>
      <c r="B111" s="69"/>
      <c r="C111" s="69"/>
      <c r="D111" s="70"/>
      <c r="E111" s="32" t="s">
        <v>197</v>
      </c>
      <c r="F111" s="24" t="s">
        <v>211</v>
      </c>
      <c r="G111" s="50">
        <f>G27</f>
        <v>1975000</v>
      </c>
      <c r="H111" s="50">
        <f>H27</f>
        <v>1975000</v>
      </c>
      <c r="I111" s="50">
        <f>I27</f>
        <v>0</v>
      </c>
      <c r="J111" s="50">
        <f>J27</f>
        <v>0</v>
      </c>
      <c r="K111" s="47"/>
    </row>
    <row r="112" spans="1:11" s="25" customFormat="1" ht="110.25" x14ac:dyDescent="0.25">
      <c r="A112" s="24">
        <v>17</v>
      </c>
      <c r="B112" s="69"/>
      <c r="C112" s="69"/>
      <c r="D112" s="70"/>
      <c r="E112" s="26" t="s">
        <v>218</v>
      </c>
      <c r="F112" s="33" t="s">
        <v>251</v>
      </c>
      <c r="G112" s="50">
        <f>H112+I112</f>
        <v>1500000</v>
      </c>
      <c r="H112" s="50">
        <v>1500000</v>
      </c>
      <c r="I112" s="50">
        <f>J112</f>
        <v>0</v>
      </c>
      <c r="J112" s="50"/>
      <c r="K112" s="47"/>
    </row>
    <row r="113" spans="1:11" s="25" customFormat="1" ht="47.25" x14ac:dyDescent="0.25">
      <c r="A113" s="24">
        <v>18</v>
      </c>
      <c r="B113" s="69"/>
      <c r="C113" s="69"/>
      <c r="D113" s="70"/>
      <c r="E113" s="44" t="s">
        <v>235</v>
      </c>
      <c r="F113" s="24" t="s">
        <v>250</v>
      </c>
      <c r="G113" s="50">
        <f>G80+G87</f>
        <v>49496300</v>
      </c>
      <c r="H113" s="50">
        <f>H80+H87</f>
        <v>49496300</v>
      </c>
      <c r="I113" s="50">
        <f>I80+I87</f>
        <v>0</v>
      </c>
      <c r="J113" s="50">
        <f>J80+J87</f>
        <v>0</v>
      </c>
      <c r="K113" s="47"/>
    </row>
    <row r="114" spans="1:11" s="25" customFormat="1" ht="94.5" x14ac:dyDescent="0.25">
      <c r="A114" s="24">
        <v>19</v>
      </c>
      <c r="B114" s="69"/>
      <c r="C114" s="69"/>
      <c r="D114" s="70"/>
      <c r="E114" s="32" t="s">
        <v>244</v>
      </c>
      <c r="F114" s="24" t="s">
        <v>252</v>
      </c>
      <c r="G114" s="50">
        <f>G26+G82+G88+G94+97160800</f>
        <v>100150000</v>
      </c>
      <c r="H114" s="50">
        <f>H26+H82+H88+H94+97160800</f>
        <v>97573500</v>
      </c>
      <c r="I114" s="50">
        <f>I26+I82+I88+I94</f>
        <v>2576500</v>
      </c>
      <c r="J114" s="50">
        <f>J26+J82+J88+J94</f>
        <v>2576500</v>
      </c>
      <c r="K114" s="47"/>
    </row>
    <row r="115" spans="1:11" s="25" customFormat="1" ht="47.25" x14ac:dyDescent="0.25">
      <c r="A115" s="24">
        <v>20</v>
      </c>
      <c r="B115" s="69"/>
      <c r="C115" s="69"/>
      <c r="D115" s="70"/>
      <c r="E115" s="32" t="s">
        <v>253</v>
      </c>
      <c r="F115" s="24" t="s">
        <v>254</v>
      </c>
      <c r="G115" s="50">
        <f>G75</f>
        <v>30000</v>
      </c>
      <c r="H115" s="50">
        <f t="shared" ref="H115:J115" si="23">H75</f>
        <v>30000</v>
      </c>
      <c r="I115" s="50">
        <f t="shared" si="23"/>
        <v>0</v>
      </c>
      <c r="J115" s="50">
        <f t="shared" si="23"/>
        <v>0</v>
      </c>
      <c r="K115" s="47"/>
    </row>
    <row r="116" spans="1:11" s="25" customFormat="1" ht="94.5" x14ac:dyDescent="0.25">
      <c r="A116" s="24">
        <v>21</v>
      </c>
      <c r="B116" s="69"/>
      <c r="C116" s="69"/>
      <c r="D116" s="70"/>
      <c r="E116" s="23" t="s">
        <v>240</v>
      </c>
      <c r="F116" s="24" t="s">
        <v>259</v>
      </c>
      <c r="G116" s="50">
        <f t="shared" ref="G116:J117" si="24">G91</f>
        <v>1261500</v>
      </c>
      <c r="H116" s="50">
        <f t="shared" si="24"/>
        <v>1261500</v>
      </c>
      <c r="I116" s="50">
        <f t="shared" si="24"/>
        <v>0</v>
      </c>
      <c r="J116" s="50">
        <f t="shared" si="24"/>
        <v>0</v>
      </c>
      <c r="K116" s="47"/>
    </row>
    <row r="117" spans="1:11" s="25" customFormat="1" ht="31.5" x14ac:dyDescent="0.25">
      <c r="A117" s="24">
        <v>22</v>
      </c>
      <c r="B117" s="69"/>
      <c r="C117" s="69"/>
      <c r="D117" s="70"/>
      <c r="E117" s="26" t="s">
        <v>242</v>
      </c>
      <c r="F117" s="33" t="s">
        <v>260</v>
      </c>
      <c r="G117" s="50">
        <f t="shared" si="24"/>
        <v>300000</v>
      </c>
      <c r="H117" s="50">
        <f t="shared" si="24"/>
        <v>300000</v>
      </c>
      <c r="I117" s="50">
        <f t="shared" si="24"/>
        <v>0</v>
      </c>
      <c r="J117" s="50">
        <f t="shared" si="24"/>
        <v>0</v>
      </c>
      <c r="K117" s="47"/>
    </row>
    <row r="118" spans="1:11" s="25" customFormat="1" ht="78.75" x14ac:dyDescent="0.25">
      <c r="A118" s="24">
        <v>23</v>
      </c>
      <c r="B118" s="69"/>
      <c r="C118" s="69"/>
      <c r="D118" s="70"/>
      <c r="E118" s="32" t="s">
        <v>231</v>
      </c>
      <c r="F118" s="33" t="s">
        <v>232</v>
      </c>
      <c r="G118" s="50">
        <f>G28+G83</f>
        <v>350000</v>
      </c>
      <c r="H118" s="50">
        <f>H28+H83</f>
        <v>0</v>
      </c>
      <c r="I118" s="50">
        <f>I28+I83</f>
        <v>350000</v>
      </c>
      <c r="J118" s="50">
        <f>J28+J83</f>
        <v>0</v>
      </c>
      <c r="K118" s="47"/>
    </row>
    <row r="119" spans="1:11" s="91" customFormat="1" ht="18.75" x14ac:dyDescent="0.3">
      <c r="A119" s="120" t="s">
        <v>247</v>
      </c>
      <c r="B119" s="121"/>
      <c r="C119" s="121"/>
      <c r="D119" s="121"/>
      <c r="E119" s="121"/>
      <c r="F119" s="122"/>
      <c r="G119" s="89">
        <f>H119+I119</f>
        <v>352713100</v>
      </c>
      <c r="H119" s="89">
        <f>H96+H97+H98+H99+H100+H101+H102+H103+H104+H105+H106+H107+H108+H109+H110+H111+H112+H113+H114+H116+H117+H118+H115</f>
        <v>349511600</v>
      </c>
      <c r="I119" s="89">
        <f t="shared" ref="I119:J119" si="25">I96+I97+I98+I99+I100+I101+I102+I103+I104+I105+I106+I107+I108+I109+I110+I111+I112+I113+I114+I116+I117+I118+I115</f>
        <v>3201500</v>
      </c>
      <c r="J119" s="89">
        <f t="shared" si="25"/>
        <v>2576500</v>
      </c>
      <c r="K119" s="90"/>
    </row>
    <row r="120" spans="1:11" s="25" customFormat="1" ht="15.75" x14ac:dyDescent="0.25">
      <c r="A120" s="57"/>
      <c r="B120" s="57"/>
      <c r="C120" s="57"/>
      <c r="D120" s="58"/>
      <c r="E120" s="59"/>
      <c r="F120" s="60"/>
      <c r="G120" s="61"/>
      <c r="H120" s="61"/>
      <c r="I120" s="61"/>
      <c r="J120" s="61"/>
      <c r="K120" s="47"/>
    </row>
    <row r="121" spans="1:11" s="25" customFormat="1" ht="15.75" x14ac:dyDescent="0.25">
      <c r="A121" s="57"/>
      <c r="B121" s="57"/>
      <c r="C121" s="57"/>
      <c r="D121" s="58"/>
      <c r="E121" s="59"/>
      <c r="F121" s="60"/>
      <c r="G121" s="61"/>
      <c r="H121" s="61"/>
      <c r="I121" s="61"/>
      <c r="J121" s="61"/>
      <c r="K121" s="47"/>
    </row>
    <row r="122" spans="1:11" s="25" customFormat="1" ht="15.75" x14ac:dyDescent="0.25">
      <c r="A122" s="39"/>
      <c r="B122" s="48"/>
      <c r="C122" s="39"/>
      <c r="D122" s="25" t="s">
        <v>228</v>
      </c>
      <c r="E122" s="20"/>
      <c r="F122" s="48" t="s">
        <v>229</v>
      </c>
      <c r="G122" s="48"/>
      <c r="H122" s="48"/>
      <c r="I122" s="48"/>
      <c r="J122" s="48"/>
      <c r="K122" s="47"/>
    </row>
    <row r="123" spans="1:11" s="25" customFormat="1" ht="15.75" x14ac:dyDescent="0.25">
      <c r="A123" s="17"/>
      <c r="B123" s="1"/>
      <c r="C123" s="17"/>
      <c r="D123" s="2"/>
      <c r="E123" s="20"/>
      <c r="F123" s="1"/>
      <c r="G123" s="52"/>
      <c r="H123" s="52"/>
      <c r="I123" s="52"/>
      <c r="J123" s="52"/>
    </row>
    <row r="124" spans="1:11" ht="15.75" x14ac:dyDescent="0.25">
      <c r="E124" s="20"/>
      <c r="G124" s="52"/>
      <c r="H124" s="52"/>
      <c r="I124" s="52"/>
      <c r="J124" s="52"/>
    </row>
    <row r="125" spans="1:11" x14ac:dyDescent="0.25">
      <c r="B125" s="17"/>
    </row>
    <row r="126" spans="1:11" s="97" customFormat="1" x14ac:dyDescent="0.25">
      <c r="A126" s="95"/>
      <c r="B126" s="96"/>
      <c r="C126" s="95"/>
      <c r="E126" s="119"/>
      <c r="F126" s="119"/>
      <c r="G126" s="98"/>
      <c r="H126" s="98"/>
      <c r="I126" s="98"/>
      <c r="J126" s="98"/>
    </row>
    <row r="127" spans="1:11" s="97" customFormat="1" x14ac:dyDescent="0.25">
      <c r="A127" s="95"/>
      <c r="B127" s="96"/>
      <c r="C127" s="95"/>
      <c r="E127" s="119"/>
      <c r="F127" s="119"/>
      <c r="G127" s="99"/>
      <c r="H127" s="99"/>
      <c r="I127" s="99"/>
      <c r="J127" s="99"/>
    </row>
    <row r="128" spans="1:11" x14ac:dyDescent="0.25">
      <c r="G128" s="19"/>
      <c r="H128" s="19"/>
      <c r="I128" s="19"/>
      <c r="J128" s="19"/>
    </row>
    <row r="130" spans="1:10" x14ac:dyDescent="0.25">
      <c r="F130" s="96"/>
      <c r="G130" s="98"/>
      <c r="H130" s="98"/>
      <c r="I130" s="98"/>
      <c r="J130" s="98"/>
    </row>
    <row r="131" spans="1:10" s="102" customFormat="1" x14ac:dyDescent="0.25">
      <c r="A131" s="100"/>
      <c r="B131" s="101"/>
      <c r="C131" s="100"/>
      <c r="E131" s="103"/>
      <c r="F131" s="101"/>
      <c r="G131" s="104"/>
      <c r="H131" s="104"/>
      <c r="I131" s="104"/>
      <c r="J131" s="104"/>
    </row>
    <row r="133" spans="1:10" x14ac:dyDescent="0.25">
      <c r="F133" s="96"/>
      <c r="G133" s="99"/>
      <c r="H133" s="99"/>
      <c r="I133" s="99"/>
      <c r="J133" s="99"/>
    </row>
    <row r="134" spans="1:10" x14ac:dyDescent="0.25">
      <c r="G134" s="52"/>
      <c r="H134" s="52"/>
      <c r="I134" s="52"/>
      <c r="J134" s="52"/>
    </row>
  </sheetData>
  <mergeCells count="41">
    <mergeCell ref="E126:F126"/>
    <mergeCell ref="E127:F127"/>
    <mergeCell ref="A119:F119"/>
    <mergeCell ref="H6:J6"/>
    <mergeCell ref="H7:J7"/>
    <mergeCell ref="H8:J8"/>
    <mergeCell ref="H9:J9"/>
    <mergeCell ref="F15:F16"/>
    <mergeCell ref="G15:G16"/>
    <mergeCell ref="H15:H16"/>
    <mergeCell ref="I15:J15"/>
    <mergeCell ref="A11:J11"/>
    <mergeCell ref="E15:E16"/>
    <mergeCell ref="A12:B12"/>
    <mergeCell ref="A15:A16"/>
    <mergeCell ref="B15:B16"/>
    <mergeCell ref="C15:C16"/>
    <mergeCell ref="D15:D16"/>
    <mergeCell ref="D73:E73"/>
    <mergeCell ref="D66:E66"/>
    <mergeCell ref="D74:E74"/>
    <mergeCell ref="D53:E53"/>
    <mergeCell ref="D54:E54"/>
    <mergeCell ref="D56:E56"/>
    <mergeCell ref="D57:E57"/>
    <mergeCell ref="D65:E65"/>
    <mergeCell ref="D95:E95"/>
    <mergeCell ref="D90:E90"/>
    <mergeCell ref="D85:E85"/>
    <mergeCell ref="D84:E84"/>
    <mergeCell ref="D89:E89"/>
    <mergeCell ref="H1:J1"/>
    <mergeCell ref="H2:J2"/>
    <mergeCell ref="H3:J3"/>
    <mergeCell ref="H4:J4"/>
    <mergeCell ref="D40:E40"/>
    <mergeCell ref="D19:E19"/>
    <mergeCell ref="D29:E29"/>
    <mergeCell ref="D18:E18"/>
    <mergeCell ref="D30:E30"/>
    <mergeCell ref="D39:E39"/>
  </mergeCells>
  <pageMargins left="0.39370078740157483" right="0.39370078740157483" top="0.59055118110236227" bottom="0.39370078740157483" header="0.51181102362204722" footer="0.51181102362204722"/>
  <pageSetup paperSize="9" scale="53" fitToHeight="12" orientation="landscape" r:id="rId1"/>
  <headerFooter differentFirst="1">
    <oddHeader>&amp;C&amp;P</oddHeader>
  </headerFooter>
  <rowBreaks count="1" manualBreakCount="1">
    <brk id="6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2</vt:i4>
      </vt:variant>
    </vt:vector>
  </HeadingPairs>
  <TitlesOfParts>
    <vt:vector size="3" baseType="lpstr">
      <vt:lpstr>2024</vt:lpstr>
      <vt:lpstr>'2024'!Заголовки_для_друку</vt:lpstr>
      <vt:lpstr>'2024'!Область_друку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2024-01-11T07:07:49Z</dcterms:modified>
</cp:coreProperties>
</file>