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87F8DE68-4D08-47B7-974E-EE549FB714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ЦФ" sheetId="4" r:id="rId1"/>
  </sheets>
  <definedNames>
    <definedName name="_xlnm.Print_Titles" localSheetId="0">ЦФ!$7:$7</definedName>
    <definedName name="_xlnm.Print_Area" localSheetId="0">ЦФ!$A$1:$F$36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4" l="1"/>
  <c r="D29" i="4"/>
  <c r="D28" i="4"/>
  <c r="D27" i="4"/>
  <c r="D26" i="4"/>
  <c r="D25" i="4"/>
  <c r="D24" i="4"/>
  <c r="D23" i="4"/>
  <c r="D22" i="4"/>
  <c r="D21" i="4"/>
  <c r="D20" i="4"/>
  <c r="D19" i="4"/>
  <c r="D17" i="4" s="1"/>
  <c r="D11" i="4"/>
  <c r="D9" i="4" s="1"/>
  <c r="D8" i="4"/>
  <c r="D16" i="4" l="1"/>
  <c r="D15" i="4" s="1"/>
  <c r="D14" i="4" s="1"/>
  <c r="D12" i="4" s="1"/>
  <c r="E17" i="4" l="1"/>
  <c r="E16" i="4" s="1"/>
  <c r="F16" i="4" s="1"/>
  <c r="E31" i="4"/>
  <c r="F31" i="4" s="1"/>
  <c r="F11" i="4"/>
  <c r="F19" i="4"/>
  <c r="F20" i="4"/>
  <c r="F21" i="4"/>
  <c r="F22" i="4"/>
  <c r="F23" i="4"/>
  <c r="F24" i="4"/>
  <c r="F25" i="4"/>
  <c r="F26" i="4"/>
  <c r="F27" i="4"/>
  <c r="F28" i="4"/>
  <c r="F29" i="4"/>
  <c r="F30" i="4"/>
  <c r="F33" i="4"/>
  <c r="F34" i="4"/>
  <c r="E15" i="4" l="1"/>
  <c r="F17" i="4"/>
  <c r="E9" i="4"/>
  <c r="F9" i="4" s="1"/>
  <c r="F15" i="4" l="1"/>
  <c r="E14" i="4"/>
  <c r="E12" i="4" l="1"/>
  <c r="F12" i="4" s="1"/>
  <c r="F14" i="4"/>
</calcChain>
</file>

<file path=xl/sharedStrings.xml><?xml version="1.0" encoding="utf-8"?>
<sst xmlns="http://schemas.openxmlformats.org/spreadsheetml/2006/main" count="42" uniqueCount="39">
  <si>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</si>
  <si>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</si>
  <si>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</si>
  <si>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</si>
  <si>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</si>
  <si>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</si>
  <si>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</si>
  <si>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</si>
  <si>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</si>
  <si>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</si>
  <si>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</si>
  <si>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</si>
  <si>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</si>
  <si>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</si>
  <si>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</si>
  <si>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</si>
  <si>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</si>
  <si>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</si>
  <si>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</si>
  <si>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</si>
  <si>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</si>
  <si>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</si>
  <si>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</si>
  <si>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Додаток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</si>
  <si>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</si>
  <si>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</si>
  <si>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</si>
  <si>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ліфту в багатоквартирному будинку за адресою: м.Чорноморськ, вул.Парусна, 3-Б (ОСББ "Фієста")</t>
  </si>
  <si>
    <t xml:space="preserve">Реконструкція скверу за адресою: Одеська область, місто Чорноморськ, проспект Миру, 14 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</si>
  <si>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</si>
  <si>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</si>
  <si>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</si>
  <si>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Затверджено  розписом на звітний рік з урахуванням змін, грн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</si>
  <si>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- 22-А". Коригування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</si>
  <si>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</si>
  <si>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
 за 2023 рік</t>
  </si>
  <si>
    <t>Звіт про виконання кошторису</t>
  </si>
  <si>
    <t>Виконано
за звітний період (рік), грн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</si>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</sst>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10" fillId="2" borderId="1" xfId="0" quotePrefix="1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5" fontId="3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0" fillId="2" borderId="1" xfId="0" applyNumberFormat="1" applyFill="1" applyBorder="1"/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justify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4">
    <cellStyle name="Звичайний" xfId="0" builtinId="0"/>
    <cellStyle name="Обычный 2" xfId="1" xr:uid="{00000000-0005-0000-0000-000001000000}"/>
    <cellStyle name="Обычный 3" xfId="3" xr:uid="{00000000-0005-0000-0000-000002000000}"/>
    <cellStyle name="Финансовый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view="pageBreakPreview" zoomScale="70" zoomScaleNormal="70" zoomScaleSheetLayoutView="70" workbookViewId="0">
      <selection activeCell="D3" sqref="D3:F3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4.5546875" customWidth="1"/>
    <col min="6" max="6" width="13.6640625" customWidth="1"/>
    <col min="9" max="9" width="12.44140625" bestFit="1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6" s="4" customFormat="1" ht="15.6" x14ac:dyDescent="0.3">
      <c r="A1" s="2"/>
      <c r="B1" s="3"/>
      <c r="C1" s="3"/>
      <c r="D1" s="22" t="s">
        <v>23</v>
      </c>
      <c r="E1" s="22"/>
      <c r="F1" s="22"/>
    </row>
    <row r="2" spans="1:6" s="4" customFormat="1" ht="15.6" x14ac:dyDescent="0.3">
      <c r="A2" s="2"/>
      <c r="B2" s="3"/>
      <c r="C2" s="3"/>
      <c r="D2" s="39" t="s">
        <v>24</v>
      </c>
      <c r="E2" s="39"/>
      <c r="F2" s="39"/>
    </row>
    <row r="3" spans="1:6" s="4" customFormat="1" ht="15.6" x14ac:dyDescent="0.3">
      <c r="A3" s="3"/>
      <c r="B3" s="3"/>
      <c r="C3" s="3"/>
      <c r="D3" s="22" t="s">
        <v>38</v>
      </c>
      <c r="E3" s="22"/>
      <c r="F3" s="22"/>
    </row>
    <row r="4" spans="1:6" s="4" customFormat="1" ht="10.8" customHeight="1" x14ac:dyDescent="0.3">
      <c r="A4" s="3"/>
      <c r="B4" s="3"/>
      <c r="C4" s="3"/>
      <c r="D4" s="40"/>
      <c r="E4" s="40"/>
      <c r="F4" s="40"/>
    </row>
    <row r="5" spans="1:6" ht="14.4" customHeight="1" x14ac:dyDescent="0.3">
      <c r="A5" s="41" t="s">
        <v>36</v>
      </c>
      <c r="B5" s="41"/>
      <c r="C5" s="41"/>
      <c r="D5" s="41"/>
      <c r="E5" s="41"/>
      <c r="F5" s="41"/>
    </row>
    <row r="6" spans="1:6" ht="78" customHeight="1" x14ac:dyDescent="0.3">
      <c r="A6" s="41" t="s">
        <v>35</v>
      </c>
      <c r="B6" s="41"/>
      <c r="C6" s="41"/>
      <c r="D6" s="41"/>
      <c r="E6" s="41"/>
      <c r="F6" s="41"/>
    </row>
    <row r="7" spans="1:6" ht="83.25" customHeight="1" x14ac:dyDescent="0.3">
      <c r="A7" s="28" t="s">
        <v>7</v>
      </c>
      <c r="B7" s="10" t="s">
        <v>0</v>
      </c>
      <c r="C7" s="28" t="s">
        <v>1</v>
      </c>
      <c r="D7" s="10" t="s">
        <v>32</v>
      </c>
      <c r="E7" s="29" t="s">
        <v>37</v>
      </c>
      <c r="F7" s="29" t="s">
        <v>4</v>
      </c>
    </row>
    <row r="8" spans="1:6" ht="15.6" x14ac:dyDescent="0.3">
      <c r="A8" s="5"/>
      <c r="B8" s="6"/>
      <c r="C8" s="7" t="s">
        <v>29</v>
      </c>
      <c r="D8" s="31">
        <f>13519343.69-22534.01+19116.84-22550</f>
        <v>13493376.52</v>
      </c>
      <c r="E8" s="32"/>
      <c r="F8" s="27"/>
    </row>
    <row r="9" spans="1:6" ht="15.6" x14ac:dyDescent="0.3">
      <c r="A9" s="8"/>
      <c r="B9" s="8"/>
      <c r="C9" s="8" t="s">
        <v>5</v>
      </c>
      <c r="D9" s="33">
        <f>D11</f>
        <v>2555269.6800000002</v>
      </c>
      <c r="E9" s="34">
        <f>E11</f>
        <v>2495004.86</v>
      </c>
      <c r="F9" s="25">
        <f t="shared" ref="F9:F34" si="0">E9/D9</f>
        <v>0.97641547564560771</v>
      </c>
    </row>
    <row r="10" spans="1:6" ht="15.6" x14ac:dyDescent="0.3">
      <c r="A10" s="8"/>
      <c r="B10" s="9"/>
      <c r="C10" s="9" t="s">
        <v>2</v>
      </c>
      <c r="D10" s="33"/>
      <c r="E10" s="32"/>
      <c r="F10" s="26"/>
    </row>
    <row r="11" spans="1:6" ht="46.8" x14ac:dyDescent="0.3">
      <c r="A11" s="10">
        <v>50110000</v>
      </c>
      <c r="B11" s="11"/>
      <c r="C11" s="11" t="s">
        <v>8</v>
      </c>
      <c r="D11" s="35">
        <f>552343.16+2254803.92-142486.96+258487-367877.44</f>
        <v>2555269.6800000002</v>
      </c>
      <c r="E11" s="36">
        <v>2495004.86</v>
      </c>
      <c r="F11" s="26">
        <f t="shared" si="0"/>
        <v>0.97641547564560771</v>
      </c>
    </row>
    <row r="12" spans="1:6" ht="15.6" x14ac:dyDescent="0.3">
      <c r="A12" s="8"/>
      <c r="B12" s="8"/>
      <c r="C12" s="8" t="s">
        <v>3</v>
      </c>
      <c r="D12" s="33">
        <f>D14</f>
        <v>16048646.199999999</v>
      </c>
      <c r="E12" s="34">
        <f>E14</f>
        <v>430001.19</v>
      </c>
      <c r="F12" s="25">
        <f t="shared" si="0"/>
        <v>2.6793611413777695E-2</v>
      </c>
    </row>
    <row r="13" spans="1:6" ht="15.6" x14ac:dyDescent="0.3">
      <c r="A13" s="8"/>
      <c r="B13" s="9"/>
      <c r="C13" s="9" t="s">
        <v>2</v>
      </c>
      <c r="D13" s="37"/>
      <c r="E13" s="32"/>
      <c r="F13" s="26"/>
    </row>
    <row r="14" spans="1:6" ht="16.2" x14ac:dyDescent="0.3">
      <c r="A14" s="12"/>
      <c r="B14" s="11"/>
      <c r="C14" s="13" t="s">
        <v>6</v>
      </c>
      <c r="D14" s="33">
        <f>D15</f>
        <v>16048646.199999999</v>
      </c>
      <c r="E14" s="34">
        <f>E15</f>
        <v>430001.19</v>
      </c>
      <c r="F14" s="25">
        <f t="shared" si="0"/>
        <v>2.6793611413777695E-2</v>
      </c>
    </row>
    <row r="15" spans="1:6" ht="93.6" x14ac:dyDescent="0.3">
      <c r="A15" s="10">
        <v>7691</v>
      </c>
      <c r="B15" s="14"/>
      <c r="C15" s="15" t="s">
        <v>14</v>
      </c>
      <c r="D15" s="35">
        <f>D16+D31</f>
        <v>16048646.199999999</v>
      </c>
      <c r="E15" s="36">
        <f>E16+E31</f>
        <v>430001.19</v>
      </c>
      <c r="F15" s="26">
        <f t="shared" si="0"/>
        <v>2.6793611413777695E-2</v>
      </c>
    </row>
    <row r="16" spans="1:6" ht="46.8" x14ac:dyDescent="0.3">
      <c r="A16" s="6">
        <v>1217691</v>
      </c>
      <c r="B16" s="16" t="s">
        <v>9</v>
      </c>
      <c r="C16" s="8" t="s">
        <v>15</v>
      </c>
      <c r="D16" s="33">
        <f>D17+D30</f>
        <v>2706272.26</v>
      </c>
      <c r="E16" s="34">
        <f>E17+E30</f>
        <v>430001.19</v>
      </c>
      <c r="F16" s="25">
        <f t="shared" si="0"/>
        <v>0.15889058774892073</v>
      </c>
    </row>
    <row r="17" spans="1:6" ht="124.8" x14ac:dyDescent="0.3">
      <c r="A17" s="10"/>
      <c r="B17" s="14"/>
      <c r="C17" s="11" t="s">
        <v>30</v>
      </c>
      <c r="D17" s="35">
        <f>SUM(D19:D29)</f>
        <v>451468.33999999997</v>
      </c>
      <c r="E17" s="36">
        <f>SUM(E19:E29)</f>
        <v>430001.19</v>
      </c>
      <c r="F17" s="26">
        <f t="shared" si="0"/>
        <v>0.95245037559001378</v>
      </c>
    </row>
    <row r="18" spans="1:6" ht="15.6" x14ac:dyDescent="0.3">
      <c r="A18" s="10"/>
      <c r="B18" s="14"/>
      <c r="C18" s="17" t="s">
        <v>10</v>
      </c>
      <c r="D18" s="35"/>
      <c r="E18" s="32"/>
      <c r="F18" s="26"/>
    </row>
    <row r="19" spans="1:6" ht="62.4" x14ac:dyDescent="0.3">
      <c r="A19" s="10"/>
      <c r="B19" s="14"/>
      <c r="C19" s="20" t="s">
        <v>20</v>
      </c>
      <c r="D19" s="38">
        <f>14809.39+2190.61-710</f>
        <v>16290</v>
      </c>
      <c r="E19" s="38">
        <v>16290</v>
      </c>
      <c r="F19" s="30">
        <f t="shared" si="0"/>
        <v>1</v>
      </c>
    </row>
    <row r="20" spans="1:6" ht="46.8" x14ac:dyDescent="0.3">
      <c r="A20" s="10"/>
      <c r="B20" s="14"/>
      <c r="C20" s="20" t="s">
        <v>26</v>
      </c>
      <c r="D20" s="38">
        <f>95726.48-48220.98-1.43</f>
        <v>47504.069999999992</v>
      </c>
      <c r="E20" s="38">
        <v>47504.07</v>
      </c>
      <c r="F20" s="30">
        <f t="shared" si="0"/>
        <v>1.0000000000000002</v>
      </c>
    </row>
    <row r="21" spans="1:6" ht="62.4" x14ac:dyDescent="0.3">
      <c r="A21" s="10"/>
      <c r="B21" s="14"/>
      <c r="C21" s="20" t="s">
        <v>21</v>
      </c>
      <c r="D21" s="38">
        <f>81072.46+14927.54-2411.52-4155.6</f>
        <v>89432.87999999999</v>
      </c>
      <c r="E21" s="38">
        <v>89432.88</v>
      </c>
      <c r="F21" s="30">
        <f t="shared" si="0"/>
        <v>1.0000000000000002</v>
      </c>
    </row>
    <row r="22" spans="1:6" ht="46.8" x14ac:dyDescent="0.3">
      <c r="A22" s="10"/>
      <c r="B22" s="14"/>
      <c r="C22" s="21" t="s">
        <v>18</v>
      </c>
      <c r="D22" s="38">
        <f>38233.69-19116.85-16.01</f>
        <v>19100.830000000005</v>
      </c>
      <c r="E22" s="38">
        <v>19100.830000000002</v>
      </c>
      <c r="F22" s="30">
        <f t="shared" si="0"/>
        <v>0.99999999999999978</v>
      </c>
    </row>
    <row r="23" spans="1:6" ht="46.8" x14ac:dyDescent="0.3">
      <c r="A23" s="10"/>
      <c r="B23" s="14"/>
      <c r="C23" s="20" t="s">
        <v>33</v>
      </c>
      <c r="D23" s="38">
        <f>93431.8-46715.9+62348.6-108037.1</f>
        <v>1027.3999999999942</v>
      </c>
      <c r="E23" s="38">
        <v>1027.4000000000001</v>
      </c>
      <c r="F23" s="30">
        <f t="shared" si="0"/>
        <v>1.0000000000000058</v>
      </c>
    </row>
    <row r="24" spans="1:6" ht="46.8" x14ac:dyDescent="0.3">
      <c r="A24" s="10"/>
      <c r="B24" s="14"/>
      <c r="C24" s="20" t="s">
        <v>27</v>
      </c>
      <c r="D24" s="38">
        <f>5000-1735.52</f>
        <v>3264.48</v>
      </c>
      <c r="E24" s="38">
        <v>3264.48</v>
      </c>
      <c r="F24" s="30">
        <f t="shared" si="0"/>
        <v>1</v>
      </c>
    </row>
    <row r="25" spans="1:6" ht="46.8" x14ac:dyDescent="0.3">
      <c r="A25" s="18"/>
      <c r="B25" s="19"/>
      <c r="C25" s="20" t="s">
        <v>11</v>
      </c>
      <c r="D25" s="38">
        <f>100000-50000</f>
        <v>50000</v>
      </c>
      <c r="E25" s="38">
        <v>49999.77</v>
      </c>
      <c r="F25" s="30">
        <f t="shared" si="0"/>
        <v>0.99999539999999998</v>
      </c>
    </row>
    <row r="26" spans="1:6" ht="46.8" x14ac:dyDescent="0.3">
      <c r="A26" s="10"/>
      <c r="B26" s="14"/>
      <c r="C26" s="21" t="s">
        <v>22</v>
      </c>
      <c r="D26" s="38">
        <f>6019.9+29990.05-3396.71</f>
        <v>32613.239999999998</v>
      </c>
      <c r="E26" s="38">
        <v>32613.24</v>
      </c>
      <c r="F26" s="30">
        <f t="shared" si="0"/>
        <v>1.0000000000000002</v>
      </c>
    </row>
    <row r="27" spans="1:6" ht="46.8" x14ac:dyDescent="0.3">
      <c r="A27" s="10"/>
      <c r="B27" s="14"/>
      <c r="C27" s="20" t="s">
        <v>19</v>
      </c>
      <c r="D27" s="38">
        <f>94444.88-47288.28-239.06</f>
        <v>46917.540000000008</v>
      </c>
      <c r="E27" s="38">
        <v>46917.54</v>
      </c>
      <c r="F27" s="30">
        <f t="shared" si="0"/>
        <v>0.99999999999999989</v>
      </c>
    </row>
    <row r="28" spans="1:6" ht="62.4" x14ac:dyDescent="0.3">
      <c r="A28" s="18"/>
      <c r="B28" s="19"/>
      <c r="C28" s="20" t="s">
        <v>25</v>
      </c>
      <c r="D28" s="38">
        <f>42000-3169.44-0.96</f>
        <v>38829.599999999999</v>
      </c>
      <c r="E28" s="38">
        <v>38829.599999999999</v>
      </c>
      <c r="F28" s="30">
        <f t="shared" si="0"/>
        <v>1</v>
      </c>
    </row>
    <row r="29" spans="1:6" ht="62.4" x14ac:dyDescent="0.3">
      <c r="A29" s="10"/>
      <c r="B29" s="14"/>
      <c r="C29" s="20" t="s">
        <v>34</v>
      </c>
      <c r="D29" s="38">
        <f>93878.8-46939.4+59548.9</f>
        <v>106488.3</v>
      </c>
      <c r="E29" s="38">
        <v>85021.38</v>
      </c>
      <c r="F29" s="30">
        <f t="shared" si="0"/>
        <v>0.79841052960747805</v>
      </c>
    </row>
    <row r="30" spans="1:6" ht="31.2" x14ac:dyDescent="0.3">
      <c r="A30" s="10"/>
      <c r="B30" s="14"/>
      <c r="C30" s="15" t="s">
        <v>28</v>
      </c>
      <c r="D30" s="36">
        <v>2254803.92</v>
      </c>
      <c r="E30" s="38"/>
      <c r="F30" s="26">
        <f t="shared" si="0"/>
        <v>0</v>
      </c>
    </row>
    <row r="31" spans="1:6" ht="32.4" x14ac:dyDescent="0.3">
      <c r="A31" s="6">
        <v>1517691</v>
      </c>
      <c r="B31" s="16" t="s">
        <v>9</v>
      </c>
      <c r="C31" s="13" t="s">
        <v>16</v>
      </c>
      <c r="D31" s="34">
        <f>D33+D34</f>
        <v>13342373.939999999</v>
      </c>
      <c r="E31" s="34">
        <f>E33+E34</f>
        <v>0</v>
      </c>
      <c r="F31" s="25">
        <f t="shared" si="0"/>
        <v>0</v>
      </c>
    </row>
    <row r="32" spans="1:6" ht="15.6" x14ac:dyDescent="0.3">
      <c r="A32" s="10"/>
      <c r="B32" s="14"/>
      <c r="C32" s="17" t="s">
        <v>10</v>
      </c>
      <c r="D32" s="36"/>
      <c r="E32" s="32"/>
      <c r="F32" s="26"/>
    </row>
    <row r="33" spans="1:6" ht="93.6" x14ac:dyDescent="0.3">
      <c r="A33" s="10"/>
      <c r="B33" s="14"/>
      <c r="C33" s="17" t="s">
        <v>31</v>
      </c>
      <c r="D33" s="38">
        <v>4358135</v>
      </c>
      <c r="E33" s="32"/>
      <c r="F33" s="26">
        <f t="shared" si="0"/>
        <v>0</v>
      </c>
    </row>
    <row r="34" spans="1:6" ht="109.2" x14ac:dyDescent="0.3">
      <c r="A34" s="10"/>
      <c r="B34" s="14"/>
      <c r="C34" s="17" t="s">
        <v>17</v>
      </c>
      <c r="D34" s="38">
        <v>8984238.9399999995</v>
      </c>
      <c r="E34" s="32"/>
      <c r="F34" s="26">
        <f t="shared" si="0"/>
        <v>0</v>
      </c>
    </row>
    <row r="35" spans="1:6" ht="15.6" x14ac:dyDescent="0.3">
      <c r="A35" s="1"/>
      <c r="B35" s="1"/>
      <c r="C35" s="1"/>
      <c r="D35" s="1"/>
    </row>
    <row r="36" spans="1:6" ht="15.6" x14ac:dyDescent="0.3">
      <c r="A36" s="23" t="s">
        <v>12</v>
      </c>
      <c r="B36" s="1"/>
      <c r="C36" s="1"/>
      <c r="D36" s="24" t="s">
        <v>13</v>
      </c>
    </row>
  </sheetData>
  <mergeCells count="4">
    <mergeCell ref="D2:F2"/>
    <mergeCell ref="D4:F4"/>
    <mergeCell ref="A6:F6"/>
    <mergeCell ref="A5:F5"/>
  </mergeCells>
  <pageMargins left="0.70866141732283472" right="0.31496062992125984" top="0.55118110236220474" bottom="0.55118110236220474" header="0.31496062992125984" footer="0.31496062992125984"/>
  <pageSetup paperSize="9" scale="7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ЦФ</vt:lpstr>
      <vt:lpstr>ЦФ!Заголовки_для_друку</vt:lpstr>
      <vt:lpstr>ЦФ!Область_друку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2023-11-09T13:50:36Z</cp:lastPrinted>
  <dcterms:created xsi:type="dcterms:W3CDTF">2019-04-10T18:00:09Z</dcterms:created>
  <dcterms:modified xsi:type="dcterms:W3CDTF">2024-01-16T07:18:23Z</dcterms:modified>
</cp:coreProperties>
</file>