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43 сесія\№555 Зміни бюджет 24 р\"/>
    </mc:Choice>
  </mc:AlternateContent>
  <xr:revisionPtr revIDLastSave="0" documentId="13_ncr:1_{48885AF0-1239-484D-A3E4-DCC0EB669415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Лист1" sheetId="13" state="hidden" r:id="rId1"/>
    <sheet name="2024" sheetId="19" r:id="rId2"/>
  </sheets>
  <definedNames>
    <definedName name="_xlnm.Print_Titles" localSheetId="1">'2024'!$13:$15</definedName>
    <definedName name="_xlnm.Print_Area" localSheetId="1">'2024'!$A$1:$I$103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6" i="19" l="1"/>
  <c r="G98" i="19"/>
  <c r="F98" i="19"/>
  <c r="F96" i="19" s="1"/>
  <c r="H63" i="19"/>
  <c r="H60" i="19" s="1"/>
  <c r="H59" i="19" s="1"/>
  <c r="I63" i="19"/>
  <c r="H90" i="19"/>
  <c r="I90" i="19"/>
  <c r="I60" i="19" s="1"/>
  <c r="I59" i="19" s="1"/>
  <c r="F90" i="19"/>
  <c r="G75" i="19"/>
  <c r="G93" i="19"/>
  <c r="G90" i="19" s="1"/>
  <c r="G83" i="19"/>
  <c r="F83" i="19"/>
  <c r="G79" i="19"/>
  <c r="F79" i="19"/>
  <c r="G76" i="19"/>
  <c r="F76" i="19"/>
  <c r="G74" i="19"/>
  <c r="G72" i="19"/>
  <c r="G71" i="19"/>
  <c r="G70" i="19"/>
  <c r="G69" i="19"/>
  <c r="G68" i="19"/>
  <c r="G67" i="19"/>
  <c r="G65" i="19"/>
  <c r="G64" i="19"/>
  <c r="F75" i="19"/>
  <c r="F74" i="19"/>
  <c r="F72" i="19"/>
  <c r="F71" i="19"/>
  <c r="F70" i="19"/>
  <c r="F69" i="19"/>
  <c r="F68" i="19"/>
  <c r="F67" i="19"/>
  <c r="F65" i="19"/>
  <c r="F64" i="19"/>
  <c r="G56" i="19"/>
  <c r="F56" i="19"/>
  <c r="G53" i="19"/>
  <c r="F53" i="19"/>
  <c r="G46" i="19"/>
  <c r="G45" i="19"/>
  <c r="G41" i="19"/>
  <c r="F46" i="19"/>
  <c r="F45" i="19"/>
  <c r="F41" i="19"/>
  <c r="F40" i="19" s="1"/>
  <c r="F39" i="19" s="1"/>
  <c r="I39" i="19"/>
  <c r="I38" i="19" s="1"/>
  <c r="H39" i="19"/>
  <c r="H38" i="19" s="1"/>
  <c r="F63" i="19" l="1"/>
  <c r="F60" i="19" s="1"/>
  <c r="F59" i="19" s="1"/>
  <c r="G40" i="19"/>
  <c r="G39" i="19" s="1"/>
  <c r="G38" i="19" s="1"/>
  <c r="G63" i="19"/>
  <c r="G60" i="19" s="1"/>
  <c r="G59" i="19"/>
  <c r="F38" i="19"/>
  <c r="H24" i="19"/>
  <c r="H23" i="19" s="1"/>
  <c r="I24" i="19"/>
  <c r="I23" i="19" s="1"/>
  <c r="G34" i="19"/>
  <c r="F34" i="19"/>
  <c r="G30" i="19"/>
  <c r="F30" i="19"/>
  <c r="G25" i="19"/>
  <c r="F25" i="19"/>
  <c r="G95" i="19"/>
  <c r="G94" i="19" s="1"/>
  <c r="H17" i="19"/>
  <c r="I17" i="19"/>
  <c r="F17" i="19"/>
  <c r="G18" i="19"/>
  <c r="G17" i="19" s="1"/>
  <c r="F18" i="19"/>
  <c r="F24" i="19" l="1"/>
  <c r="F23" i="19"/>
  <c r="G24" i="19"/>
  <c r="G23" i="19" s="1"/>
  <c r="F95" i="19" l="1"/>
  <c r="F94" i="19" s="1"/>
  <c r="G16" i="19" l="1"/>
  <c r="G101" i="19" s="1"/>
  <c r="I16" i="19" l="1"/>
  <c r="I101" i="19" s="1"/>
  <c r="H16" i="19"/>
  <c r="H101" i="19" s="1"/>
  <c r="F16" i="19" l="1"/>
  <c r="F101" i="19" s="1"/>
</calcChain>
</file>

<file path=xl/sharedStrings.xml><?xml version="1.0" encoding="utf-8"?>
<sst xmlns="http://schemas.openxmlformats.org/spreadsheetml/2006/main" count="185" uniqueCount="153">
  <si>
    <t>ВСЬОГО</t>
  </si>
  <si>
    <t>Код Функціональної класифікації видатків та кредитування бюджету</t>
  </si>
  <si>
    <t>грн.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</si>
  <si>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</si>
  <si>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</si>
  <si>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</si>
  <si>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(код бюджету)</t>
  </si>
  <si>
    <t>0200000</t>
  </si>
  <si>
    <t>0210000</t>
  </si>
  <si>
    <t>Виконавчий комітет Чорноморської  міської ради  Одеського району Одеської області</t>
  </si>
  <si>
    <t>Капітальні видатки разом, в т.ч.:</t>
  </si>
  <si>
    <t>з них за рахунок:</t>
  </si>
  <si>
    <r>
      <t xml:space="preserve">доходів
</t>
    </r>
    <r>
      <rPr>
        <b/>
        <sz val="12"/>
        <rFont val="Times New Roman"/>
        <family val="1"/>
        <charset val="204"/>
      </rPr>
      <t>33010100</t>
    </r>
  </si>
  <si>
    <r>
      <t xml:space="preserve">коштів, що передаються із загального фонду до бюджету розвитку (спеціального фонду)
</t>
    </r>
    <r>
      <rPr>
        <b/>
        <sz val="12"/>
        <rFont val="Times New Roman"/>
        <family val="1"/>
        <charset val="204"/>
      </rPr>
      <t>208400</t>
    </r>
  </si>
  <si>
    <r>
      <t xml:space="preserve">залишку коштів бюджету розвитку на початок року
</t>
    </r>
    <r>
      <rPr>
        <b/>
        <sz val="12"/>
        <rFont val="Times New Roman"/>
        <family val="1"/>
        <charset val="204"/>
      </rPr>
      <t>208100</t>
    </r>
  </si>
  <si>
    <t>0610</t>
  </si>
  <si>
    <t>Експлуатація та технічне обслуговування житлового фонду</t>
  </si>
  <si>
    <t>6011</t>
  </si>
  <si>
    <t>Найменування робіт</t>
  </si>
  <si>
    <t>6.1</t>
  </si>
  <si>
    <t>6.2</t>
  </si>
  <si>
    <t>6.3</t>
  </si>
  <si>
    <t>Начальник фінансового управління                                                                                          Ольга ЯКОВЕНКО</t>
  </si>
  <si>
    <t xml:space="preserve">Розподіл коштів бюджету розвитку у складі бюджету Чорноморської міської територіальної громади  на 2024 рік </t>
  </si>
  <si>
    <t>0218240</t>
  </si>
  <si>
    <t>8240</t>
  </si>
  <si>
    <t>0380</t>
  </si>
  <si>
    <t>Заходи та роботи з територіальної оборони</t>
  </si>
  <si>
    <r>
      <t xml:space="preserve">Міська цільова програма підтримки Сил територіальної оборони Збройних Сил України, військових частин Збройних Сил України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/ </t>
    </r>
    <r>
      <rPr>
        <i/>
        <sz val="14"/>
        <rFont val="Times New Roman"/>
        <family val="1"/>
        <charset val="204"/>
      </rPr>
      <t>Капітальні видатки</t>
    </r>
  </si>
  <si>
    <t>3700000</t>
  </si>
  <si>
    <t/>
  </si>
  <si>
    <t>Фiнансове управлiння Чорноморської мiської ради Одеського району Одеської областi</t>
  </si>
  <si>
    <t>3710000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</si>
  <si>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</si>
  <si>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</si>
  <si>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</si>
  <si>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</si>
  <si>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Капітальні видатки, разом -</t>
  </si>
  <si>
    <t>в т.ч. за програмами</t>
  </si>
  <si>
    <t xml:space="preserve">Міська цільова програма підтримки Сил територіальної оборони Збройних Сил України, військових частин Збройних Сил України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</t>
  </si>
  <si>
    <t xml:space="preserve">                                                                              до  рішення Чорноморської міської ради </t>
  </si>
  <si>
    <t xml:space="preserve">                                                                             "Додаток 5</t>
  </si>
  <si>
    <t xml:space="preserve">                                                                              до рішення Чорноморської міської ради </t>
  </si>
  <si>
    <t xml:space="preserve">                                                                              від  22.12.2023  № 522 - VIII"</t>
  </si>
  <si>
    <t>0212010</t>
  </si>
  <si>
    <t>2010</t>
  </si>
  <si>
    <t>Багатопрофільна стаціонарна медична допомога населенню</t>
  </si>
  <si>
    <t>0731</t>
  </si>
  <si>
    <t>Реконструкція частини приміщення акушерського відділення головного корпусу Комунального некомерційного підприємства "Чорноморська лікарня" Чорноморської міської ради Одеського району Одеської області під гінекологічне відділення за адресою: м.Чорноморськ, вул.В.Шума, 4</t>
  </si>
  <si>
    <t xml:space="preserve">Реконструкція приміщень дитячого відділення з прибудовою ліфта із ліфтовим холом до головного корпусу  Комунального некомерційного підприємства "Чорноморська лікарня" Чорноморської міської ради Одеського району Одеської області за адресою: м.Чорноморськ, вул.В.Шума, 4 </t>
  </si>
  <si>
    <t>Придбання обладнання для облаштування реабілітаційного відділення КНП "Чорноморська лікарня" Чорноморської міської ради Одеського району Одеської області за адресою: м.Чорноморськ, вул.В.Шума, 4</t>
  </si>
  <si>
    <t>Обсяг видатків бюджету розвитку на 2024 рік, грн</t>
  </si>
  <si>
    <t>0610000</t>
  </si>
  <si>
    <t>0600000</t>
  </si>
  <si>
    <t>Управління освіти Чорноморської  міської ради  Одеського району Одеської області</t>
  </si>
  <si>
    <t>0611010</t>
  </si>
  <si>
    <t>1010</t>
  </si>
  <si>
    <t>Надання дошкільної освіти</t>
  </si>
  <si>
    <t>0910</t>
  </si>
  <si>
    <t>Капітальний ремонт покрівлі та вимощення закладу дошкільної освіти (ясла-садок) № 12 за адресою: Одеська область, Одеський район, місто Чорноморськ, вулиця 1 Травня, 11-А</t>
  </si>
  <si>
    <t xml:space="preserve">Капітальний ремонт вимощення, водовідведення, вхідних груп закладу дошкільної освіти (ясла - садок) № 1 за адресою: Одеська область, Одеський район, місто Чорноморськ, вулиця 1 Травня, 4-Б </t>
  </si>
  <si>
    <t>Капітальний ремонт покрівлі з встановленням геліосистеми в закладі дошкільної освіти (ясла - садок) № 1 за адресою: Одеська область, Одеський район, місто Чорноморськ, вулиця 1 Травня, 4-Б</t>
  </si>
  <si>
    <t>Проектно-кошторисна документація з встановлення сонячних колекторів на даху закладу дошкільної освіти (ясла - садок) № 1 за адресою: Одеська область, Одеський район, місто Чорноморськ, вулиця 1 Травня, 4-Б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</si>
  <si>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</si>
  <si>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</si>
  <si>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</si>
  <si>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</si>
  <si>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 xml:space="preserve">Капітальний ремонт системи опалення та покрівлі Чорноморського ліцею № 2 за адресою: місто Чорноморськ, проспект Миру, 17А </t>
  </si>
  <si>
    <t xml:space="preserve">Капітальний ремонт системи опалення та покрівлі Чорноморського ліцею № 3 за адресою: місто Чорноморськ, вулиця Паркова, 10-А </t>
  </si>
  <si>
    <t>Капітальний ремонт покрівлі та харчоблоку Малодолинської ЗЗСО за адресою: Одеська область, місто Чорноморськ, селище  Малодолинське, вулиця Зелена, 2</t>
  </si>
  <si>
    <t>0618110</t>
  </si>
  <si>
    <t>8110</t>
  </si>
  <si>
    <t>Заходи із запобігання та ліквідації надзвичайних ситуацій та наслідків стихійного лиха</t>
  </si>
  <si>
    <t>0320</t>
  </si>
  <si>
    <t>1200000</t>
  </si>
  <si>
    <t>1210000</t>
  </si>
  <si>
    <t>Відділ комунального господарства та благоустрою Чорноморської  міської ради  Одеського району Одеської області</t>
  </si>
  <si>
    <t>Капітальний ремонт найпростішого укриття Чорноморського ліцею № 4  за адресою:  місто Чорноморськ, вулиця 1 Травня, 9-А</t>
  </si>
  <si>
    <t>Капітальний ремонт вентиляції найпростішого укриття Чорноморського ліцею № 4 за адресою: місто Чорноморськ, вулиця 1 Травня, 9-А</t>
  </si>
  <si>
    <t>Капітальний ремонт з розширення та облаштування запасного виходу найпростішого укриття № 2 Чорноморського ліцею № 7 за адресою: місто Чорноморськ, проспект Миру, 43А</t>
  </si>
  <si>
    <t>1216011</t>
  </si>
  <si>
    <t>Міська програма сприяння діяльності об'єднань співвласників багатоквартирних будинків, житлово-будівельних кооперативів в багатоквартирних будинках на території Чорноморської міської ради Одеської області (проєкт), всього - в т ч:</t>
  </si>
  <si>
    <t>Капітальний ремонт фасаду житлового будинку за адресою: Одеська область, Одеський район, м.Чорноморськ, вул.Паркова, 22-А (ОСББ "Паркова - 22-А"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</si>
  <si>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</t>
  </si>
  <si>
    <t>Капітальний ремонт покрівлі над 3 та 4 під'їздами житлового будинку за адресою: Одеська область, Одеський район, м.Чорноморськ, вул.Шевченка, 9-А (ОСББ "Номер шість")</t>
  </si>
  <si>
    <r>
      <t xml:space="preserve">Капітальний ремонт інженерних мереж холодного водопостачання з улаштуванням приладів колективного обліку та водовідведення, електропостачання з улаштуванням приладів індивідуального обліку, автоматичної системи пожежної сигналізації, капітальний ремонт ліфтів, гідроізоляція душових </t>
    </r>
    <r>
      <rPr>
        <sz val="14"/>
        <color indexed="8"/>
        <rFont val="Times New Roman"/>
        <family val="1"/>
        <charset val="204"/>
      </rPr>
      <t>в гуртожитку за адресою: Одеська область, Одеський район, м.Чорноморськ, вул.Олександрійська, 16 (розробка проектно-кошторисної документації стадії "РП" (Робочий проект))</t>
    </r>
  </si>
  <si>
    <r>
      <t xml:space="preserve">Капітальний ремонт інженерних мереж холодного водопостачання з улаштуванням приладів колективного обліку та водовідведення, електропостачання з улаштуванням приладів індивідуального обліку, автоматичної системи пожежної сигналізації, капітальний ремонт фасаду, гідроізоляція душових </t>
    </r>
    <r>
      <rPr>
        <sz val="14"/>
        <color indexed="8"/>
        <rFont val="Times New Roman"/>
        <family val="1"/>
        <charset val="204"/>
      </rPr>
      <t>в гуртожитку за адресою: Одеська область, Одеський район, м.Чорноморськ, провул.Шкільний, 4-А (розробка проектно-кошторисної документації стадії "РП" (Робочий проект))</t>
    </r>
  </si>
  <si>
    <r>
      <t xml:space="preserve">Капітальний ремонт системи протипожежної безпеки багатоквартирного будинку підвищеної поверховості за адресою: м.Чорноморськ, </t>
    </r>
    <r>
      <rPr>
        <sz val="14"/>
        <color indexed="8"/>
        <rFont val="Times New Roman"/>
        <family val="1"/>
        <charset val="204"/>
      </rPr>
      <t>вул.Данченка, 3-Б (розробка пректно-кошторисної документації, експертиза)</t>
    </r>
  </si>
  <si>
    <r>
      <t xml:space="preserve">Реконструкція системи центрального опалення в багатоквартирному будинку за адресою: м. Чорноморськ, </t>
    </r>
    <r>
      <rPr>
        <sz val="14"/>
        <color indexed="8"/>
        <rFont val="Times New Roman"/>
        <family val="1"/>
        <charset val="204"/>
      </rPr>
      <t>вул. Данченка, 3-Б (проведення експертизи проектно-кошторисної документації)</t>
    </r>
  </si>
  <si>
    <r>
      <t xml:space="preserve">Капітальний ремонт системи протипожежної безпеки багатоквартирного будинку підвищеної поверховості за адресою: м.Чорноморськ, </t>
    </r>
    <r>
      <rPr>
        <sz val="14"/>
        <color indexed="8"/>
        <rFont val="Times New Roman"/>
        <family val="1"/>
        <charset val="204"/>
      </rPr>
      <t>проспект Миру, 35-Б (розробка пректно-кошторисної документації, експертиза)</t>
    </r>
  </si>
  <si>
    <r>
      <t xml:space="preserve">Капітальний ремонт системи протипожежної безпеки багатоквартирного будинку підвищеної поверховості за адресою: м.Чорноморськ, </t>
    </r>
    <r>
      <rPr>
        <sz val="14"/>
        <color indexed="8"/>
        <rFont val="Times New Roman"/>
        <family val="1"/>
        <charset val="204"/>
      </rPr>
      <t>проспект Миру, 35-Г (розробка пректно-кошторисної документації, експертиза)</t>
    </r>
  </si>
  <si>
    <r>
      <t xml:space="preserve">Реконструкція системи центрального опалення в багатоквартирному будинку за адресою: м. Чорноморськ, </t>
    </r>
    <r>
      <rPr>
        <sz val="14"/>
        <color indexed="8"/>
        <rFont val="Times New Roman"/>
        <family val="1"/>
        <charset val="204"/>
      </rPr>
      <t>вул. 1 Травня, 2 (проведення експертизи проектно-кошторисної документації)</t>
    </r>
  </si>
  <si>
    <r>
      <t xml:space="preserve">Капітальний ремонт системи протипожежної безпеки багатоквартирного будинку підвищеної поверховості за адресою: м.Чорноморськ, </t>
    </r>
    <r>
      <rPr>
        <sz val="14"/>
        <color indexed="8"/>
        <rFont val="Times New Roman"/>
        <family val="1"/>
        <charset val="204"/>
      </rPr>
      <t>вул.1 Травня, 2 (розробка пректно-кошторисної документації, експертиза)</t>
    </r>
  </si>
  <si>
    <t>1216015</t>
  </si>
  <si>
    <t>6015</t>
  </si>
  <si>
    <t>Забезпечення надійної та безперебійної експлуатації ліфтів</t>
  </si>
  <si>
    <t>0620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</si>
  <si>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</t>
  </si>
  <si>
    <t>1216030</t>
  </si>
  <si>
    <t>6030</t>
  </si>
  <si>
    <t>Реконструкція скверу за адресою: Одеська область, м.Чорноморськ, проспект Миру, 14. Коригування</t>
  </si>
  <si>
    <t>Організація благоустрою населених пунктів</t>
  </si>
  <si>
    <t>Капітальні видатки</t>
  </si>
  <si>
    <t>1500000</t>
  </si>
  <si>
    <t>1510000</t>
  </si>
  <si>
    <t>Управління капітального будівництва Чорноморської  міської ради  Одеського району Одеської області</t>
  </si>
  <si>
    <t>1512010</t>
  </si>
  <si>
    <t>Капітальний ремонт системи  протипожежного захисту: системи пожежної сигналізації, системи оповіщення та управління евакуацією людей на об'єкті Комунального некомерційного підприємства "Чорноморська лікарня" Чорноморської міської ради  Одеського району Одеської області за адресою: м.Чорноморськ, вул.В.Шума, 4. Коригування</t>
  </si>
  <si>
    <t>1516013</t>
  </si>
  <si>
    <t>6013</t>
  </si>
  <si>
    <t>Забезпечення діяльності водопровідно-каналізаційного господарства</t>
  </si>
  <si>
    <t>Придбання затворів (засувок) з демонтажними вставками для заміни на водогонах</t>
  </si>
  <si>
    <t>1516015</t>
  </si>
  <si>
    <t>Експертне обстеження, капітальний ремонт, заміна ліфтів (Міська програма модернізації ліфтового господарства Чорноморської міської ради Одеської області на 2019 - 2025 роки)</t>
  </si>
  <si>
    <r>
      <t xml:space="preserve">Капітальний ремонт (заміна) ліфту за адресою: Одеський район, Одеська область, м.Чорноморськ, </t>
    </r>
    <r>
      <rPr>
        <sz val="14"/>
        <color indexed="8"/>
        <rFont val="Times New Roman"/>
        <family val="1"/>
        <charset val="204"/>
      </rPr>
      <t>вул.Данченка, 3-Б (2П)</t>
    </r>
  </si>
  <si>
    <r>
      <t xml:space="preserve">Капітальний ремонт (заміна) ліфту за адресою: Одеський район, Одеська область, м.Чорноморськ, </t>
    </r>
    <r>
      <rPr>
        <sz val="14"/>
        <color indexed="8"/>
        <rFont val="Times New Roman"/>
        <family val="1"/>
        <charset val="204"/>
      </rPr>
      <t>вул.Лазурна, 7 (1)</t>
    </r>
  </si>
  <si>
    <r>
      <t>Капітальний ремонт (заміна) ліфтів за адресою: м. Чорноморськ,</t>
    </r>
    <r>
      <rPr>
        <sz val="14"/>
        <color indexed="8"/>
        <rFont val="Times New Roman"/>
        <family val="1"/>
        <charset val="204"/>
      </rPr>
      <t xml:space="preserve"> пр.Миру, 28 (5п.)</t>
    </r>
  </si>
  <si>
    <r>
      <t xml:space="preserve">Капітальний ремонт (заміна) ліфту за адресою: Одеський район, Одеська область, м.Чорноморськ, </t>
    </r>
    <r>
      <rPr>
        <sz val="14"/>
        <color indexed="8"/>
        <rFont val="Times New Roman"/>
        <family val="1"/>
        <charset val="204"/>
      </rPr>
      <t>проспект Миру, 28 (4)</t>
    </r>
  </si>
  <si>
    <r>
      <t xml:space="preserve">Капітальний ремонт (заміна) ліфту за адресою: Одеський район, Одеська область, м.Чорноморськ, </t>
    </r>
    <r>
      <rPr>
        <sz val="14"/>
        <color indexed="8"/>
        <rFont val="Times New Roman"/>
        <family val="1"/>
        <charset val="204"/>
      </rPr>
      <t>проспект Миру, 35-Г</t>
    </r>
  </si>
  <si>
    <r>
      <t xml:space="preserve">Капітальний ремонт (заміна) ліфту за адресою: Одеський район, Одеська область, м.Чорноморськ, </t>
    </r>
    <r>
      <rPr>
        <sz val="14"/>
        <color indexed="8"/>
        <rFont val="Times New Roman"/>
        <family val="1"/>
        <charset val="204"/>
      </rPr>
      <t>вул.Олександрійська, 4-А (1)</t>
    </r>
  </si>
  <si>
    <r>
      <t xml:space="preserve">Капітальний ремонт (заміна) ліфту за адресою: Одеський район, Одеська область, м.Чорноморськ, </t>
    </r>
    <r>
      <rPr>
        <sz val="14"/>
        <color indexed="8"/>
        <rFont val="Times New Roman"/>
        <family val="1"/>
        <charset val="204"/>
      </rPr>
      <t>вул.Олександрійська, 10 (4)</t>
    </r>
  </si>
  <si>
    <r>
      <t xml:space="preserve">Капітальний ремонт (заміна) ліфту за адресою: Одеський район, Одеська область, м.Чорноморськ, </t>
    </r>
    <r>
      <rPr>
        <sz val="14"/>
        <color indexed="8"/>
        <rFont val="Times New Roman"/>
        <family val="1"/>
        <charset val="204"/>
      </rPr>
      <t>вул.Паркова, 36 (4)</t>
    </r>
  </si>
  <si>
    <r>
      <t xml:space="preserve">Капітальний ремонт (заміна) ліфту за адресою: Одеський район, Одеська область, м.Чорноморськ, </t>
    </r>
    <r>
      <rPr>
        <sz val="14"/>
        <color indexed="8"/>
        <rFont val="Times New Roman"/>
        <family val="1"/>
        <charset val="204"/>
      </rPr>
      <t>вул.Парусна, 10 (2)</t>
    </r>
  </si>
  <si>
    <r>
      <t>Капітальний ремонт (заміна) ліфтів за адресою: м. Чорноморськ,</t>
    </r>
    <r>
      <rPr>
        <sz val="14"/>
        <color indexed="8"/>
        <rFont val="Times New Roman"/>
        <family val="1"/>
        <charset val="204"/>
      </rPr>
      <t xml:space="preserve"> вул.Парусна, 16 (6п.)</t>
    </r>
  </si>
  <si>
    <r>
      <t xml:space="preserve">Капітальний ремонт (заміна) ліфту за адресою: Одеський район, Одеська область, м.Чорноморськ, </t>
    </r>
    <r>
      <rPr>
        <sz val="14"/>
        <color indexed="8"/>
        <rFont val="Times New Roman"/>
        <family val="1"/>
        <charset val="204"/>
      </rPr>
      <t>вул.1 Травня, 5 (1)</t>
    </r>
  </si>
  <si>
    <t>6050</t>
  </si>
  <si>
    <t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t>
  </si>
  <si>
    <t>Капітальний ремонт аварійної ділянки каналізаційного колектору, розташованої  за адресою: Одеська область, Одеський район, м. Чорномосрьк, вул. 1 Травня, 1</t>
  </si>
  <si>
    <t>Капітальний ремонт каналізаційного колектору Ду 800 мм за адресою: Одеська область, Одеський район, м.Чорноморськ, вул.1 Травня (частково) - парк Молодіжний</t>
  </si>
  <si>
    <t>7370</t>
  </si>
  <si>
    <t>0490</t>
  </si>
  <si>
    <t>Реалізація інших заходів щодо соціально-економічного розвитку територій</t>
  </si>
  <si>
    <t>Збільшення електропотужностей для 13-го мікрорайону міста Чорноморська, Одеської області</t>
  </si>
  <si>
    <t>Будівництво паркової зони біля головної КНС в м.Чорноморськ. Проектні роботи.</t>
  </si>
  <si>
    <t>Будівництво автобусної зупинки біля Малодолинської ЗОШ по вул.Зелена, 2 в с.Малодолинське, м.Чорноморськ, Одеського району Одеської області. Коригування</t>
  </si>
  <si>
    <t>1517640</t>
  </si>
  <si>
    <t>7640</t>
  </si>
  <si>
    <t>0470</t>
  </si>
  <si>
    <t>Заходи з енергозбереження</t>
  </si>
  <si>
    <t xml:space="preserve">Капітальний ремонт з заміною вікон та заходами з енергозбереження в будівлі поліклініки КНП "Чорноморська лікарня" ЧМР, за адресою: вул. 1 Травня, буд.1, м.Чорноморськ, Одеського району, Одеської області </t>
  </si>
  <si>
    <t xml:space="preserve">Капітальний ремонт з заміною вікон та заходами з енергозбереження в будівлі КНП "Чорноморська лікарня" ЧМР, за адресою: вул. Віталія Шума, буд.4, м.Чорноморськ, Одеського району, Одеської області </t>
  </si>
  <si>
    <r>
      <t xml:space="preserve">Капітальний ремонт (заміна вікон) в багатоквартирному будинку за адресою: м.Чорноморськ, </t>
    </r>
    <r>
      <rPr>
        <sz val="14"/>
        <color indexed="8"/>
        <rFont val="Times New Roman"/>
        <family val="1"/>
        <charset val="204"/>
      </rPr>
      <t>проспект Миру, 3</t>
    </r>
  </si>
  <si>
    <r>
      <t xml:space="preserve">Капітальний ремонт (заміна вікон) в багатоквартирному будинку за адресою: м.Чорноморськ, </t>
    </r>
    <r>
      <rPr>
        <sz val="14"/>
        <color indexed="8"/>
        <rFont val="Times New Roman"/>
        <family val="1"/>
        <charset val="204"/>
      </rPr>
      <t>проспект Миру, 3а</t>
    </r>
  </si>
  <si>
    <r>
      <t xml:space="preserve">Капітальний ремонт (заміна вікон) в багатоквартирному будинку за адресою: м.Чорноморськ, </t>
    </r>
    <r>
      <rPr>
        <sz val="14"/>
        <color indexed="8"/>
        <rFont val="Times New Roman"/>
        <family val="1"/>
        <charset val="204"/>
      </rPr>
      <t>проспект Миру, 5а</t>
    </r>
  </si>
  <si>
    <r>
      <t xml:space="preserve">Капітальний ремонт (заміна вікон) в багатоквартирному будинку за адресою: м.Чорноморськ, </t>
    </r>
    <r>
      <rPr>
        <sz val="14"/>
        <color indexed="8"/>
        <rFont val="Times New Roman"/>
        <family val="1"/>
        <charset val="204"/>
      </rPr>
      <t>проспект Миру, 7</t>
    </r>
  </si>
  <si>
    <t>1518110</t>
  </si>
  <si>
    <t xml:space="preserve">Капітальний ремонт системи протипожежного захисту будівлі поліклініки № 1 з вбудованою захисною спорудою цивільного захисту (цивільної оборони) сховище обліковий № 57620. розташованої за адресою: вул.1 Травня, буд.1 м.Чорноморськ, Одеської області (інв.номер № 101310011) </t>
  </si>
  <si>
    <t>Капітальний ремонт системи пожежної сигналізації, системи керування евакуюванням, системи централізованого пожежного спостерігання  будинку побуту "Райдуга" за адресою: Одеська область, Одеський район, м.Чорноморськ,вул.1-го Травня буд.3</t>
  </si>
  <si>
    <t>Капітальний ремонт підвального приміщення будівлі КНП "Чорноморська лікарня" Чорноморської міської ради Одеського району Одеської області, з улаштуванням під найпростіше укриття, за адресою: Одеська область, м.Чорноморськ, вул.Віталія Шума, 4, літ.А</t>
  </si>
  <si>
    <t>Міська цільова програма зміцнення законності, безпеки та порядку на території Чорноморської міської територіальної громади "Безпечне місто Чорноморськ" на 2023-2024 роки</t>
  </si>
  <si>
    <t>Міська цільова програма протидії злочинності на території Чорноморської міської територіальної громади на 2024 рік</t>
  </si>
  <si>
    <t xml:space="preserve">                                                                              Додаток 5</t>
  </si>
  <si>
    <t xml:space="preserve">                                                                              від   02.02. 2024  № 555 -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</si>
</sst>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i/>
      <sz val="14"/>
      <name val="Times New Roman"/>
      <family val="1"/>
      <charset val="204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rgb="FF000000"/>
      <name val="Arimo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17" fillId="0" borderId="0"/>
    <xf numFmtId="0" fontId="18" fillId="0" borderId="0"/>
    <xf numFmtId="0" fontId="4" fillId="0" borderId="0"/>
  </cellStyleXfs>
  <cellXfs count="78">
    <xf numFmtId="0" fontId="0" fillId="0" borderId="0" xfId="0"/>
    <xf numFmtId="4" fontId="2" fillId="2" borderId="0" xfId="0" applyNumberFormat="1" applyFont="1" applyFill="1"/>
    <xf numFmtId="0" fontId="1" fillId="2" borderId="1" xfId="0" applyFont="1" applyFill="1" applyBorder="1"/>
    <xf numFmtId="0" fontId="3" fillId="2" borderId="0" xfId="0" applyFont="1" applyFill="1"/>
    <xf numFmtId="49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2" fillId="2" borderId="0" xfId="0" applyFont="1" applyFill="1" applyAlignment="1">
      <alignment horizontal="right" vertical="center" wrapText="1"/>
    </xf>
    <xf numFmtId="4" fontId="2" fillId="2" borderId="0" xfId="0" applyNumberFormat="1" applyFont="1" applyFill="1" applyAlignment="1">
      <alignment horizontal="center"/>
    </xf>
    <xf numFmtId="0" fontId="6" fillId="2" borderId="0" xfId="0" applyFont="1" applyFill="1"/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" fontId="1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0" fillId="2" borderId="0" xfId="0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14" fillId="2" borderId="1" xfId="0" quotePrefix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16" fillId="2" borderId="1" xfId="0" quotePrefix="1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6" fillId="3" borderId="0" xfId="0" applyFont="1" applyFill="1" applyAlignment="1">
      <alignment horizontal="right"/>
    </xf>
    <xf numFmtId="49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center"/>
    </xf>
    <xf numFmtId="4" fontId="2" fillId="3" borderId="0" xfId="0" applyNumberFormat="1" applyFont="1" applyFill="1"/>
    <xf numFmtId="0" fontId="6" fillId="2" borderId="0" xfId="0" applyFont="1" applyFill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left" vertical="center" wrapText="1"/>
    </xf>
    <xf numFmtId="0" fontId="10" fillId="2" borderId="5" xfId="0" quotePrefix="1" applyFont="1" applyFill="1" applyBorder="1" applyAlignment="1">
      <alignment horizontal="left" vertical="center" wrapText="1"/>
    </xf>
    <xf numFmtId="0" fontId="2" fillId="2" borderId="4" xfId="6" applyFont="1" applyFill="1" applyBorder="1" applyAlignment="1">
      <alignment horizontal="left" vertical="center" wrapText="1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" xfId="6" applyFont="1" applyFill="1" applyBorder="1" applyAlignment="1">
      <alignment horizontal="center" vertical="center" wrapText="1"/>
    </xf>
    <xf numFmtId="0" fontId="2" fillId="2" borderId="1" xfId="6" applyFont="1" applyFill="1" applyBorder="1" applyAlignment="1">
      <alignment horizontal="left" vertical="center" wrapText="1"/>
    </xf>
    <xf numFmtId="0" fontId="14" fillId="2" borderId="4" xfId="0" quotePrefix="1" applyFont="1" applyFill="1" applyBorder="1" applyAlignment="1">
      <alignment vertical="center" wrapText="1"/>
    </xf>
    <xf numFmtId="0" fontId="2" fillId="0" borderId="1" xfId="0" quotePrefix="1" applyFont="1" applyBorder="1" applyAlignment="1">
      <alignment vertical="center" wrapText="1"/>
    </xf>
    <xf numFmtId="0" fontId="2" fillId="2" borderId="1" xfId="0" quotePrefix="1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2" borderId="4" xfId="0" quotePrefix="1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3" fontId="2" fillId="2" borderId="0" xfId="0" applyNumberFormat="1" applyFont="1" applyFill="1"/>
    <xf numFmtId="0" fontId="1" fillId="2" borderId="4" xfId="6" applyFont="1" applyFill="1" applyBorder="1" applyAlignment="1">
      <alignment horizontal="center" wrapText="1"/>
    </xf>
    <xf numFmtId="0" fontId="1" fillId="2" borderId="5" xfId="6" applyFont="1" applyFill="1" applyBorder="1" applyAlignment="1">
      <alignment horizontal="center" wrapText="1"/>
    </xf>
    <xf numFmtId="0" fontId="1" fillId="2" borderId="4" xfId="6" applyFont="1" applyFill="1" applyBorder="1" applyAlignment="1">
      <alignment horizontal="center" vertical="center" wrapText="1"/>
    </xf>
    <xf numFmtId="0" fontId="1" fillId="2" borderId="5" xfId="6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1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0">
    <cellStyle name="Excel Built-in Normal" xfId="9" xr:uid="{00000000-0005-0000-0000-000000000000}"/>
    <cellStyle name="Звичайний" xfId="0" builtinId="0"/>
    <cellStyle name="Обычный 10" xfId="7" xr:uid="{00000000-0005-0000-0000-000002000000}"/>
    <cellStyle name="Обычный 2" xfId="1" xr:uid="{00000000-0005-0000-0000-000003000000}"/>
    <cellStyle name="Обычный 3" xfId="2" xr:uid="{00000000-0005-0000-0000-000004000000}"/>
    <cellStyle name="Обычный 4" xfId="3" xr:uid="{00000000-0005-0000-0000-000005000000}"/>
    <cellStyle name="Обычный 5" xfId="4" xr:uid="{00000000-0005-0000-0000-000006000000}"/>
    <cellStyle name="Обычный 6" xfId="5" xr:uid="{00000000-0005-0000-0000-000007000000}"/>
    <cellStyle name="Обычный 7" xfId="8" xr:uid="{00000000-0005-0000-0000-000008000000}"/>
    <cellStyle name="Обычный_дод 3" xfId="6" xr:uid="{00000000-0005-0000-0000-000009000000}"/>
  </cellStyles>
  <dxfs count="0"/>
  <tableStyles count="0" defaultTableStyle="TableStyleMedium9" defaultPivotStyle="PivotStyleLight16"/>
  <colors>
    <mruColors>
      <color rgb="FF060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2"/>
  <sheetData/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9"/>
  <sheetViews>
    <sheetView tabSelected="1" view="pageBreakPreview" topLeftCell="E1" zoomScaleNormal="100" zoomScaleSheetLayoutView="100" workbookViewId="0">
      <selection activeCell="J6" sqref="J6"/>
    </sheetView>
  </sheetViews>
  <sheetFormatPr defaultColWidth="9.109375" defaultRowHeight="18"/>
  <cols>
    <col min="1" max="1" width="17.109375" style="12" customWidth="1"/>
    <col min="2" max="2" width="13.21875" style="5" customWidth="1"/>
    <col min="3" max="3" width="15.21875" style="5" customWidth="1"/>
    <col min="4" max="4" width="38.21875" style="5" customWidth="1"/>
    <col min="5" max="5" width="67.21875" style="6" customWidth="1"/>
    <col min="6" max="6" width="21.5546875" style="5" customWidth="1"/>
    <col min="7" max="9" width="21.5546875" style="34" hidden="1" customWidth="1"/>
    <col min="10" max="10" width="21.5546875" style="5" customWidth="1"/>
    <col min="11" max="11" width="18" style="5" bestFit="1" customWidth="1"/>
    <col min="12" max="12" width="15.21875" style="5" bestFit="1" customWidth="1"/>
    <col min="13" max="16384" width="9.109375" style="5"/>
  </cols>
  <sheetData>
    <row r="1" spans="1:11">
      <c r="E1" s="16" t="s">
        <v>151</v>
      </c>
    </row>
    <row r="2" spans="1:11">
      <c r="E2" s="16" t="s">
        <v>40</v>
      </c>
    </row>
    <row r="3" spans="1:11">
      <c r="E3" s="16" t="s">
        <v>152</v>
      </c>
    </row>
    <row r="5" spans="1:11">
      <c r="E5" s="16" t="s">
        <v>41</v>
      </c>
      <c r="F5" s="16"/>
    </row>
    <row r="6" spans="1:11">
      <c r="E6" s="16" t="s">
        <v>42</v>
      </c>
      <c r="F6" s="16"/>
    </row>
    <row r="7" spans="1:11">
      <c r="E7" s="16" t="s">
        <v>43</v>
      </c>
      <c r="F7" s="16"/>
    </row>
    <row r="8" spans="1:11">
      <c r="E8" s="42"/>
    </row>
    <row r="9" spans="1:11">
      <c r="A9" s="71">
        <v>1558900000</v>
      </c>
      <c r="B9" s="71"/>
    </row>
    <row r="10" spans="1:11">
      <c r="A10" s="72" t="s">
        <v>6</v>
      </c>
      <c r="B10" s="72"/>
      <c r="D10" s="12"/>
    </row>
    <row r="11" spans="1:11" s="3" customFormat="1" ht="45" customHeight="1">
      <c r="A11" s="73" t="s">
        <v>23</v>
      </c>
      <c r="B11" s="73"/>
      <c r="C11" s="73"/>
      <c r="D11" s="73"/>
      <c r="E11" s="73"/>
      <c r="F11" s="73"/>
      <c r="G11" s="73"/>
      <c r="H11" s="73"/>
      <c r="I11" s="73"/>
    </row>
    <row r="12" spans="1:11" s="3" customFormat="1" ht="21">
      <c r="A12" s="7"/>
      <c r="D12" s="8"/>
      <c r="E12" s="9"/>
      <c r="F12" s="8"/>
      <c r="G12" s="35" t="s">
        <v>2</v>
      </c>
      <c r="H12" s="35"/>
      <c r="I12" s="35"/>
    </row>
    <row r="13" spans="1:11" s="16" customFormat="1" ht="15.6" customHeight="1">
      <c r="A13" s="74" t="s">
        <v>3</v>
      </c>
      <c r="B13" s="74" t="s">
        <v>4</v>
      </c>
      <c r="C13" s="74" t="s">
        <v>1</v>
      </c>
      <c r="D13" s="74" t="s">
        <v>5</v>
      </c>
      <c r="E13" s="74" t="s">
        <v>18</v>
      </c>
      <c r="F13" s="74" t="s">
        <v>51</v>
      </c>
      <c r="G13" s="77" t="s">
        <v>11</v>
      </c>
      <c r="H13" s="77"/>
      <c r="I13" s="77"/>
    </row>
    <row r="14" spans="1:11" s="16" customFormat="1" ht="99.6" customHeight="1">
      <c r="A14" s="75"/>
      <c r="B14" s="75"/>
      <c r="C14" s="75"/>
      <c r="D14" s="76"/>
      <c r="E14" s="76"/>
      <c r="F14" s="76"/>
      <c r="G14" s="43" t="s">
        <v>13</v>
      </c>
      <c r="H14" s="43" t="s">
        <v>14</v>
      </c>
      <c r="I14" s="43" t="s">
        <v>12</v>
      </c>
    </row>
    <row r="15" spans="1:11">
      <c r="A15" s="10">
        <v>1</v>
      </c>
      <c r="B15" s="10">
        <v>2</v>
      </c>
      <c r="C15" s="10">
        <v>3</v>
      </c>
      <c r="D15" s="11">
        <v>4</v>
      </c>
      <c r="E15" s="11">
        <v>5</v>
      </c>
      <c r="F15" s="11">
        <v>6</v>
      </c>
      <c r="G15" s="36" t="s">
        <v>19</v>
      </c>
      <c r="H15" s="36" t="s">
        <v>20</v>
      </c>
      <c r="I15" s="36" t="s">
        <v>21</v>
      </c>
    </row>
    <row r="16" spans="1:11" ht="18.75" customHeight="1">
      <c r="A16" s="19" t="s">
        <v>7</v>
      </c>
      <c r="B16" s="19"/>
      <c r="C16" s="19"/>
      <c r="D16" s="67" t="s">
        <v>9</v>
      </c>
      <c r="E16" s="68"/>
      <c r="F16" s="22">
        <f t="shared" ref="F16:I16" si="0">F17</f>
        <v>3410905</v>
      </c>
      <c r="G16" s="37">
        <f>G17</f>
        <v>3410905</v>
      </c>
      <c r="H16" s="37">
        <f t="shared" si="0"/>
        <v>0</v>
      </c>
      <c r="I16" s="37">
        <f t="shared" si="0"/>
        <v>0</v>
      </c>
      <c r="J16" s="1"/>
      <c r="K16" s="1"/>
    </row>
    <row r="17" spans="1:11" ht="18.75" customHeight="1">
      <c r="A17" s="19" t="s">
        <v>8</v>
      </c>
      <c r="B17" s="18"/>
      <c r="C17" s="18"/>
      <c r="D17" s="67" t="s">
        <v>9</v>
      </c>
      <c r="E17" s="68"/>
      <c r="F17" s="22">
        <f>F18+F22</f>
        <v>3410905</v>
      </c>
      <c r="G17" s="22">
        <f t="shared" ref="G17:I17" si="1">G18+G22</f>
        <v>3410905</v>
      </c>
      <c r="H17" s="22">
        <f t="shared" si="1"/>
        <v>0</v>
      </c>
      <c r="I17" s="22">
        <f t="shared" si="1"/>
        <v>0</v>
      </c>
      <c r="J17" s="1"/>
    </row>
    <row r="18" spans="1:11" s="52" customFormat="1" ht="36">
      <c r="A18" s="20" t="s">
        <v>44</v>
      </c>
      <c r="B18" s="20" t="s">
        <v>45</v>
      </c>
      <c r="C18" s="20" t="s">
        <v>47</v>
      </c>
      <c r="D18" s="50" t="s">
        <v>46</v>
      </c>
      <c r="E18" s="17" t="s">
        <v>10</v>
      </c>
      <c r="F18" s="28">
        <f>SUM(F19:F21)</f>
        <v>2134405</v>
      </c>
      <c r="G18" s="28">
        <f>SUM(G19:G21)</f>
        <v>2134405</v>
      </c>
      <c r="H18" s="38"/>
      <c r="I18" s="38"/>
      <c r="J18" s="51"/>
    </row>
    <row r="19" spans="1:11" s="52" customFormat="1" ht="108">
      <c r="A19" s="20"/>
      <c r="B19" s="20"/>
      <c r="C19" s="20"/>
      <c r="D19" s="53"/>
      <c r="E19" s="54" t="s">
        <v>48</v>
      </c>
      <c r="F19" s="28">
        <v>334805</v>
      </c>
      <c r="G19" s="38">
        <v>334805</v>
      </c>
      <c r="H19" s="38"/>
      <c r="I19" s="38"/>
      <c r="J19" s="51"/>
    </row>
    <row r="20" spans="1:11" s="52" customFormat="1" ht="108">
      <c r="A20" s="20"/>
      <c r="B20" s="20"/>
      <c r="C20" s="20"/>
      <c r="D20" s="53"/>
      <c r="E20" s="54" t="s">
        <v>49</v>
      </c>
      <c r="F20" s="28">
        <v>399600</v>
      </c>
      <c r="G20" s="38">
        <v>399600</v>
      </c>
      <c r="H20" s="38"/>
      <c r="I20" s="38"/>
      <c r="J20" s="51"/>
    </row>
    <row r="21" spans="1:11" s="52" customFormat="1" ht="72">
      <c r="A21" s="20"/>
      <c r="B21" s="20"/>
      <c r="C21" s="20"/>
      <c r="D21" s="53"/>
      <c r="E21" s="54" t="s">
        <v>50</v>
      </c>
      <c r="F21" s="28">
        <v>1400000</v>
      </c>
      <c r="G21" s="38">
        <v>1400000</v>
      </c>
      <c r="H21" s="38"/>
      <c r="I21" s="38"/>
      <c r="J21" s="51"/>
    </row>
    <row r="22" spans="1:11" s="24" customFormat="1" ht="108">
      <c r="A22" s="20" t="s">
        <v>24</v>
      </c>
      <c r="B22" s="20" t="s">
        <v>25</v>
      </c>
      <c r="C22" s="33" t="s">
        <v>26</v>
      </c>
      <c r="D22" s="27" t="s">
        <v>27</v>
      </c>
      <c r="E22" s="44" t="s">
        <v>28</v>
      </c>
      <c r="F22" s="28">
        <v>1276500</v>
      </c>
      <c r="G22" s="38">
        <v>1276500</v>
      </c>
      <c r="H22" s="38"/>
      <c r="I22" s="38"/>
    </row>
    <row r="23" spans="1:11" ht="18.75" customHeight="1">
      <c r="A23" s="19" t="s">
        <v>53</v>
      </c>
      <c r="B23" s="19"/>
      <c r="C23" s="19"/>
      <c r="D23" s="67" t="s">
        <v>54</v>
      </c>
      <c r="E23" s="68"/>
      <c r="F23" s="22">
        <f t="shared" ref="F23:I23" si="2">F24</f>
        <v>8876200</v>
      </c>
      <c r="G23" s="37">
        <f>G24</f>
        <v>8876200</v>
      </c>
      <c r="H23" s="37">
        <f t="shared" si="2"/>
        <v>0</v>
      </c>
      <c r="I23" s="37">
        <f t="shared" si="2"/>
        <v>0</v>
      </c>
      <c r="J23" s="1"/>
      <c r="K23" s="1"/>
    </row>
    <row r="24" spans="1:11" ht="18.75" customHeight="1">
      <c r="A24" s="19" t="s">
        <v>52</v>
      </c>
      <c r="B24" s="18"/>
      <c r="C24" s="18"/>
      <c r="D24" s="67" t="s">
        <v>54</v>
      </c>
      <c r="E24" s="68"/>
      <c r="F24" s="22">
        <f>F25+F30+F34</f>
        <v>8876200</v>
      </c>
      <c r="G24" s="22">
        <f t="shared" ref="G24:I24" si="3">G25+G30+G34</f>
        <v>8876200</v>
      </c>
      <c r="H24" s="22">
        <f t="shared" si="3"/>
        <v>0</v>
      </c>
      <c r="I24" s="22">
        <f t="shared" si="3"/>
        <v>0</v>
      </c>
      <c r="J24" s="1"/>
    </row>
    <row r="25" spans="1:11" s="52" customFormat="1">
      <c r="A25" s="20" t="s">
        <v>55</v>
      </c>
      <c r="B25" s="20" t="s">
        <v>56</v>
      </c>
      <c r="C25" s="20" t="s">
        <v>58</v>
      </c>
      <c r="D25" s="50" t="s">
        <v>57</v>
      </c>
      <c r="E25" s="17" t="s">
        <v>10</v>
      </c>
      <c r="F25" s="28">
        <f>SUM(F26:F29)</f>
        <v>3621430</v>
      </c>
      <c r="G25" s="28">
        <f>SUM(G26:G29)</f>
        <v>3621430</v>
      </c>
      <c r="H25" s="38"/>
      <c r="I25" s="38"/>
      <c r="J25" s="51"/>
    </row>
    <row r="26" spans="1:11" s="24" customFormat="1" ht="72">
      <c r="A26" s="20"/>
      <c r="B26" s="20"/>
      <c r="C26" s="33"/>
      <c r="D26" s="55"/>
      <c r="E26" s="56" t="s">
        <v>60</v>
      </c>
      <c r="F26" s="59">
        <v>1071430</v>
      </c>
      <c r="G26" s="59">
        <v>1071430</v>
      </c>
      <c r="H26" s="38"/>
      <c r="I26" s="38"/>
    </row>
    <row r="27" spans="1:11" s="24" customFormat="1" ht="72">
      <c r="A27" s="20"/>
      <c r="B27" s="20"/>
      <c r="C27" s="33"/>
      <c r="D27" s="55"/>
      <c r="E27" s="56" t="s">
        <v>61</v>
      </c>
      <c r="F27" s="59">
        <v>1100000</v>
      </c>
      <c r="G27" s="59">
        <v>1100000</v>
      </c>
      <c r="H27" s="38"/>
      <c r="I27" s="38"/>
    </row>
    <row r="28" spans="1:11" s="24" customFormat="1" ht="72">
      <c r="A28" s="20"/>
      <c r="B28" s="20"/>
      <c r="C28" s="33"/>
      <c r="D28" s="55"/>
      <c r="E28" s="57" t="s">
        <v>62</v>
      </c>
      <c r="F28" s="59">
        <v>200000</v>
      </c>
      <c r="G28" s="59">
        <v>200000</v>
      </c>
      <c r="H28" s="38"/>
      <c r="I28" s="38"/>
    </row>
    <row r="29" spans="1:11" s="24" customFormat="1" ht="72">
      <c r="A29" s="20"/>
      <c r="B29" s="20"/>
      <c r="C29" s="33"/>
      <c r="D29" s="55"/>
      <c r="E29" s="56" t="s">
        <v>59</v>
      </c>
      <c r="F29" s="59">
        <v>1250000</v>
      </c>
      <c r="G29" s="59">
        <v>1250000</v>
      </c>
      <c r="H29" s="38"/>
      <c r="I29" s="38"/>
    </row>
    <row r="30" spans="1:11" s="52" customFormat="1" ht="72">
      <c r="A30" s="20" t="s">
        <v>63</v>
      </c>
      <c r="B30" s="20" t="s">
        <v>64</v>
      </c>
      <c r="C30" s="20" t="s">
        <v>65</v>
      </c>
      <c r="D30" s="50" t="s">
        <v>66</v>
      </c>
      <c r="E30" s="17" t="s">
        <v>10</v>
      </c>
      <c r="F30" s="28">
        <f>SUM(F31:F33)</f>
        <v>2254770</v>
      </c>
      <c r="G30" s="28">
        <f>SUM(G31:G33)</f>
        <v>2254770</v>
      </c>
      <c r="H30" s="38"/>
      <c r="I30" s="38"/>
      <c r="J30" s="51"/>
    </row>
    <row r="31" spans="1:11" s="24" customFormat="1" ht="54">
      <c r="A31" s="20"/>
      <c r="B31" s="20"/>
      <c r="C31" s="33"/>
      <c r="D31" s="55"/>
      <c r="E31" s="48" t="s">
        <v>67</v>
      </c>
      <c r="F31" s="59">
        <v>1173330</v>
      </c>
      <c r="G31" s="59">
        <v>1173330</v>
      </c>
      <c r="H31" s="38"/>
      <c r="I31" s="38"/>
    </row>
    <row r="32" spans="1:11" s="24" customFormat="1" ht="54">
      <c r="A32" s="20"/>
      <c r="B32" s="20"/>
      <c r="C32" s="33"/>
      <c r="D32" s="55"/>
      <c r="E32" s="48" t="s">
        <v>68</v>
      </c>
      <c r="F32" s="59">
        <v>888180</v>
      </c>
      <c r="G32" s="59">
        <v>888180</v>
      </c>
      <c r="H32" s="38"/>
      <c r="I32" s="38"/>
    </row>
    <row r="33" spans="1:11" s="24" customFormat="1" ht="54">
      <c r="A33" s="20"/>
      <c r="B33" s="20"/>
      <c r="C33" s="33"/>
      <c r="D33" s="55"/>
      <c r="E33" s="48" t="s">
        <v>69</v>
      </c>
      <c r="F33" s="59">
        <v>193260</v>
      </c>
      <c r="G33" s="59">
        <v>193260</v>
      </c>
      <c r="H33" s="38"/>
      <c r="I33" s="38"/>
    </row>
    <row r="34" spans="1:11" s="24" customFormat="1" ht="54">
      <c r="A34" s="20" t="s">
        <v>70</v>
      </c>
      <c r="B34" s="20" t="s">
        <v>71</v>
      </c>
      <c r="C34" s="33" t="s">
        <v>73</v>
      </c>
      <c r="D34" s="55" t="s">
        <v>72</v>
      </c>
      <c r="E34" s="17" t="s">
        <v>10</v>
      </c>
      <c r="F34" s="28">
        <f>SUM(F35:F37)</f>
        <v>3000000</v>
      </c>
      <c r="G34" s="28">
        <f>SUM(G35:G37)</f>
        <v>3000000</v>
      </c>
      <c r="H34" s="38"/>
      <c r="I34" s="38"/>
    </row>
    <row r="35" spans="1:11" s="24" customFormat="1" ht="54">
      <c r="A35" s="20"/>
      <c r="B35" s="20"/>
      <c r="C35" s="33"/>
      <c r="D35" s="55"/>
      <c r="E35" s="48" t="s">
        <v>77</v>
      </c>
      <c r="F35" s="59">
        <v>1400000</v>
      </c>
      <c r="G35" s="59">
        <v>1400000</v>
      </c>
      <c r="H35" s="38"/>
      <c r="I35" s="38"/>
    </row>
    <row r="36" spans="1:11" s="24" customFormat="1" ht="54">
      <c r="A36" s="20"/>
      <c r="B36" s="20"/>
      <c r="C36" s="33"/>
      <c r="D36" s="55"/>
      <c r="E36" s="48" t="s">
        <v>78</v>
      </c>
      <c r="F36" s="59">
        <v>900000</v>
      </c>
      <c r="G36" s="59">
        <v>900000</v>
      </c>
      <c r="H36" s="38"/>
      <c r="I36" s="38"/>
    </row>
    <row r="37" spans="1:11" s="24" customFormat="1" ht="72">
      <c r="A37" s="20"/>
      <c r="B37" s="20"/>
      <c r="C37" s="33"/>
      <c r="D37" s="55"/>
      <c r="E37" s="48" t="s">
        <v>79</v>
      </c>
      <c r="F37" s="59">
        <v>700000</v>
      </c>
      <c r="G37" s="59">
        <v>700000</v>
      </c>
      <c r="H37" s="38"/>
      <c r="I37" s="38"/>
    </row>
    <row r="38" spans="1:11" ht="36.6" customHeight="1">
      <c r="A38" s="19" t="s">
        <v>74</v>
      </c>
      <c r="B38" s="19"/>
      <c r="C38" s="19"/>
      <c r="D38" s="67" t="s">
        <v>76</v>
      </c>
      <c r="E38" s="68"/>
      <c r="F38" s="22">
        <f t="shared" ref="F38:I38" si="4">F39</f>
        <v>5399987</v>
      </c>
      <c r="G38" s="37">
        <f>G39</f>
        <v>5399987</v>
      </c>
      <c r="H38" s="37">
        <f t="shared" si="4"/>
        <v>0</v>
      </c>
      <c r="I38" s="37">
        <f t="shared" si="4"/>
        <v>0</v>
      </c>
      <c r="J38" s="1"/>
      <c r="K38" s="1"/>
    </row>
    <row r="39" spans="1:11" ht="36.6" customHeight="1">
      <c r="A39" s="19" t="s">
        <v>75</v>
      </c>
      <c r="B39" s="18"/>
      <c r="C39" s="18"/>
      <c r="D39" s="67" t="s">
        <v>76</v>
      </c>
      <c r="E39" s="68"/>
      <c r="F39" s="22">
        <f>F40+F53+F56</f>
        <v>5399987</v>
      </c>
      <c r="G39" s="22">
        <f>G40+G53+G56</f>
        <v>5399987</v>
      </c>
      <c r="H39" s="22">
        <f t="shared" ref="H39" si="5">H40+H45+H49</f>
        <v>0</v>
      </c>
      <c r="I39" s="22">
        <f t="shared" ref="I39" si="6">I40+I45+I49</f>
        <v>0</v>
      </c>
      <c r="J39" s="1"/>
    </row>
    <row r="40" spans="1:11" s="24" customFormat="1" ht="54">
      <c r="A40" s="20" t="s">
        <v>80</v>
      </c>
      <c r="B40" s="20" t="s">
        <v>17</v>
      </c>
      <c r="C40" s="33" t="s">
        <v>15</v>
      </c>
      <c r="D40" s="55" t="s">
        <v>16</v>
      </c>
      <c r="E40" s="17" t="s">
        <v>10</v>
      </c>
      <c r="F40" s="59">
        <f>F41+F45+F46+F47+F48+F49+F50+F51+F52</f>
        <v>4029487</v>
      </c>
      <c r="G40" s="59">
        <f>G41+G45+G46+G47+G48+G49+G50+G51+G52</f>
        <v>4029487</v>
      </c>
      <c r="H40" s="38"/>
      <c r="I40" s="38"/>
    </row>
    <row r="41" spans="1:11" s="24" customFormat="1" ht="90">
      <c r="A41" s="20"/>
      <c r="B41" s="20"/>
      <c r="C41" s="33"/>
      <c r="D41" s="55"/>
      <c r="E41" s="27" t="s">
        <v>81</v>
      </c>
      <c r="F41" s="28">
        <f t="shared" ref="F41:G41" si="7">F42+F43+F44</f>
        <v>3044185</v>
      </c>
      <c r="G41" s="28">
        <f t="shared" si="7"/>
        <v>3044185</v>
      </c>
      <c r="H41" s="38"/>
      <c r="I41" s="38"/>
    </row>
    <row r="42" spans="1:11" s="24" customFormat="1" ht="72">
      <c r="A42" s="20"/>
      <c r="B42" s="20"/>
      <c r="C42" s="33"/>
      <c r="D42" s="55"/>
      <c r="E42" s="30" t="s">
        <v>82</v>
      </c>
      <c r="F42" s="61">
        <v>973214</v>
      </c>
      <c r="G42" s="61">
        <v>973214</v>
      </c>
      <c r="H42" s="38"/>
      <c r="I42" s="38"/>
    </row>
    <row r="43" spans="1:11" s="24" customFormat="1" ht="72">
      <c r="A43" s="20"/>
      <c r="B43" s="20"/>
      <c r="C43" s="33"/>
      <c r="D43" s="55"/>
      <c r="E43" s="30" t="s">
        <v>83</v>
      </c>
      <c r="F43" s="61">
        <v>1878462</v>
      </c>
      <c r="G43" s="61">
        <v>1878462</v>
      </c>
      <c r="H43" s="38"/>
      <c r="I43" s="38"/>
    </row>
    <row r="44" spans="1:11" s="24" customFormat="1" ht="72">
      <c r="A44" s="20"/>
      <c r="B44" s="20"/>
      <c r="C44" s="33"/>
      <c r="D44" s="55"/>
      <c r="E44" s="30" t="s">
        <v>84</v>
      </c>
      <c r="F44" s="61">
        <v>192509</v>
      </c>
      <c r="G44" s="61">
        <v>192509</v>
      </c>
      <c r="H44" s="38"/>
      <c r="I44" s="38"/>
    </row>
    <row r="45" spans="1:11" s="24" customFormat="1" ht="180">
      <c r="A45" s="20"/>
      <c r="B45" s="20"/>
      <c r="C45" s="33"/>
      <c r="D45" s="55"/>
      <c r="E45" s="27" t="s">
        <v>85</v>
      </c>
      <c r="F45" s="62">
        <f>158368.14+0.86</f>
        <v>158369</v>
      </c>
      <c r="G45" s="62">
        <f>158368.14+0.86</f>
        <v>158369</v>
      </c>
      <c r="H45" s="38"/>
      <c r="I45" s="38"/>
    </row>
    <row r="46" spans="1:11" s="24" customFormat="1" ht="180">
      <c r="A46" s="20"/>
      <c r="B46" s="20"/>
      <c r="C46" s="33"/>
      <c r="D46" s="55"/>
      <c r="E46" s="27" t="s">
        <v>86</v>
      </c>
      <c r="F46" s="62">
        <f>166805.43+0.57</f>
        <v>166806</v>
      </c>
      <c r="G46" s="62">
        <f>166805.43+0.57</f>
        <v>166806</v>
      </c>
      <c r="H46" s="38"/>
      <c r="I46" s="38"/>
    </row>
    <row r="47" spans="1:11" s="24" customFormat="1" ht="72">
      <c r="A47" s="20"/>
      <c r="B47" s="20"/>
      <c r="C47" s="33"/>
      <c r="D47" s="55"/>
      <c r="E47" s="60" t="s">
        <v>87</v>
      </c>
      <c r="F47" s="62">
        <v>182708</v>
      </c>
      <c r="G47" s="62">
        <v>182708</v>
      </c>
      <c r="H47" s="38"/>
      <c r="I47" s="38"/>
    </row>
    <row r="48" spans="1:11" s="24" customFormat="1" ht="72">
      <c r="A48" s="20"/>
      <c r="B48" s="20"/>
      <c r="C48" s="33"/>
      <c r="D48" s="55"/>
      <c r="E48" s="27" t="s">
        <v>88</v>
      </c>
      <c r="F48" s="62">
        <v>13964</v>
      </c>
      <c r="G48" s="62">
        <v>13964</v>
      </c>
      <c r="H48" s="38"/>
      <c r="I48" s="38"/>
    </row>
    <row r="49" spans="1:11" s="24" customFormat="1" ht="72">
      <c r="A49" s="20"/>
      <c r="B49" s="20"/>
      <c r="C49" s="33"/>
      <c r="D49" s="55"/>
      <c r="E49" s="60" t="s">
        <v>89</v>
      </c>
      <c r="F49" s="62">
        <v>151219</v>
      </c>
      <c r="G49" s="62">
        <v>151219</v>
      </c>
      <c r="H49" s="38"/>
      <c r="I49" s="38"/>
    </row>
    <row r="50" spans="1:11" s="24" customFormat="1" ht="72">
      <c r="A50" s="20"/>
      <c r="B50" s="20"/>
      <c r="C50" s="33"/>
      <c r="D50" s="55"/>
      <c r="E50" s="60" t="s">
        <v>90</v>
      </c>
      <c r="F50" s="62">
        <v>151219</v>
      </c>
      <c r="G50" s="62">
        <v>151219</v>
      </c>
      <c r="H50" s="38"/>
      <c r="I50" s="38"/>
    </row>
    <row r="51" spans="1:11" s="24" customFormat="1" ht="72">
      <c r="A51" s="20"/>
      <c r="B51" s="20"/>
      <c r="C51" s="33"/>
      <c r="D51" s="55"/>
      <c r="E51" s="27" t="s">
        <v>91</v>
      </c>
      <c r="F51" s="62">
        <v>13964</v>
      </c>
      <c r="G51" s="62">
        <v>13964</v>
      </c>
      <c r="H51" s="38"/>
      <c r="I51" s="38"/>
    </row>
    <row r="52" spans="1:11" s="24" customFormat="1" ht="72">
      <c r="A52" s="20"/>
      <c r="B52" s="20"/>
      <c r="C52" s="33"/>
      <c r="D52" s="55"/>
      <c r="E52" s="60" t="s">
        <v>92</v>
      </c>
      <c r="F52" s="62">
        <v>147053</v>
      </c>
      <c r="G52" s="62">
        <v>147053</v>
      </c>
      <c r="H52" s="38"/>
      <c r="I52" s="38"/>
    </row>
    <row r="53" spans="1:11" s="24" customFormat="1" ht="36">
      <c r="A53" s="20" t="s">
        <v>93</v>
      </c>
      <c r="B53" s="20" t="s">
        <v>94</v>
      </c>
      <c r="C53" s="33" t="s">
        <v>96</v>
      </c>
      <c r="D53" s="55" t="s">
        <v>95</v>
      </c>
      <c r="E53" s="17" t="s">
        <v>10</v>
      </c>
      <c r="F53" s="59">
        <f>F54</f>
        <v>495000</v>
      </c>
      <c r="G53" s="59">
        <f>G54</f>
        <v>495000</v>
      </c>
      <c r="H53" s="38"/>
      <c r="I53" s="38"/>
    </row>
    <row r="54" spans="1:11" s="24" customFormat="1" ht="90">
      <c r="A54" s="20"/>
      <c r="B54" s="20"/>
      <c r="C54" s="33"/>
      <c r="D54" s="55"/>
      <c r="E54" s="27" t="s">
        <v>81</v>
      </c>
      <c r="F54" s="59">
        <v>495000</v>
      </c>
      <c r="G54" s="59">
        <v>495000</v>
      </c>
      <c r="H54" s="38"/>
      <c r="I54" s="38"/>
    </row>
    <row r="55" spans="1:11" s="24" customFormat="1" ht="72">
      <c r="A55" s="26"/>
      <c r="B55" s="26"/>
      <c r="C55" s="63"/>
      <c r="D55" s="64"/>
      <c r="E55" s="30" t="s">
        <v>97</v>
      </c>
      <c r="F55" s="58">
        <v>495000</v>
      </c>
      <c r="G55" s="58">
        <v>495000</v>
      </c>
      <c r="H55" s="39"/>
      <c r="I55" s="39"/>
    </row>
    <row r="56" spans="1:11" s="24" customFormat="1" ht="36">
      <c r="A56" s="20" t="s">
        <v>98</v>
      </c>
      <c r="B56" s="20" t="s">
        <v>99</v>
      </c>
      <c r="C56" s="33" t="s">
        <v>96</v>
      </c>
      <c r="D56" s="55" t="s">
        <v>101</v>
      </c>
      <c r="E56" s="17" t="s">
        <v>10</v>
      </c>
      <c r="F56" s="59">
        <f>F57+F58</f>
        <v>875500</v>
      </c>
      <c r="G56" s="59">
        <f>G57+G58</f>
        <v>875500</v>
      </c>
      <c r="H56" s="38"/>
      <c r="I56" s="38"/>
    </row>
    <row r="57" spans="1:11" s="24" customFormat="1" ht="36">
      <c r="A57" s="20"/>
      <c r="B57" s="20"/>
      <c r="C57" s="33"/>
      <c r="D57" s="27"/>
      <c r="E57" s="48" t="s">
        <v>100</v>
      </c>
      <c r="F57" s="59">
        <v>839500</v>
      </c>
      <c r="G57" s="59">
        <v>839500</v>
      </c>
      <c r="H57" s="38"/>
      <c r="I57" s="38"/>
    </row>
    <row r="58" spans="1:11" s="24" customFormat="1">
      <c r="A58" s="20"/>
      <c r="B58" s="20"/>
      <c r="C58" s="33"/>
      <c r="D58" s="27"/>
      <c r="E58" s="48" t="s">
        <v>102</v>
      </c>
      <c r="F58" s="28">
        <v>36000</v>
      </c>
      <c r="G58" s="38">
        <v>36000</v>
      </c>
      <c r="H58" s="38"/>
      <c r="I58" s="38"/>
    </row>
    <row r="59" spans="1:11" ht="36.6" customHeight="1">
      <c r="A59" s="19" t="s">
        <v>103</v>
      </c>
      <c r="B59" s="19"/>
      <c r="C59" s="19"/>
      <c r="D59" s="67" t="s">
        <v>105</v>
      </c>
      <c r="E59" s="68"/>
      <c r="F59" s="22">
        <f t="shared" ref="F59:I59" si="8">F60</f>
        <v>55317064</v>
      </c>
      <c r="G59" s="37">
        <f>G60</f>
        <v>52155164</v>
      </c>
      <c r="H59" s="37">
        <f t="shared" si="8"/>
        <v>362900</v>
      </c>
      <c r="I59" s="37">
        <f t="shared" si="8"/>
        <v>2799000</v>
      </c>
      <c r="J59" s="1"/>
      <c r="K59" s="1"/>
    </row>
    <row r="60" spans="1:11" ht="36.6" customHeight="1">
      <c r="A60" s="19" t="s">
        <v>104</v>
      </c>
      <c r="B60" s="18"/>
      <c r="C60" s="18"/>
      <c r="D60" s="67" t="s">
        <v>105</v>
      </c>
      <c r="E60" s="68"/>
      <c r="F60" s="22">
        <f>F61+F62+F63+F76+F79+F83+F90</f>
        <v>55317064</v>
      </c>
      <c r="G60" s="22">
        <f t="shared" ref="G60:I60" si="9">G61+G62+G63+G76+G79+G83+G90</f>
        <v>52155164</v>
      </c>
      <c r="H60" s="22">
        <f t="shared" si="9"/>
        <v>362900</v>
      </c>
      <c r="I60" s="22">
        <f t="shared" si="9"/>
        <v>2799000</v>
      </c>
      <c r="J60" s="1"/>
    </row>
    <row r="61" spans="1:11" s="24" customFormat="1" ht="126">
      <c r="A61" s="20" t="s">
        <v>106</v>
      </c>
      <c r="B61" s="20" t="s">
        <v>45</v>
      </c>
      <c r="C61" s="33" t="s">
        <v>47</v>
      </c>
      <c r="D61" s="27" t="s">
        <v>46</v>
      </c>
      <c r="E61" s="48" t="s">
        <v>107</v>
      </c>
      <c r="F61" s="28">
        <v>1205627</v>
      </c>
      <c r="G61" s="38">
        <v>1205627</v>
      </c>
      <c r="H61" s="38"/>
      <c r="I61" s="38"/>
    </row>
    <row r="62" spans="1:11" s="24" customFormat="1" ht="54">
      <c r="A62" s="20" t="s">
        <v>108</v>
      </c>
      <c r="B62" s="20" t="s">
        <v>109</v>
      </c>
      <c r="C62" s="33" t="s">
        <v>96</v>
      </c>
      <c r="D62" s="27" t="s">
        <v>110</v>
      </c>
      <c r="E62" s="44" t="s">
        <v>111</v>
      </c>
      <c r="F62" s="28">
        <v>382750</v>
      </c>
      <c r="G62" s="38">
        <v>382750</v>
      </c>
      <c r="H62" s="38"/>
      <c r="I62" s="38"/>
    </row>
    <row r="63" spans="1:11" s="24" customFormat="1" ht="36">
      <c r="A63" s="20" t="s">
        <v>112</v>
      </c>
      <c r="B63" s="20" t="s">
        <v>94</v>
      </c>
      <c r="C63" s="33" t="s">
        <v>96</v>
      </c>
      <c r="D63" s="27" t="s">
        <v>95</v>
      </c>
      <c r="E63" s="17" t="s">
        <v>10</v>
      </c>
      <c r="F63" s="28">
        <f>SUM(F64:F75)</f>
        <v>23415217</v>
      </c>
      <c r="G63" s="28">
        <f>SUM(G64:G75)</f>
        <v>20616217</v>
      </c>
      <c r="H63" s="28">
        <f t="shared" ref="H63:I63" si="10">SUM(H64:H75)</f>
        <v>0</v>
      </c>
      <c r="I63" s="28">
        <f t="shared" si="10"/>
        <v>2799000</v>
      </c>
    </row>
    <row r="64" spans="1:11" s="24" customFormat="1" ht="54">
      <c r="A64" s="20"/>
      <c r="B64" s="20"/>
      <c r="C64" s="33"/>
      <c r="D64" s="55"/>
      <c r="E64" s="65" t="s">
        <v>114</v>
      </c>
      <c r="F64" s="28">
        <f>2056596.21+7494.74+0.05</f>
        <v>2064091</v>
      </c>
      <c r="G64" s="28">
        <f>2056596.21+7494.74+0.05</f>
        <v>2064091</v>
      </c>
      <c r="H64" s="38"/>
      <c r="I64" s="38"/>
    </row>
    <row r="65" spans="1:9" s="24" customFormat="1" ht="54">
      <c r="A65" s="20"/>
      <c r="B65" s="20"/>
      <c r="C65" s="33"/>
      <c r="D65" s="55"/>
      <c r="E65" s="65" t="s">
        <v>115</v>
      </c>
      <c r="F65" s="28">
        <f>1499167.78+4111.79+0.43</f>
        <v>1503280</v>
      </c>
      <c r="G65" s="28">
        <f>1499167.78+4111.79+0.43</f>
        <v>1503280</v>
      </c>
      <c r="H65" s="38"/>
      <c r="I65" s="38"/>
    </row>
    <row r="66" spans="1:9" s="24" customFormat="1" ht="36">
      <c r="A66" s="20"/>
      <c r="B66" s="20"/>
      <c r="C66" s="33"/>
      <c r="D66" s="55"/>
      <c r="E66" s="65" t="s">
        <v>116</v>
      </c>
      <c r="F66" s="62">
        <v>1100020</v>
      </c>
      <c r="G66" s="62">
        <v>1100020</v>
      </c>
      <c r="H66" s="38"/>
      <c r="I66" s="38"/>
    </row>
    <row r="67" spans="1:9" s="24" customFormat="1" ht="54">
      <c r="A67" s="20"/>
      <c r="B67" s="20"/>
      <c r="C67" s="33"/>
      <c r="D67" s="55"/>
      <c r="E67" s="65" t="s">
        <v>117</v>
      </c>
      <c r="F67" s="62">
        <f>38956.27+2126763.13+0.6</f>
        <v>2165720</v>
      </c>
      <c r="G67" s="62">
        <f>38956.27+2126763.13+0.6</f>
        <v>2165720</v>
      </c>
      <c r="H67" s="38"/>
      <c r="I67" s="38"/>
    </row>
    <row r="68" spans="1:9" s="24" customFormat="1" ht="54">
      <c r="A68" s="20"/>
      <c r="B68" s="20"/>
      <c r="C68" s="33"/>
      <c r="D68" s="55"/>
      <c r="E68" s="65" t="s">
        <v>118</v>
      </c>
      <c r="F68" s="62">
        <f>1971768.08+7494.74+0.18</f>
        <v>1979263</v>
      </c>
      <c r="G68" s="62">
        <f>1971768.08+7494.74+0.18</f>
        <v>1979263</v>
      </c>
      <c r="H68" s="38"/>
      <c r="I68" s="38"/>
    </row>
    <row r="69" spans="1:9" s="24" customFormat="1" ht="54">
      <c r="A69" s="20"/>
      <c r="B69" s="20"/>
      <c r="C69" s="33"/>
      <c r="D69" s="55"/>
      <c r="E69" s="65" t="s">
        <v>119</v>
      </c>
      <c r="F69" s="62">
        <f>1496810.5+4111.98+0.52</f>
        <v>1500923</v>
      </c>
      <c r="G69" s="62">
        <f>1496810.5+4111.98+0.52</f>
        <v>1500923</v>
      </c>
      <c r="H69" s="38"/>
      <c r="I69" s="38"/>
    </row>
    <row r="70" spans="1:9" s="24" customFormat="1" ht="54">
      <c r="A70" s="20"/>
      <c r="B70" s="20"/>
      <c r="C70" s="33"/>
      <c r="D70" s="55"/>
      <c r="E70" s="65" t="s">
        <v>120</v>
      </c>
      <c r="F70" s="62">
        <f>1496069.17+4111.98+0.85</f>
        <v>1500182</v>
      </c>
      <c r="G70" s="62">
        <f>1496069.17+4111.98+0.85</f>
        <v>1500182</v>
      </c>
      <c r="H70" s="38"/>
      <c r="I70" s="38"/>
    </row>
    <row r="71" spans="1:9" s="24" customFormat="1" ht="54">
      <c r="A71" s="20"/>
      <c r="B71" s="20"/>
      <c r="C71" s="33"/>
      <c r="D71" s="55"/>
      <c r="E71" s="65" t="s">
        <v>121</v>
      </c>
      <c r="F71" s="62">
        <f>1499053.98+4111.79+0.23</f>
        <v>1503166</v>
      </c>
      <c r="G71" s="62">
        <f>1499053.98+4111.79+0.23</f>
        <v>1503166</v>
      </c>
      <c r="H71" s="38"/>
      <c r="I71" s="38"/>
    </row>
    <row r="72" spans="1:9" s="24" customFormat="1" ht="54">
      <c r="A72" s="20"/>
      <c r="B72" s="20"/>
      <c r="C72" s="33"/>
      <c r="D72" s="55"/>
      <c r="E72" s="65" t="s">
        <v>122</v>
      </c>
      <c r="F72" s="62">
        <f>1444898.12+3747.36+0.52</f>
        <v>1448646.0000000002</v>
      </c>
      <c r="G72" s="62">
        <f>1444898.12+3747.36+0.52</f>
        <v>1448646.0000000002</v>
      </c>
      <c r="H72" s="38"/>
      <c r="I72" s="38"/>
    </row>
    <row r="73" spans="1:9" s="24" customFormat="1" ht="36">
      <c r="A73" s="20"/>
      <c r="B73" s="20"/>
      <c r="C73" s="33"/>
      <c r="D73" s="55"/>
      <c r="E73" s="65" t="s">
        <v>123</v>
      </c>
      <c r="F73" s="62">
        <v>1100020</v>
      </c>
      <c r="G73" s="62">
        <v>1100020</v>
      </c>
      <c r="H73" s="38"/>
      <c r="I73" s="38"/>
    </row>
    <row r="74" spans="1:9" s="24" customFormat="1" ht="54">
      <c r="A74" s="20"/>
      <c r="B74" s="20"/>
      <c r="C74" s="33"/>
      <c r="D74" s="55"/>
      <c r="E74" s="65" t="s">
        <v>124</v>
      </c>
      <c r="F74" s="62">
        <f>1449158.58+3747.36+0.06</f>
        <v>1452906.0000000002</v>
      </c>
      <c r="G74" s="62">
        <f>1449158.58+3747.36+0.06</f>
        <v>1452906.0000000002</v>
      </c>
      <c r="H74" s="38"/>
      <c r="I74" s="38"/>
    </row>
    <row r="75" spans="1:9" s="24" customFormat="1" ht="72">
      <c r="A75" s="20"/>
      <c r="B75" s="20"/>
      <c r="C75" s="33"/>
      <c r="D75" s="55"/>
      <c r="E75" s="27" t="s">
        <v>113</v>
      </c>
      <c r="F75" s="62">
        <f>6097000</f>
        <v>6097000</v>
      </c>
      <c r="G75" s="62">
        <f>6097000-2799000</f>
        <v>3298000</v>
      </c>
      <c r="H75" s="38"/>
      <c r="I75" s="38">
        <v>2799000</v>
      </c>
    </row>
    <row r="76" spans="1:9" s="24" customFormat="1" ht="108">
      <c r="A76" s="46">
        <v>1516050</v>
      </c>
      <c r="B76" s="33" t="s">
        <v>125</v>
      </c>
      <c r="C76" s="33" t="s">
        <v>96</v>
      </c>
      <c r="D76" s="27" t="s">
        <v>126</v>
      </c>
      <c r="E76" s="17" t="s">
        <v>10</v>
      </c>
      <c r="F76" s="62">
        <f>F77+F78</f>
        <v>2439154</v>
      </c>
      <c r="G76" s="62">
        <f>G77+G78</f>
        <v>2439154</v>
      </c>
      <c r="H76" s="38"/>
      <c r="I76" s="38"/>
    </row>
    <row r="77" spans="1:9" s="24" customFormat="1" ht="54">
      <c r="A77" s="20"/>
      <c r="B77" s="20"/>
      <c r="C77" s="33"/>
      <c r="D77" s="55"/>
      <c r="E77" s="60" t="s">
        <v>127</v>
      </c>
      <c r="F77" s="62">
        <v>1244281</v>
      </c>
      <c r="G77" s="62">
        <v>1244281</v>
      </c>
      <c r="H77" s="38"/>
      <c r="I77" s="38"/>
    </row>
    <row r="78" spans="1:9" s="24" customFormat="1" ht="72">
      <c r="A78" s="20"/>
      <c r="B78" s="20"/>
      <c r="C78" s="33"/>
      <c r="D78" s="55"/>
      <c r="E78" s="60" t="s">
        <v>128</v>
      </c>
      <c r="F78" s="62">
        <v>1194873</v>
      </c>
      <c r="G78" s="62">
        <v>1194873</v>
      </c>
      <c r="H78" s="38"/>
      <c r="I78" s="38"/>
    </row>
    <row r="79" spans="1:9" s="24" customFormat="1" ht="54">
      <c r="A79" s="46">
        <v>1517370</v>
      </c>
      <c r="B79" s="33" t="s">
        <v>129</v>
      </c>
      <c r="C79" s="33" t="s">
        <v>130</v>
      </c>
      <c r="D79" s="27" t="s">
        <v>131</v>
      </c>
      <c r="E79" s="17" t="s">
        <v>10</v>
      </c>
      <c r="F79" s="62">
        <f>SUM(F80:F82)</f>
        <v>7820447</v>
      </c>
      <c r="G79" s="62">
        <f>SUM(G80:G82)</f>
        <v>7820447</v>
      </c>
      <c r="H79" s="38"/>
      <c r="I79" s="38"/>
    </row>
    <row r="80" spans="1:9" s="24" customFormat="1" ht="36">
      <c r="A80" s="20"/>
      <c r="B80" s="20"/>
      <c r="C80" s="33"/>
      <c r="D80" s="55"/>
      <c r="E80" s="65" t="s">
        <v>132</v>
      </c>
      <c r="F80" s="62">
        <v>7664771</v>
      </c>
      <c r="G80" s="62">
        <v>7664771</v>
      </c>
      <c r="H80" s="38"/>
      <c r="I80" s="38"/>
    </row>
    <row r="81" spans="1:9" s="24" customFormat="1" ht="36">
      <c r="A81" s="20"/>
      <c r="B81" s="20"/>
      <c r="C81" s="33"/>
      <c r="D81" s="55"/>
      <c r="E81" s="65" t="s">
        <v>133</v>
      </c>
      <c r="F81" s="62">
        <v>37107</v>
      </c>
      <c r="G81" s="62">
        <v>37107</v>
      </c>
      <c r="H81" s="38"/>
      <c r="I81" s="38"/>
    </row>
    <row r="82" spans="1:9" s="24" customFormat="1" ht="54">
      <c r="A82" s="20"/>
      <c r="B82" s="20"/>
      <c r="C82" s="33"/>
      <c r="D82" s="55"/>
      <c r="E82" s="48" t="s">
        <v>134</v>
      </c>
      <c r="F82" s="62">
        <v>118569</v>
      </c>
      <c r="G82" s="62">
        <v>118569</v>
      </c>
      <c r="H82" s="38"/>
      <c r="I82" s="38"/>
    </row>
    <row r="83" spans="1:9" s="24" customFormat="1">
      <c r="A83" s="20" t="s">
        <v>135</v>
      </c>
      <c r="B83" s="20" t="s">
        <v>136</v>
      </c>
      <c r="C83" s="33" t="s">
        <v>137</v>
      </c>
      <c r="D83" s="27" t="s">
        <v>138</v>
      </c>
      <c r="E83" s="17" t="s">
        <v>10</v>
      </c>
      <c r="F83" s="62">
        <f>SUM(F84:F89)</f>
        <v>7720091</v>
      </c>
      <c r="G83" s="62">
        <f>SUM(G84:G89)</f>
        <v>7720091</v>
      </c>
      <c r="H83" s="38"/>
      <c r="I83" s="38"/>
    </row>
    <row r="84" spans="1:9" s="24" customFormat="1" ht="36">
      <c r="A84" s="20"/>
      <c r="B84" s="20"/>
      <c r="C84" s="33"/>
      <c r="D84" s="55"/>
      <c r="E84" s="27" t="s">
        <v>141</v>
      </c>
      <c r="F84" s="62">
        <v>15339</v>
      </c>
      <c r="G84" s="62">
        <v>15339</v>
      </c>
      <c r="H84" s="38"/>
      <c r="I84" s="38"/>
    </row>
    <row r="85" spans="1:9" s="24" customFormat="1" ht="36">
      <c r="A85" s="20"/>
      <c r="B85" s="20"/>
      <c r="C85" s="33"/>
      <c r="D85" s="55"/>
      <c r="E85" s="27" t="s">
        <v>142</v>
      </c>
      <c r="F85" s="62">
        <v>73574</v>
      </c>
      <c r="G85" s="62">
        <v>73574</v>
      </c>
      <c r="H85" s="38"/>
      <c r="I85" s="38"/>
    </row>
    <row r="86" spans="1:9" s="24" customFormat="1" ht="36">
      <c r="A86" s="20"/>
      <c r="B86" s="20"/>
      <c r="C86" s="33"/>
      <c r="D86" s="55"/>
      <c r="E86" s="27" t="s">
        <v>143</v>
      </c>
      <c r="F86" s="62">
        <v>14952</v>
      </c>
      <c r="G86" s="62">
        <v>14952</v>
      </c>
      <c r="H86" s="38"/>
      <c r="I86" s="38"/>
    </row>
    <row r="87" spans="1:9" s="24" customFormat="1" ht="36">
      <c r="A87" s="20"/>
      <c r="B87" s="20"/>
      <c r="C87" s="33"/>
      <c r="D87" s="55"/>
      <c r="E87" s="27" t="s">
        <v>144</v>
      </c>
      <c r="F87" s="62">
        <v>17357</v>
      </c>
      <c r="G87" s="62">
        <v>17357</v>
      </c>
      <c r="H87" s="38"/>
      <c r="I87" s="38"/>
    </row>
    <row r="88" spans="1:9" s="24" customFormat="1" ht="90">
      <c r="A88" s="20"/>
      <c r="B88" s="20"/>
      <c r="C88" s="33"/>
      <c r="D88" s="55"/>
      <c r="E88" s="65" t="s">
        <v>139</v>
      </c>
      <c r="F88" s="62">
        <v>4787741</v>
      </c>
      <c r="G88" s="62">
        <v>4787741</v>
      </c>
      <c r="H88" s="38"/>
      <c r="I88" s="38"/>
    </row>
    <row r="89" spans="1:9" s="24" customFormat="1" ht="72">
      <c r="A89" s="20"/>
      <c r="B89" s="20"/>
      <c r="C89" s="33"/>
      <c r="D89" s="55"/>
      <c r="E89" s="65" t="s">
        <v>140</v>
      </c>
      <c r="F89" s="62">
        <v>2811128</v>
      </c>
      <c r="G89" s="62">
        <v>2811128</v>
      </c>
      <c r="H89" s="38"/>
      <c r="I89" s="38"/>
    </row>
    <row r="90" spans="1:9" s="24" customFormat="1" ht="54">
      <c r="A90" s="20" t="s">
        <v>145</v>
      </c>
      <c r="B90" s="20" t="s">
        <v>71</v>
      </c>
      <c r="C90" s="33" t="s">
        <v>73</v>
      </c>
      <c r="D90" s="27" t="s">
        <v>72</v>
      </c>
      <c r="E90" s="17" t="s">
        <v>10</v>
      </c>
      <c r="F90" s="62">
        <f>SUM(F91:F93)</f>
        <v>12333778</v>
      </c>
      <c r="G90" s="62">
        <f t="shared" ref="G90:I90" si="11">SUM(G91:G93)</f>
        <v>11970878</v>
      </c>
      <c r="H90" s="62">
        <f t="shared" si="11"/>
        <v>362900</v>
      </c>
      <c r="I90" s="62">
        <f t="shared" si="11"/>
        <v>0</v>
      </c>
    </row>
    <row r="91" spans="1:9" s="24" customFormat="1" ht="108">
      <c r="A91" s="20"/>
      <c r="B91" s="20"/>
      <c r="C91" s="33"/>
      <c r="D91" s="55"/>
      <c r="E91" s="65" t="s">
        <v>146</v>
      </c>
      <c r="F91" s="28">
        <v>3707457</v>
      </c>
      <c r="G91" s="28">
        <v>3707457</v>
      </c>
      <c r="H91" s="38"/>
      <c r="I91" s="38"/>
    </row>
    <row r="92" spans="1:9" s="24" customFormat="1" ht="90">
      <c r="A92" s="20"/>
      <c r="B92" s="20"/>
      <c r="C92" s="33"/>
      <c r="D92" s="27"/>
      <c r="E92" s="65" t="s">
        <v>147</v>
      </c>
      <c r="F92" s="62">
        <v>1520477</v>
      </c>
      <c r="G92" s="62">
        <v>1520477</v>
      </c>
      <c r="H92" s="38"/>
      <c r="I92" s="38"/>
    </row>
    <row r="93" spans="1:9" s="24" customFormat="1" ht="90">
      <c r="A93" s="20"/>
      <c r="B93" s="20"/>
      <c r="C93" s="33"/>
      <c r="D93" s="27"/>
      <c r="E93" s="27" t="s">
        <v>148</v>
      </c>
      <c r="F93" s="62">
        <v>7105844</v>
      </c>
      <c r="G93" s="62">
        <f>2384785+4358159</f>
        <v>6742944</v>
      </c>
      <c r="H93" s="38">
        <v>362900</v>
      </c>
      <c r="I93" s="38"/>
    </row>
    <row r="94" spans="1:9" s="24" customFormat="1">
      <c r="A94" s="45" t="s">
        <v>29</v>
      </c>
      <c r="B94" s="20" t="s">
        <v>30</v>
      </c>
      <c r="C94" s="20" t="s">
        <v>30</v>
      </c>
      <c r="D94" s="69" t="s">
        <v>31</v>
      </c>
      <c r="E94" s="70"/>
      <c r="F94" s="22">
        <f>F95</f>
        <v>14650000</v>
      </c>
      <c r="G94" s="22">
        <f>G95</f>
        <v>14650000</v>
      </c>
      <c r="H94" s="39"/>
      <c r="I94" s="39"/>
    </row>
    <row r="95" spans="1:9" s="24" customFormat="1">
      <c r="A95" s="45" t="s">
        <v>32</v>
      </c>
      <c r="B95" s="20" t="s">
        <v>30</v>
      </c>
      <c r="C95" s="20" t="s">
        <v>30</v>
      </c>
      <c r="D95" s="69" t="s">
        <v>31</v>
      </c>
      <c r="E95" s="70"/>
      <c r="F95" s="22">
        <f>F96</f>
        <v>14650000</v>
      </c>
      <c r="G95" s="22">
        <f>G96</f>
        <v>14650000</v>
      </c>
      <c r="H95" s="39"/>
      <c r="I95" s="39"/>
    </row>
    <row r="96" spans="1:9" s="24" customFormat="1" ht="72">
      <c r="A96" s="20" t="s">
        <v>33</v>
      </c>
      <c r="B96" s="46" t="s">
        <v>34</v>
      </c>
      <c r="C96" s="47" t="s">
        <v>35</v>
      </c>
      <c r="D96" s="48" t="s">
        <v>36</v>
      </c>
      <c r="E96" s="48" t="s">
        <v>37</v>
      </c>
      <c r="F96" s="28">
        <f>F98+F99+F100</f>
        <v>14650000</v>
      </c>
      <c r="G96" s="28">
        <f>G98+G99+G100</f>
        <v>14650000</v>
      </c>
      <c r="H96" s="39"/>
      <c r="I96" s="39"/>
    </row>
    <row r="97" spans="1:9" s="24" customFormat="1">
      <c r="A97" s="20"/>
      <c r="B97" s="46"/>
      <c r="C97" s="47"/>
      <c r="D97" s="48"/>
      <c r="E97" s="48" t="s">
        <v>38</v>
      </c>
      <c r="F97" s="29"/>
      <c r="G97" s="39"/>
      <c r="H97" s="39"/>
      <c r="I97" s="39"/>
    </row>
    <row r="98" spans="1:9" s="24" customFormat="1" ht="108">
      <c r="A98" s="26"/>
      <c r="B98" s="26"/>
      <c r="C98" s="31"/>
      <c r="D98" s="30"/>
      <c r="E98" s="49" t="s">
        <v>39</v>
      </c>
      <c r="F98" s="29">
        <f>1300000+6800000</f>
        <v>8100000</v>
      </c>
      <c r="G98" s="39">
        <f>1300000+6800000</f>
        <v>8100000</v>
      </c>
      <c r="H98" s="39"/>
      <c r="I98" s="39"/>
    </row>
    <row r="99" spans="1:9" s="24" customFormat="1" ht="72">
      <c r="A99" s="26"/>
      <c r="B99" s="26"/>
      <c r="C99" s="31"/>
      <c r="D99" s="30"/>
      <c r="E99" s="49" t="s">
        <v>149</v>
      </c>
      <c r="F99" s="29">
        <v>5000000</v>
      </c>
      <c r="G99" s="39">
        <v>5000000</v>
      </c>
      <c r="H99" s="39"/>
      <c r="I99" s="39"/>
    </row>
    <row r="100" spans="1:9" s="24" customFormat="1" ht="54">
      <c r="A100" s="26"/>
      <c r="B100" s="26"/>
      <c r="C100" s="31"/>
      <c r="D100" s="30"/>
      <c r="E100" s="49" t="s">
        <v>150</v>
      </c>
      <c r="F100" s="29">
        <v>1550000</v>
      </c>
      <c r="G100" s="39">
        <v>1550000</v>
      </c>
      <c r="H100" s="39"/>
      <c r="I100" s="39"/>
    </row>
    <row r="101" spans="1:9" ht="21.6" customHeight="1">
      <c r="A101" s="25"/>
      <c r="B101" s="18"/>
      <c r="C101" s="18"/>
      <c r="D101" s="2"/>
      <c r="E101" s="13" t="s">
        <v>0</v>
      </c>
      <c r="F101" s="32">
        <f>F16+F23+F38+F59+F94</f>
        <v>87654156</v>
      </c>
      <c r="G101" s="32">
        <f t="shared" ref="G101:I101" si="12">G16+G23+G38+G59+G94</f>
        <v>84492256</v>
      </c>
      <c r="H101" s="32">
        <f t="shared" si="12"/>
        <v>362900</v>
      </c>
      <c r="I101" s="32">
        <f t="shared" si="12"/>
        <v>2799000</v>
      </c>
    </row>
    <row r="102" spans="1:9" s="21" customFormat="1">
      <c r="A102" s="5"/>
      <c r="B102" s="4"/>
      <c r="C102" s="4"/>
      <c r="D102" s="5"/>
      <c r="E102" s="14"/>
      <c r="F102" s="15"/>
      <c r="G102" s="40"/>
      <c r="H102" s="40"/>
      <c r="I102" s="40"/>
    </row>
    <row r="103" spans="1:9">
      <c r="A103" s="23"/>
      <c r="B103" s="21" t="s">
        <v>22</v>
      </c>
      <c r="C103" s="21"/>
      <c r="D103" s="21"/>
      <c r="E103" s="21"/>
      <c r="F103" s="21"/>
    </row>
    <row r="104" spans="1:9">
      <c r="F104" s="1"/>
      <c r="G104" s="41"/>
      <c r="H104" s="41"/>
      <c r="I104" s="41"/>
    </row>
    <row r="105" spans="1:9">
      <c r="F105" s="66"/>
      <c r="G105" s="41"/>
    </row>
    <row r="106" spans="1:9">
      <c r="F106" s="1"/>
      <c r="G106" s="1"/>
      <c r="H106" s="1"/>
      <c r="I106" s="1"/>
    </row>
    <row r="108" spans="1:9">
      <c r="F108" s="1"/>
      <c r="G108" s="41"/>
    </row>
    <row r="109" spans="1:9">
      <c r="F109" s="1"/>
      <c r="G109" s="41"/>
    </row>
  </sheetData>
  <mergeCells count="20">
    <mergeCell ref="D23:E23"/>
    <mergeCell ref="D24:E24"/>
    <mergeCell ref="D38:E38"/>
    <mergeCell ref="D16:E16"/>
    <mergeCell ref="D17:E17"/>
    <mergeCell ref="A9:B9"/>
    <mergeCell ref="A10:B10"/>
    <mergeCell ref="A11:I11"/>
    <mergeCell ref="A13:A14"/>
    <mergeCell ref="B13:B14"/>
    <mergeCell ref="C13:C14"/>
    <mergeCell ref="D13:D14"/>
    <mergeCell ref="E13:E14"/>
    <mergeCell ref="F13:F14"/>
    <mergeCell ref="G13:I13"/>
    <mergeCell ref="D39:E39"/>
    <mergeCell ref="D59:E59"/>
    <mergeCell ref="D60:E60"/>
    <mergeCell ref="D94:E94"/>
    <mergeCell ref="D95:E95"/>
  </mergeCells>
  <pageMargins left="0.59055118110236227" right="0.19685039370078741" top="0.59055118110236227" bottom="0.59055118110236227" header="0" footer="0"/>
  <pageSetup paperSize="9" scale="56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2024</vt:lpstr>
      <vt:lpstr>'2024'!Заголовки_для_друку</vt:lpstr>
      <vt:lpstr>'2024'!Область_друку</vt:lpstr>
    </vt:vector>
  </TitlesOfParts>
  <Company>УКХиЭ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Admin</cp:lastModifiedBy>
  <cp:lastPrinted>2024-01-29T12:45:59Z</cp:lastPrinted>
  <dcterms:created xsi:type="dcterms:W3CDTF">2005-08-15T04:40:30Z</dcterms:created>
  <dcterms:modified xsi:type="dcterms:W3CDTF">2024-01-31T07:14:15Z</dcterms:modified>
</cp:coreProperties>
</file>