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1 квартал\"/>
    </mc:Choice>
  </mc:AlternateContent>
  <bookViews>
    <workbookView xWindow="-108" yWindow="-108" windowWidth="23256" windowHeight="12720" tabRatio="599"/>
  </bookViews>
  <sheets>
    <sheet name="2024" sheetId="2" r:id="rId1"/>
  </sheets>
  <definedNames>
    <definedName name="_xlnm.Print_Titles" localSheetId="0">'2024'!$A:$D,'2024'!$7:$9</definedName>
    <definedName name="_xlnm.Print_Area" localSheetId="0">'2024'!$A$1:$AH$72</definedName>
  </definedNames>
  <calcPr calcId="152511"/>
</workbook>
</file>

<file path=xl/calcChain.xml><?xml version="1.0" encoding="utf-8"?>
<calcChain xmlns="http://schemas.openxmlformats.org/spreadsheetml/2006/main">
  <c r="AD50" i="2" l="1"/>
  <c r="AD43" i="2"/>
  <c r="AD31" i="2"/>
  <c r="AD18" i="2"/>
  <c r="Y18" i="2"/>
  <c r="Z18" i="2"/>
  <c r="Y31" i="2"/>
  <c r="Z31" i="2"/>
  <c r="S50" i="2"/>
  <c r="T50" i="2"/>
  <c r="S43" i="2"/>
  <c r="T43" i="2"/>
  <c r="S31" i="2"/>
  <c r="T31" i="2"/>
  <c r="S18" i="2"/>
  <c r="T18" i="2"/>
  <c r="M50" i="2"/>
  <c r="N50" i="2"/>
  <c r="M43" i="2"/>
  <c r="N43" i="2"/>
  <c r="M31" i="2"/>
  <c r="N31" i="2"/>
  <c r="M18" i="2"/>
  <c r="N18" i="2"/>
  <c r="G50" i="2"/>
  <c r="H50" i="2"/>
  <c r="G43" i="2"/>
  <c r="H43" i="2"/>
  <c r="G31" i="2"/>
  <c r="H31" i="2"/>
  <c r="G18" i="2"/>
  <c r="H18" i="2"/>
  <c r="S57" i="2"/>
  <c r="U11" i="2"/>
  <c r="AC43" i="2"/>
  <c r="AF46" i="2"/>
  <c r="R43" i="2"/>
  <c r="Q43" i="2"/>
  <c r="V46" i="2"/>
  <c r="U46" i="2"/>
  <c r="L43" i="2"/>
  <c r="K43" i="2"/>
  <c r="P46" i="2"/>
  <c r="O46" i="2"/>
  <c r="E18" i="2"/>
  <c r="AF11" i="2"/>
  <c r="V69" i="2" l="1"/>
  <c r="U69" i="2"/>
  <c r="P69" i="2"/>
  <c r="P68" i="2" s="1"/>
  <c r="O69" i="2"/>
  <c r="O68" i="2" s="1"/>
  <c r="J69" i="2"/>
  <c r="J68" i="2" s="1"/>
  <c r="I69" i="2"/>
  <c r="I68" i="2" s="1"/>
  <c r="G68" i="2"/>
  <c r="H68" i="2"/>
  <c r="F68" i="2"/>
  <c r="K68" i="2"/>
  <c r="L68" i="2"/>
  <c r="M68" i="2"/>
  <c r="N68" i="2"/>
  <c r="Q68" i="2"/>
  <c r="R68" i="2"/>
  <c r="AE62" i="2"/>
  <c r="J28" i="2"/>
  <c r="I28" i="2"/>
  <c r="AA25" i="2" l="1"/>
  <c r="AG69" i="2" l="1"/>
  <c r="AG68" i="2" s="1"/>
  <c r="AF69" i="2"/>
  <c r="AF68" i="2" s="1"/>
  <c r="AC68" i="2"/>
  <c r="AC66" i="2"/>
  <c r="AC57" i="2"/>
  <c r="AC53" i="2"/>
  <c r="AC50" i="2"/>
  <c r="AC31" i="2"/>
  <c r="AC10" i="2"/>
  <c r="X68" i="2"/>
  <c r="W68" i="2"/>
  <c r="X66" i="2"/>
  <c r="W66" i="2"/>
  <c r="X57" i="2"/>
  <c r="W57" i="2"/>
  <c r="X53" i="2"/>
  <c r="W53" i="2"/>
  <c r="X31" i="2"/>
  <c r="W31" i="2"/>
  <c r="W16" i="2" s="1"/>
  <c r="AB25" i="2"/>
  <c r="X18" i="2"/>
  <c r="W18" i="2"/>
  <c r="X10" i="2"/>
  <c r="W10" i="2"/>
  <c r="T68" i="2"/>
  <c r="V68" i="2" s="1"/>
  <c r="S68" i="2"/>
  <c r="U68" i="2" s="1"/>
  <c r="R66" i="2"/>
  <c r="Q66" i="2"/>
  <c r="R57" i="2"/>
  <c r="Q57" i="2"/>
  <c r="R53" i="2"/>
  <c r="Q53" i="2"/>
  <c r="Q50" i="2"/>
  <c r="Q31" i="2"/>
  <c r="Q18" i="2"/>
  <c r="R10" i="2"/>
  <c r="Q10" i="2"/>
  <c r="L66" i="2"/>
  <c r="K66" i="2"/>
  <c r="L57" i="2"/>
  <c r="K57" i="2"/>
  <c r="L53" i="2"/>
  <c r="K53" i="2"/>
  <c r="L50" i="2"/>
  <c r="K50" i="2"/>
  <c r="K31" i="2"/>
  <c r="K18" i="2"/>
  <c r="L10" i="2"/>
  <c r="K10" i="2"/>
  <c r="E68" i="2"/>
  <c r="F66" i="2"/>
  <c r="E66" i="2"/>
  <c r="F57" i="2"/>
  <c r="E57" i="2"/>
  <c r="F53" i="2"/>
  <c r="E53" i="2"/>
  <c r="E50" i="2"/>
  <c r="F50" i="2"/>
  <c r="F43" i="2"/>
  <c r="E43" i="2"/>
  <c r="F31" i="2"/>
  <c r="E31" i="2"/>
  <c r="F18" i="2"/>
  <c r="F10" i="2"/>
  <c r="E10" i="2"/>
  <c r="Q16" i="2" l="1"/>
  <c r="Q70" i="2" s="1"/>
  <c r="K16" i="2"/>
  <c r="K70" i="2" s="1"/>
  <c r="L31" i="2"/>
  <c r="E16" i="2"/>
  <c r="E70" i="2" s="1"/>
  <c r="X16" i="2"/>
  <c r="X70" i="2" s="1"/>
  <c r="F16" i="2"/>
  <c r="F70" i="2" s="1"/>
  <c r="L18" i="2"/>
  <c r="R31" i="2"/>
  <c r="AC18" i="2"/>
  <c r="AC16" i="2" s="1"/>
  <c r="AC70" i="2" s="1"/>
  <c r="R18" i="2"/>
  <c r="R50" i="2"/>
  <c r="W70" i="2"/>
  <c r="AH68" i="2"/>
  <c r="AH69" i="2"/>
  <c r="R16" i="2" l="1"/>
  <c r="R70" i="2" s="1"/>
  <c r="L16" i="2"/>
  <c r="L70" i="2" s="1"/>
  <c r="V11" i="2"/>
  <c r="O14" i="2" l="1"/>
  <c r="P14" i="2"/>
  <c r="O55" i="2" l="1"/>
  <c r="P12" i="2"/>
  <c r="O12" i="2"/>
  <c r="AF67" i="2" l="1"/>
  <c r="AF66" i="2" s="1"/>
  <c r="AE66" i="2"/>
  <c r="S66" i="2"/>
  <c r="T66" i="2"/>
  <c r="M66" i="2"/>
  <c r="N66" i="2"/>
  <c r="G66" i="2"/>
  <c r="H66" i="2"/>
  <c r="AG67" i="2"/>
  <c r="AG66" i="2" s="1"/>
  <c r="AD66" i="2"/>
  <c r="AD57" i="2"/>
  <c r="AD53" i="2"/>
  <c r="AD10" i="2"/>
  <c r="Z66" i="2"/>
  <c r="Y66" i="2"/>
  <c r="Z57" i="2"/>
  <c r="Y57" i="2"/>
  <c r="Z53" i="2"/>
  <c r="Y53" i="2"/>
  <c r="Z16" i="2"/>
  <c r="Y16" i="2"/>
  <c r="Z10" i="2"/>
  <c r="Y10" i="2"/>
  <c r="V67" i="2"/>
  <c r="U67" i="2"/>
  <c r="T57" i="2"/>
  <c r="T53" i="2"/>
  <c r="S53" i="2"/>
  <c r="T10" i="2"/>
  <c r="S10" i="2"/>
  <c r="P67" i="2"/>
  <c r="O67" i="2"/>
  <c r="N57" i="2"/>
  <c r="M57" i="2"/>
  <c r="N53" i="2"/>
  <c r="M53" i="2"/>
  <c r="N10" i="2"/>
  <c r="M10" i="2"/>
  <c r="J67" i="2"/>
  <c r="I67" i="2"/>
  <c r="H57" i="2"/>
  <c r="G57" i="2"/>
  <c r="H53" i="2"/>
  <c r="G53" i="2"/>
  <c r="H10" i="2"/>
  <c r="G10" i="2"/>
  <c r="Y70" i="2" l="1"/>
  <c r="Z70" i="2"/>
  <c r="AH67" i="2"/>
  <c r="AD16" i="2"/>
  <c r="S16" i="2"/>
  <c r="T16" i="2"/>
  <c r="T70" i="2" s="1"/>
  <c r="N16" i="2"/>
  <c r="N70" i="2" s="1"/>
  <c r="M16" i="2"/>
  <c r="M70" i="2" s="1"/>
  <c r="G16" i="2"/>
  <c r="G70" i="2" s="1"/>
  <c r="H16" i="2"/>
  <c r="H70" i="2" s="1"/>
  <c r="AE14" i="2"/>
  <c r="AF13" i="2"/>
  <c r="AE13" i="2"/>
  <c r="AB13" i="2"/>
  <c r="AA13" i="2"/>
  <c r="P13" i="2"/>
  <c r="O13" i="2"/>
  <c r="AE12" i="2"/>
  <c r="AD70" i="2" l="1"/>
  <c r="AE70" i="2" s="1"/>
  <c r="S70" i="2"/>
  <c r="U70" i="2" s="1"/>
  <c r="AA70" i="2"/>
  <c r="P70" i="2"/>
  <c r="V70" i="2"/>
  <c r="J70" i="2"/>
  <c r="I70" i="2"/>
  <c r="AB70" i="2"/>
  <c r="O70" i="2"/>
  <c r="P15" i="2"/>
  <c r="O15" i="2"/>
  <c r="AG11" i="2" l="1"/>
  <c r="AE58" i="2" l="1"/>
  <c r="AE59" i="2"/>
  <c r="AE60" i="2"/>
  <c r="AE61" i="2"/>
  <c r="AE63" i="2"/>
  <c r="AE64" i="2"/>
  <c r="AA58" i="2"/>
  <c r="AB58" i="2"/>
  <c r="AA59" i="2"/>
  <c r="AB59" i="2"/>
  <c r="AA61" i="2"/>
  <c r="AB61" i="2"/>
  <c r="AA64" i="2"/>
  <c r="AB64" i="2"/>
  <c r="U58" i="2"/>
  <c r="V58" i="2"/>
  <c r="U59" i="2"/>
  <c r="V59" i="2"/>
  <c r="U60" i="2"/>
  <c r="V60" i="2"/>
  <c r="U61" i="2"/>
  <c r="V61" i="2"/>
  <c r="U62" i="2"/>
  <c r="V62" i="2"/>
  <c r="U63" i="2"/>
  <c r="V63" i="2"/>
  <c r="U64" i="2"/>
  <c r="V64" i="2"/>
  <c r="U65" i="2"/>
  <c r="V65" i="2"/>
  <c r="I59" i="2"/>
  <c r="J59" i="2"/>
  <c r="I60" i="2"/>
  <c r="J60" i="2"/>
  <c r="I65" i="2"/>
  <c r="J65" i="2"/>
  <c r="O58" i="2"/>
  <c r="P58" i="2"/>
  <c r="O59" i="2"/>
  <c r="P59" i="2"/>
  <c r="O60" i="2"/>
  <c r="P60" i="2"/>
  <c r="O61" i="2"/>
  <c r="P61" i="2"/>
  <c r="O62" i="2"/>
  <c r="P62" i="2"/>
  <c r="O63" i="2"/>
  <c r="P63" i="2"/>
  <c r="O64" i="2"/>
  <c r="P64" i="2"/>
  <c r="O65" i="2"/>
  <c r="P65" i="2"/>
  <c r="AB41" i="2"/>
  <c r="AA41" i="2"/>
  <c r="AB39" i="2"/>
  <c r="AA39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2" i="2"/>
  <c r="AE33" i="2"/>
  <c r="AE34" i="2"/>
  <c r="AE35" i="2"/>
  <c r="AE36" i="2"/>
  <c r="AE37" i="2"/>
  <c r="AE38" i="2"/>
  <c r="AE39" i="2"/>
  <c r="AE40" i="2"/>
  <c r="AE41" i="2"/>
  <c r="AE42" i="2"/>
  <c r="AE44" i="2"/>
  <c r="AE45" i="2"/>
  <c r="AE47" i="2"/>
  <c r="AE48" i="2"/>
  <c r="AE49" i="2"/>
  <c r="AE51" i="2"/>
  <c r="AE52" i="2"/>
  <c r="AE17" i="2"/>
  <c r="AF19" i="2"/>
  <c r="AG19" i="2"/>
  <c r="AF20" i="2"/>
  <c r="AG20" i="2"/>
  <c r="AF21" i="2"/>
  <c r="AG21" i="2"/>
  <c r="AF22" i="2"/>
  <c r="AG22" i="2"/>
  <c r="AF23" i="2"/>
  <c r="AG23" i="2"/>
  <c r="AF24" i="2"/>
  <c r="AG24" i="2"/>
  <c r="AF25" i="2"/>
  <c r="AG25" i="2"/>
  <c r="AF26" i="2"/>
  <c r="AG26" i="2"/>
  <c r="AF27" i="2"/>
  <c r="AG27" i="2"/>
  <c r="AF28" i="2"/>
  <c r="AG28" i="2"/>
  <c r="AF29" i="2"/>
  <c r="AG29" i="2"/>
  <c r="AF30" i="2"/>
  <c r="AG30" i="2"/>
  <c r="AF32" i="2"/>
  <c r="AG32" i="2"/>
  <c r="AF33" i="2"/>
  <c r="AG33" i="2"/>
  <c r="AF34" i="2"/>
  <c r="AG34" i="2"/>
  <c r="AF35" i="2"/>
  <c r="AG35" i="2"/>
  <c r="AF36" i="2"/>
  <c r="AG36" i="2"/>
  <c r="AF37" i="2"/>
  <c r="AG37" i="2"/>
  <c r="AF38" i="2"/>
  <c r="AG38" i="2"/>
  <c r="AF39" i="2"/>
  <c r="AG39" i="2"/>
  <c r="AF40" i="2"/>
  <c r="AG40" i="2"/>
  <c r="AF41" i="2"/>
  <c r="AG41" i="2"/>
  <c r="AF42" i="2"/>
  <c r="AG42" i="2"/>
  <c r="AF44" i="2"/>
  <c r="AG44" i="2"/>
  <c r="AF45" i="2"/>
  <c r="AG45" i="2"/>
  <c r="AF47" i="2"/>
  <c r="AG47" i="2"/>
  <c r="AF48" i="2"/>
  <c r="AG48" i="2"/>
  <c r="AF49" i="2"/>
  <c r="AG49" i="2"/>
  <c r="AF51" i="2"/>
  <c r="AG51" i="2"/>
  <c r="AF52" i="2"/>
  <c r="AG52" i="2"/>
  <c r="AG17" i="2"/>
  <c r="AF17" i="2"/>
  <c r="I32" i="2"/>
  <c r="J32" i="2"/>
  <c r="I33" i="2"/>
  <c r="J33" i="2"/>
  <c r="I34" i="2"/>
  <c r="J34" i="2"/>
  <c r="I35" i="2"/>
  <c r="J35" i="2"/>
  <c r="I36" i="2"/>
  <c r="J36" i="2"/>
  <c r="I37" i="2"/>
  <c r="J37" i="2"/>
  <c r="I38" i="2"/>
  <c r="J38" i="2"/>
  <c r="I40" i="2"/>
  <c r="J40" i="2"/>
  <c r="I42" i="2"/>
  <c r="J42" i="2"/>
  <c r="I44" i="2"/>
  <c r="J44" i="2"/>
  <c r="I47" i="2"/>
  <c r="J47" i="2"/>
  <c r="I48" i="2"/>
  <c r="J48" i="2"/>
  <c r="I49" i="2"/>
  <c r="J49" i="2"/>
  <c r="I51" i="2"/>
  <c r="J51" i="2"/>
  <c r="I52" i="2"/>
  <c r="J52" i="2"/>
  <c r="O32" i="2"/>
  <c r="P32" i="2"/>
  <c r="O33" i="2"/>
  <c r="P33" i="2"/>
  <c r="O34" i="2"/>
  <c r="P34" i="2"/>
  <c r="O35" i="2"/>
  <c r="P35" i="2"/>
  <c r="O36" i="2"/>
  <c r="P36" i="2"/>
  <c r="O37" i="2"/>
  <c r="P37" i="2"/>
  <c r="O38" i="2"/>
  <c r="P38" i="2"/>
  <c r="O39" i="2"/>
  <c r="P39" i="2"/>
  <c r="O40" i="2"/>
  <c r="P40" i="2"/>
  <c r="O41" i="2"/>
  <c r="P41" i="2"/>
  <c r="O42" i="2"/>
  <c r="P42" i="2"/>
  <c r="O44" i="2"/>
  <c r="P44" i="2"/>
  <c r="O45" i="2"/>
  <c r="P45" i="2"/>
  <c r="O47" i="2"/>
  <c r="P47" i="2"/>
  <c r="O48" i="2"/>
  <c r="P48" i="2"/>
  <c r="O49" i="2"/>
  <c r="P49" i="2"/>
  <c r="O51" i="2"/>
  <c r="P51" i="2"/>
  <c r="O52" i="2"/>
  <c r="P52" i="2"/>
  <c r="U19" i="2"/>
  <c r="V19" i="2"/>
  <c r="U20" i="2"/>
  <c r="V20" i="2"/>
  <c r="U21" i="2"/>
  <c r="V21" i="2"/>
  <c r="U22" i="2"/>
  <c r="V22" i="2"/>
  <c r="U23" i="2"/>
  <c r="V23" i="2"/>
  <c r="U24" i="2"/>
  <c r="V24" i="2"/>
  <c r="U25" i="2"/>
  <c r="V25" i="2"/>
  <c r="U26" i="2"/>
  <c r="V26" i="2"/>
  <c r="U27" i="2"/>
  <c r="V27" i="2"/>
  <c r="U28" i="2"/>
  <c r="V28" i="2"/>
  <c r="U29" i="2"/>
  <c r="V29" i="2"/>
  <c r="U30" i="2"/>
  <c r="V30" i="2"/>
  <c r="U32" i="2"/>
  <c r="V32" i="2"/>
  <c r="U33" i="2"/>
  <c r="V33" i="2"/>
  <c r="U34" i="2"/>
  <c r="V34" i="2"/>
  <c r="U35" i="2"/>
  <c r="V35" i="2"/>
  <c r="U36" i="2"/>
  <c r="V36" i="2"/>
  <c r="U37" i="2"/>
  <c r="V37" i="2"/>
  <c r="U38" i="2"/>
  <c r="V38" i="2"/>
  <c r="U39" i="2"/>
  <c r="V39" i="2"/>
  <c r="U40" i="2"/>
  <c r="V40" i="2"/>
  <c r="U41" i="2"/>
  <c r="V41" i="2"/>
  <c r="U42" i="2"/>
  <c r="V42" i="2"/>
  <c r="U44" i="2"/>
  <c r="V44" i="2"/>
  <c r="U45" i="2"/>
  <c r="V45" i="2"/>
  <c r="U47" i="2"/>
  <c r="V47" i="2"/>
  <c r="U48" i="2"/>
  <c r="V48" i="2"/>
  <c r="U49" i="2"/>
  <c r="V49" i="2"/>
  <c r="U51" i="2"/>
  <c r="V51" i="2"/>
  <c r="U52" i="2"/>
  <c r="V52" i="2"/>
  <c r="V17" i="2"/>
  <c r="U17" i="2"/>
  <c r="O30" i="2"/>
  <c r="P30" i="2"/>
  <c r="O19" i="2"/>
  <c r="P19" i="2"/>
  <c r="O20" i="2"/>
  <c r="P20" i="2"/>
  <c r="O21" i="2"/>
  <c r="P21" i="2"/>
  <c r="O22" i="2"/>
  <c r="P22" i="2"/>
  <c r="O23" i="2"/>
  <c r="P23" i="2"/>
  <c r="O24" i="2"/>
  <c r="P24" i="2"/>
  <c r="O25" i="2"/>
  <c r="P25" i="2"/>
  <c r="O26" i="2"/>
  <c r="P26" i="2"/>
  <c r="O27" i="2"/>
  <c r="P27" i="2"/>
  <c r="O28" i="2"/>
  <c r="P28" i="2"/>
  <c r="O29" i="2"/>
  <c r="P29" i="2"/>
  <c r="P17" i="2"/>
  <c r="O17" i="2"/>
  <c r="I27" i="2"/>
  <c r="J27" i="2"/>
  <c r="I29" i="2"/>
  <c r="J29" i="2"/>
  <c r="I30" i="2"/>
  <c r="J30" i="2"/>
  <c r="I19" i="2"/>
  <c r="J19" i="2"/>
  <c r="I20" i="2"/>
  <c r="J20" i="2"/>
  <c r="I21" i="2"/>
  <c r="J21" i="2"/>
  <c r="I22" i="2"/>
  <c r="J22" i="2"/>
  <c r="I23" i="2"/>
  <c r="J23" i="2"/>
  <c r="I24" i="2"/>
  <c r="J24" i="2"/>
  <c r="I26" i="2"/>
  <c r="J26" i="2"/>
  <c r="J17" i="2"/>
  <c r="I17" i="2"/>
  <c r="AH29" i="2" l="1"/>
  <c r="AH28" i="2"/>
  <c r="AH26" i="2"/>
  <c r="AH24" i="2"/>
  <c r="AH49" i="2"/>
  <c r="AH39" i="2"/>
  <c r="AH25" i="2"/>
  <c r="AH51" i="2"/>
  <c r="AH48" i="2"/>
  <c r="AH42" i="2"/>
  <c r="AH40" i="2"/>
  <c r="AH38" i="2"/>
  <c r="AH34" i="2"/>
  <c r="AH23" i="2"/>
  <c r="AH19" i="2"/>
  <c r="AH21" i="2"/>
  <c r="AH27" i="2"/>
  <c r="AH30" i="2"/>
  <c r="AH22" i="2"/>
  <c r="AH17" i="2"/>
  <c r="AH20" i="2"/>
  <c r="AH47" i="2"/>
  <c r="AH41" i="2"/>
  <c r="AH52" i="2"/>
  <c r="AH45" i="2"/>
  <c r="AH44" i="2"/>
  <c r="AH37" i="2"/>
  <c r="AH36" i="2"/>
  <c r="AH32" i="2"/>
  <c r="AH35" i="2"/>
  <c r="AH33" i="2"/>
  <c r="V18" i="2" l="1"/>
  <c r="U18" i="2"/>
  <c r="P18" i="2"/>
  <c r="O18" i="2"/>
  <c r="J18" i="2"/>
  <c r="I18" i="2"/>
  <c r="P43" i="2" l="1"/>
  <c r="U50" i="2"/>
  <c r="P31" i="2"/>
  <c r="AB31" i="2"/>
  <c r="AE18" i="2"/>
  <c r="O43" i="2"/>
  <c r="U43" i="2"/>
  <c r="I43" i="2"/>
  <c r="AE43" i="2"/>
  <c r="U31" i="2"/>
  <c r="AE31" i="2"/>
  <c r="AE50" i="2"/>
  <c r="O50" i="2"/>
  <c r="V31" i="2"/>
  <c r="AA18" i="2"/>
  <c r="AB18" i="2"/>
  <c r="AG18" i="2"/>
  <c r="O31" i="2"/>
  <c r="AA31" i="2"/>
  <c r="P50" i="2"/>
  <c r="AF18" i="2"/>
  <c r="AF50" i="2"/>
  <c r="V50" i="2"/>
  <c r="J50" i="2"/>
  <c r="AG50" i="2"/>
  <c r="V43" i="2"/>
  <c r="AG43" i="2"/>
  <c r="AF43" i="2"/>
  <c r="J43" i="2"/>
  <c r="AG31" i="2"/>
  <c r="J31" i="2"/>
  <c r="AF31" i="2"/>
  <c r="I50" i="2"/>
  <c r="I31" i="2"/>
  <c r="AH18" i="2" l="1"/>
  <c r="AH50" i="2"/>
  <c r="AH43" i="2"/>
  <c r="AH31" i="2"/>
  <c r="AE15" i="2" l="1"/>
  <c r="AE11" i="2"/>
  <c r="AB14" i="2"/>
  <c r="AA14" i="2"/>
  <c r="AB12" i="2"/>
  <c r="AA12" i="2"/>
  <c r="U14" i="2"/>
  <c r="V14" i="2"/>
  <c r="V56" i="2"/>
  <c r="U56" i="2"/>
  <c r="V55" i="2"/>
  <c r="U55" i="2"/>
  <c r="V54" i="2"/>
  <c r="U54" i="2"/>
  <c r="V15" i="2"/>
  <c r="U15" i="2"/>
  <c r="V13" i="2"/>
  <c r="U13" i="2"/>
  <c r="V12" i="2"/>
  <c r="U12" i="2"/>
  <c r="P56" i="2"/>
  <c r="O56" i="2"/>
  <c r="P55" i="2"/>
  <c r="P54" i="2"/>
  <c r="O54" i="2"/>
  <c r="P11" i="2"/>
  <c r="O11" i="2"/>
  <c r="I11" i="2" l="1"/>
  <c r="J11" i="2"/>
  <c r="I15" i="2"/>
  <c r="J15" i="2"/>
  <c r="I54" i="2"/>
  <c r="J54" i="2"/>
  <c r="I55" i="2"/>
  <c r="J55" i="2"/>
  <c r="I56" i="2"/>
  <c r="J56" i="2"/>
  <c r="AG54" i="2" l="1"/>
  <c r="AG59" i="2"/>
  <c r="AG60" i="2"/>
  <c r="AG61" i="2"/>
  <c r="AG62" i="2"/>
  <c r="AG63" i="2"/>
  <c r="AG64" i="2"/>
  <c r="AG58" i="2"/>
  <c r="AG55" i="2"/>
  <c r="AG56" i="2"/>
  <c r="AG12" i="2"/>
  <c r="AG13" i="2"/>
  <c r="AG14" i="2"/>
  <c r="AG15" i="2"/>
  <c r="I57" i="2"/>
  <c r="I53" i="2"/>
  <c r="AF56" i="2"/>
  <c r="AG10" i="2" l="1"/>
  <c r="AH56" i="2"/>
  <c r="V53" i="2"/>
  <c r="AG57" i="2"/>
  <c r="J10" i="2"/>
  <c r="AH11" i="2"/>
  <c r="AG53" i="2"/>
  <c r="U53" i="2"/>
  <c r="P53" i="2"/>
  <c r="O53" i="2"/>
  <c r="J53" i="2"/>
  <c r="O57" i="2"/>
  <c r="P57" i="2"/>
  <c r="U57" i="2"/>
  <c r="V57" i="2"/>
  <c r="AA57" i="2"/>
  <c r="AB57" i="2"/>
  <c r="AE57" i="2"/>
  <c r="J57" i="2"/>
  <c r="AF58" i="2"/>
  <c r="AH58" i="2" s="1"/>
  <c r="AF59" i="2"/>
  <c r="AH59" i="2" s="1"/>
  <c r="AF60" i="2"/>
  <c r="AH60" i="2" s="1"/>
  <c r="AF61" i="2"/>
  <c r="AH61" i="2" s="1"/>
  <c r="AF62" i="2"/>
  <c r="AH62" i="2" s="1"/>
  <c r="AF63" i="2"/>
  <c r="AH63" i="2" s="1"/>
  <c r="AF64" i="2"/>
  <c r="AH64" i="2" s="1"/>
  <c r="AF54" i="2"/>
  <c r="AH54" i="2" s="1"/>
  <c r="AF55" i="2"/>
  <c r="AH55" i="2" s="1"/>
  <c r="AF12" i="2"/>
  <c r="AH12" i="2" s="1"/>
  <c r="AH13" i="2"/>
  <c r="AF14" i="2"/>
  <c r="AH14" i="2" s="1"/>
  <c r="AF15" i="2"/>
  <c r="AH15" i="2" s="1"/>
  <c r="O10" i="2"/>
  <c r="P10" i="2"/>
  <c r="U10" i="2"/>
  <c r="V10" i="2"/>
  <c r="AA10" i="2"/>
  <c r="AB10" i="2"/>
  <c r="AE10" i="2"/>
  <c r="I10" i="2"/>
  <c r="AG16" i="2" l="1"/>
  <c r="AG70" i="2" s="1"/>
  <c r="AF53" i="2"/>
  <c r="AH53" i="2" s="1"/>
  <c r="O66" i="2"/>
  <c r="U66" i="2"/>
  <c r="J16" i="2"/>
  <c r="AF57" i="2"/>
  <c r="AH57" i="2" s="1"/>
  <c r="AF10" i="2"/>
  <c r="AH10" i="2" l="1"/>
  <c r="P66" i="2"/>
  <c r="V66" i="2"/>
  <c r="I66" i="2"/>
  <c r="AE16" i="2"/>
  <c r="AB16" i="2"/>
  <c r="AA16" i="2"/>
  <c r="U16" i="2"/>
  <c r="V16" i="2"/>
  <c r="P16" i="2"/>
  <c r="O16" i="2"/>
  <c r="I16" i="2"/>
  <c r="J66" i="2"/>
  <c r="AF16" i="2"/>
  <c r="AF70" i="2" s="1"/>
  <c r="AH16" i="2" l="1"/>
  <c r="AH70" i="2"/>
  <c r="AH66" i="2"/>
</calcChain>
</file>

<file path=xl/sharedStrings.xml><?xml version="1.0" encoding="utf-8"?>
<sst xmlns="http://schemas.openxmlformats.org/spreadsheetml/2006/main" count="179" uniqueCount="123">
  <si>
    <t>Всього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</si>
  <si>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</si>
  <si>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</si>
  <si>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</si>
  <si>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</si>
  <si>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</si>
  <si>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</si>
  <si>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</si>
  <si>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</si>
  <si>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</si>
  <si>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</si>
  <si>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</si>
  <si>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</si>
  <si>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</si>
  <si>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</si>
  <si>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</si>
  <si>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</si>
  <si>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</si>
  <si>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</si>
  <si>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</si>
  <si>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</si>
  <si>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</si>
  <si>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</si>
  <si>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</si>
  <si>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</si>
  <si>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</si>
  <si>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</si>
  <si>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</si>
  <si>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</si>
  <si>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</si>
  <si>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</si>
  <si>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</si>
  <si>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</si>
  <si>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</si>
  <si>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</si>
  <si>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Теплопостачання 
(КЕКВ 2271)</t>
  </si>
  <si>
    <t>Електроенергія
(КЕКВ 2273)</t>
  </si>
  <si>
    <t>Природнй газ
(КЕКВ 2274)</t>
  </si>
  <si>
    <t>0611021</t>
  </si>
  <si>
    <t>0611022</t>
  </si>
  <si>
    <t>0611070</t>
  </si>
  <si>
    <t>0611141</t>
  </si>
  <si>
    <t>0611151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</si>
  <si>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</si>
  <si>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</si>
  <si>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</si>
  <si>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</si>
  <si>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</si>
  <si>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</si>
  <si>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</si>
  <si>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</si>
  <si>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% виконання річного плану</t>
  </si>
  <si>
    <t>РАЗОМ</t>
  </si>
  <si>
    <t>Вода та водопостачання
(КЕКВ 2272)</t>
  </si>
  <si>
    <t>Інші енергоносії та  інші комунальні послуги
(КЕКВ 2275)</t>
  </si>
  <si>
    <t>Комунальна установа "Інклюзивно-ресурсний центр" Чорноморської міської ради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</si>
  <si>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</si>
  <si>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</si>
  <si>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</si>
  <si>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</si>
  <si>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</si>
  <si>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</si>
  <si>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</si>
  <si>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Чорноморська спеціальна школа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</si>
  <si>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</si>
  <si>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</si>
  <si>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</si>
  <si>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</si>
  <si>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</si>
  <si>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</si>
  <si>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</si>
  <si>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</si>
  <si>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</si>
  <si>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</si>
  <si>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7 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</si>
  <si>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</si>
  <si>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</si>
  <si>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</si>
  <si>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</si>
  <si>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</si>
  <si>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</si>
  <si>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Управління освіти Чорноморської міської ради Одеського району Одеської області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</si>
  <si>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</si>
  <si>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</si>
  <si>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</si>
  <si>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</si>
  <si>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</si>
  <si>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</si>
  <si>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</si>
  <si>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>Чорноморський академічний ліцей імені Тараса Шевченка Чорноморської міської ради Одеського району Одеської області</t>
  </si>
  <si>
    <t>0611160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</si>
  <si>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</si>
  <si>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</si>
  <si>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</si>
  <si>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</si>
  <si>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</si>
  <si>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</si>
  <si>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Начальник фінансового управління</t>
  </si>
  <si>
    <t>Ольга ЯКОВЕНКО</t>
  </si>
  <si>
    <t>Додаток 11</t>
  </si>
  <si>
    <t>Управління освіти Чорноморської  міської ради Одеського району Одеської області</t>
  </si>
  <si>
    <t>до  рішення Чорноморської міської ради</t>
  </si>
  <si>
    <t>Затверджено розписом на звітний рік з урахуванням змін, грн</t>
  </si>
  <si>
    <t>від                 2024  №               -VIII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</si>
  <si>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</si>
  <si>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 xml:space="preserve">Заклад дошкільної освіти (ясла-садок) № 1 "Журавлик" Чорноморської міської ради Одеського району Одеської області </t>
  </si>
  <si>
    <t xml:space="preserve">Заклад дошкільної освіти (ясла-садок) № 4 "Барвінок" Чорноморської міської ради Одеського району Одеської області </t>
  </si>
  <si>
    <t xml:space="preserve">Заклад дошкільної освіти (ясла-садок) № 7 "Струмочок" Чорноморської міської ради Одеського району Одеської області </t>
  </si>
  <si>
    <t>Заклад дошкільної освіти (ясла-садок) № 9 "Горобинка" Чорноморської міської ради Одеського району Одеської області</t>
  </si>
  <si>
    <t xml:space="preserve">Заклад дошкільної освіти (ясла-садок) № 12 "Мальва" Чорноморської міської ради Одеського району Одеської області 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</si>
  <si>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</si>
  <si>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</si>
  <si>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</si>
  <si>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1200000</t>
  </si>
  <si>
    <t>Вiддiл комунального господарства та благоустрою  Чорноморської мiської ради Одеського району Одеської областi</t>
  </si>
  <si>
    <t>1210160</t>
  </si>
  <si>
    <t xml:space="preserve">Відділ комунального господарства та благоустрою Чорноморської  міської ради  Одеського району Одеської області </t>
  </si>
  <si>
    <t xml:space="preserve">Затверджено розписом на звітний рік з урахуванням змін </t>
  </si>
  <si>
    <t>Затверджено розписом на звітний рік з урахуванням змін</t>
  </si>
  <si>
    <t>Стадіон (вул. Набережна,2, м. Чорноморськ, Одеського району Одеської області)</t>
  </si>
  <si>
    <t>Звіт про спожиті комунальні послуги та  енергоносії головними розпорядниками та бюджетними установами, які фінансуються з бюджету Чорноморської міської територіальної громади  за 1 квартал 2024 року</t>
  </si>
  <si>
    <t xml:space="preserve">Виконано за звітний період </t>
  </si>
  <si>
    <t>Виконано за звітний період,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</si>
</sst>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&quot;р.&quot;;[Red]\-#,##0&quot;р.&quot;"/>
    <numFmt numFmtId="165" formatCode="#,##0.000"/>
    <numFmt numFmtId="166" formatCode="0.0%"/>
    <numFmt numFmtId="167" formatCode="#,##0.0"/>
    <numFmt numFmtId="168" formatCode="#,##0.0000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9" fillId="0" borderId="0"/>
    <xf numFmtId="0" fontId="13" fillId="0" borderId="0"/>
  </cellStyleXfs>
  <cellXfs count="110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0" xfId="0" applyFont="1" applyFill="1" applyBorder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0" xfId="0" applyNumberFormat="1" applyFont="1" applyFill="1" applyBorder="1"/>
    <xf numFmtId="0" fontId="1" fillId="2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65" fontId="1" fillId="0" borderId="0" xfId="0" applyNumberFormat="1" applyFont="1" applyBorder="1" applyAlignment="1">
      <alignment vertical="center" wrapText="1"/>
    </xf>
    <xf numFmtId="0" fontId="5" fillId="3" borderId="1" xfId="1" applyFont="1" applyFill="1" applyBorder="1" applyAlignment="1">
      <alignment horizontal="left" vertical="center" wrapText="1"/>
    </xf>
    <xf numFmtId="3" fontId="1" fillId="0" borderId="0" xfId="0" applyNumberFormat="1" applyFont="1" applyBorder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 applyBorder="1"/>
    <xf numFmtId="3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 wrapText="1"/>
    </xf>
    <xf numFmtId="165" fontId="1" fillId="0" borderId="0" xfId="0" applyNumberFormat="1" applyFont="1" applyAlignment="1">
      <alignment horizontal="left"/>
    </xf>
    <xf numFmtId="0" fontId="1" fillId="4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10" fillId="3" borderId="1" xfId="0" quotePrefix="1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11" fillId="0" borderId="0" xfId="0" applyFont="1"/>
    <xf numFmtId="166" fontId="7" fillId="3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165" fontId="11" fillId="2" borderId="0" xfId="0" applyNumberFormat="1" applyFont="1" applyFill="1" applyBorder="1"/>
    <xf numFmtId="3" fontId="11" fillId="2" borderId="0" xfId="0" applyNumberFormat="1" applyFont="1" applyFill="1" applyBorder="1"/>
    <xf numFmtId="3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 vertical="center"/>
    </xf>
    <xf numFmtId="166" fontId="7" fillId="3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7" fillId="3" borderId="1" xfId="0" applyFont="1" applyFill="1" applyBorder="1" applyAlignment="1">
      <alignment vertical="center"/>
    </xf>
    <xf numFmtId="3" fontId="7" fillId="3" borderId="1" xfId="0" applyNumberFormat="1" applyFont="1" applyFill="1" applyBorder="1" applyAlignment="1">
      <alignment vertical="center"/>
    </xf>
    <xf numFmtId="3" fontId="7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vertical="center"/>
    </xf>
    <xf numFmtId="165" fontId="7" fillId="3" borderId="1" xfId="0" applyNumberFormat="1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167" fontId="3" fillId="3" borderId="1" xfId="0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166" fontId="3" fillId="3" borderId="1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167" fontId="1" fillId="2" borderId="1" xfId="0" applyNumberFormat="1" applyFont="1" applyFill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166" fontId="1" fillId="0" borderId="1" xfId="0" applyNumberFormat="1" applyFont="1" applyFill="1" applyBorder="1" applyAlignment="1">
      <alignment vertical="center"/>
    </xf>
    <xf numFmtId="166" fontId="1" fillId="2" borderId="1" xfId="0" applyNumberFormat="1" applyFont="1" applyFill="1" applyBorder="1" applyAlignment="1">
      <alignment vertical="center"/>
    </xf>
    <xf numFmtId="165" fontId="3" fillId="3" borderId="1" xfId="0" applyNumberFormat="1" applyFont="1" applyFill="1" applyBorder="1" applyAlignment="1">
      <alignment vertical="center"/>
    </xf>
    <xf numFmtId="165" fontId="1" fillId="2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3" fontId="1" fillId="2" borderId="1" xfId="0" quotePrefix="1" applyNumberFormat="1" applyFont="1" applyFill="1" applyBorder="1" applyAlignment="1">
      <alignment vertical="center"/>
    </xf>
    <xf numFmtId="168" fontId="1" fillId="0" borderId="1" xfId="0" applyNumberFormat="1" applyFont="1" applyFill="1" applyBorder="1" applyAlignment="1">
      <alignment vertical="center"/>
    </xf>
    <xf numFmtId="3" fontId="8" fillId="2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165" fontId="1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165" fontId="8" fillId="2" borderId="1" xfId="0" applyNumberFormat="1" applyFont="1" applyFill="1" applyBorder="1" applyAlignment="1">
      <alignment vertical="center"/>
    </xf>
    <xf numFmtId="4" fontId="8" fillId="2" borderId="1" xfId="0" applyNumberFormat="1" applyFont="1" applyFill="1" applyBorder="1" applyAlignment="1">
      <alignment vertical="center"/>
    </xf>
    <xf numFmtId="166" fontId="8" fillId="2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Border="1" applyAlignment="1">
      <alignment horizontal="center" vertical="center"/>
    </xf>
    <xf numFmtId="168" fontId="8" fillId="2" borderId="1" xfId="0" applyNumberFormat="1" applyFont="1" applyFill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165" fontId="8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4" fontId="15" fillId="0" borderId="1" xfId="0" applyNumberFormat="1" applyFont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168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165" fontId="8" fillId="2" borderId="1" xfId="0" applyNumberFormat="1" applyFont="1" applyFill="1" applyBorder="1" applyAlignment="1">
      <alignment vertical="center" wrapText="1"/>
    </xf>
    <xf numFmtId="3" fontId="8" fillId="2" borderId="1" xfId="0" applyNumberFormat="1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3" fontId="14" fillId="2" borderId="1" xfId="0" applyNumberFormat="1" applyFont="1" applyFill="1" applyBorder="1" applyAlignment="1">
      <alignment vertical="center"/>
    </xf>
    <xf numFmtId="3" fontId="12" fillId="2" borderId="1" xfId="0" applyNumberFormat="1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3" fontId="1" fillId="0" borderId="0" xfId="0" applyNumberFormat="1" applyFont="1" applyAlignment="1">
      <alignment horizontal="left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 wrapText="1"/>
    </xf>
    <xf numFmtId="49" fontId="2" fillId="2" borderId="1" xfId="2" applyNumberFormat="1" applyFont="1" applyFill="1" applyBorder="1" applyAlignment="1" applyProtection="1">
      <alignment horizontal="center" vertical="center" wrapText="1"/>
    </xf>
    <xf numFmtId="49" fontId="1" fillId="2" borderId="1" xfId="2" applyNumberFormat="1" applyFont="1" applyFill="1" applyBorder="1" applyAlignment="1" applyProtection="1">
      <alignment horizontal="center" vertical="center" wrapText="1"/>
    </xf>
    <xf numFmtId="0" fontId="1" fillId="2" borderId="1" xfId="2" applyNumberFormat="1" applyFont="1" applyFill="1" applyBorder="1" applyAlignment="1" applyProtection="1">
      <alignment horizontal="center" vertical="center" wrapText="1"/>
    </xf>
  </cellXfs>
  <cellStyles count="5">
    <cellStyle name="Звичайний" xfId="0" builtinId="0"/>
    <cellStyle name="Звичайний 2" xfId="4"/>
    <cellStyle name="Обычный 2" xfId="3"/>
    <cellStyle name="Обычный 3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2"/>
  <sheetViews>
    <sheetView showZeros="0" tabSelected="1" view="pageBreakPreview" zoomScale="81" zoomScaleNormal="80" zoomScaleSheetLayoutView="81" workbookViewId="0">
      <pane xSplit="4" ySplit="9" topLeftCell="E49" activePane="bottomRight" state="frozen"/>
      <selection pane="topRight" activeCell="E1" sqref="E1"/>
      <selection pane="bottomLeft" activeCell="A12" sqref="A12"/>
      <selection pane="bottomRight" activeCell="AG10" sqref="AG10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58.44140625" style="1" customWidth="1"/>
    <col min="5" max="5" width="13" style="5" customWidth="1"/>
    <col min="6" max="6" width="17.6640625" style="19" customWidth="1"/>
    <col min="7" max="7" width="14.33203125" style="19" customWidth="1"/>
    <col min="8" max="8" width="16.6640625" style="19" customWidth="1"/>
    <col min="9" max="10" width="13" style="19" customWidth="1"/>
    <col min="11" max="11" width="12.109375" style="5" customWidth="1"/>
    <col min="12" max="12" width="16.6640625" style="5" customWidth="1"/>
    <col min="13" max="13" width="13" style="5" customWidth="1"/>
    <col min="14" max="14" width="16.44140625" style="5" customWidth="1"/>
    <col min="15" max="15" width="12.6640625" style="5" customWidth="1"/>
    <col min="16" max="16" width="11.6640625" style="5" customWidth="1"/>
    <col min="17" max="17" width="16" style="19" customWidth="1"/>
    <col min="18" max="18" width="17.88671875" style="19" customWidth="1"/>
    <col min="19" max="19" width="15.44140625" style="19" customWidth="1"/>
    <col min="20" max="20" width="15.109375" style="19" customWidth="1"/>
    <col min="21" max="22" width="12.6640625" style="19" customWidth="1"/>
    <col min="23" max="23" width="15.33203125" style="19" customWidth="1"/>
    <col min="24" max="24" width="16.5546875" style="19" customWidth="1"/>
    <col min="25" max="25" width="15" style="19" customWidth="1"/>
    <col min="26" max="26" width="17.44140625" style="19" customWidth="1"/>
    <col min="27" max="28" width="11.88671875" style="19" customWidth="1"/>
    <col min="29" max="29" width="15.44140625" style="5" customWidth="1"/>
    <col min="30" max="30" width="15.6640625" style="5" customWidth="1"/>
    <col min="31" max="31" width="12.6640625" style="5" customWidth="1"/>
    <col min="32" max="32" width="16.44140625" style="5" customWidth="1"/>
    <col min="33" max="33" width="17.44140625" style="5" customWidth="1"/>
    <col min="34" max="34" width="13" style="1" customWidth="1"/>
    <col min="35" max="16384" width="9.109375" style="1"/>
  </cols>
  <sheetData>
    <row r="1" spans="1:34" x14ac:dyDescent="0.3">
      <c r="D1" s="15"/>
      <c r="E1" s="16"/>
      <c r="F1" s="18"/>
      <c r="G1" s="18"/>
      <c r="H1" s="18"/>
      <c r="I1" s="18"/>
      <c r="J1" s="18"/>
      <c r="K1" s="1"/>
      <c r="L1" s="1"/>
      <c r="M1" s="41"/>
      <c r="N1" s="41"/>
      <c r="O1" s="42"/>
      <c r="P1" s="1"/>
      <c r="T1" s="100" t="s">
        <v>99</v>
      </c>
      <c r="U1" s="100"/>
      <c r="X1" s="22"/>
      <c r="Y1" s="22"/>
      <c r="Z1" s="22"/>
      <c r="AA1" s="22"/>
      <c r="AB1" s="22"/>
      <c r="AC1" s="22"/>
      <c r="AD1" s="22"/>
      <c r="AE1" s="22"/>
      <c r="AF1" s="22"/>
      <c r="AG1" s="22"/>
    </row>
    <row r="2" spans="1:34" x14ac:dyDescent="0.3">
      <c r="D2" s="15"/>
      <c r="E2" s="16"/>
      <c r="F2" s="18"/>
      <c r="G2" s="18"/>
      <c r="H2" s="18"/>
      <c r="I2" s="18"/>
      <c r="J2" s="18"/>
      <c r="K2" s="1"/>
      <c r="L2" s="1"/>
      <c r="M2" s="41"/>
      <c r="N2" s="41"/>
      <c r="O2" s="42"/>
      <c r="P2" s="1"/>
      <c r="T2" s="100" t="s">
        <v>101</v>
      </c>
      <c r="U2" s="100"/>
      <c r="V2" s="100"/>
      <c r="X2" s="22"/>
      <c r="Y2" s="22"/>
      <c r="Z2" s="22"/>
      <c r="AA2" s="22"/>
      <c r="AB2" s="22"/>
      <c r="AC2" s="22"/>
      <c r="AD2" s="22"/>
      <c r="AE2" s="22"/>
      <c r="AF2" s="22"/>
      <c r="AG2" s="22"/>
    </row>
    <row r="3" spans="1:34" ht="16.5" customHeight="1" x14ac:dyDescent="0.3">
      <c r="K3" s="1"/>
      <c r="L3" s="1"/>
      <c r="M3" s="43"/>
      <c r="N3" s="43"/>
      <c r="O3" s="42"/>
      <c r="P3" s="1"/>
      <c r="T3" s="19" t="s">
        <v>103</v>
      </c>
      <c r="U3" s="43"/>
      <c r="X3" s="24"/>
      <c r="Y3" s="24"/>
      <c r="Z3" s="24"/>
      <c r="AA3" s="24"/>
      <c r="AB3" s="24"/>
      <c r="AC3" s="24"/>
      <c r="AD3" s="24"/>
      <c r="AE3" s="24"/>
      <c r="AF3" s="24"/>
      <c r="AG3" s="23"/>
    </row>
    <row r="4" spans="1:34" x14ac:dyDescent="0.3">
      <c r="A4" s="2"/>
      <c r="B4" s="2"/>
      <c r="C4" s="2"/>
      <c r="D4" s="3"/>
      <c r="E4" s="6"/>
      <c r="F4" s="20"/>
      <c r="G4" s="20"/>
      <c r="H4" s="20"/>
      <c r="I4" s="20"/>
      <c r="J4" s="20"/>
      <c r="K4" s="1"/>
      <c r="L4" s="1"/>
      <c r="M4" s="44"/>
      <c r="N4" s="44"/>
      <c r="O4" s="42"/>
      <c r="P4" s="1"/>
      <c r="U4" s="44"/>
      <c r="X4" s="20"/>
      <c r="Y4" s="20"/>
      <c r="Z4" s="20"/>
      <c r="AA4" s="20"/>
      <c r="AB4" s="20"/>
      <c r="AC4" s="20"/>
      <c r="AD4" s="20"/>
      <c r="AE4" s="20"/>
      <c r="AF4" s="20"/>
      <c r="AG4" s="20"/>
    </row>
    <row r="5" spans="1:34" ht="47.25" customHeight="1" x14ac:dyDescent="0.3">
      <c r="A5" s="2"/>
      <c r="B5" s="2"/>
      <c r="C5" s="2"/>
      <c r="D5" s="3"/>
      <c r="E5" s="106" t="s">
        <v>120</v>
      </c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X5" s="20"/>
      <c r="Y5" s="20"/>
      <c r="Z5" s="20"/>
      <c r="AA5" s="20"/>
      <c r="AB5" s="20"/>
      <c r="AC5" s="20"/>
      <c r="AD5" s="20"/>
      <c r="AE5" s="20"/>
      <c r="AF5" s="20"/>
      <c r="AG5" s="20"/>
    </row>
    <row r="6" spans="1:34" x14ac:dyDescent="0.3">
      <c r="A6" s="2"/>
      <c r="B6" s="2"/>
      <c r="C6" s="2"/>
      <c r="D6" s="3"/>
      <c r="E6" s="6"/>
      <c r="F6" s="20"/>
      <c r="G6" s="20"/>
      <c r="H6" s="20"/>
      <c r="I6" s="20"/>
      <c r="J6" s="20"/>
      <c r="K6" s="1"/>
      <c r="L6" s="1"/>
      <c r="M6" s="20"/>
      <c r="N6" s="20"/>
      <c r="O6" s="1"/>
      <c r="P6" s="1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spans="1:34" ht="31.5" customHeight="1" x14ac:dyDescent="0.3">
      <c r="A7" s="107" t="s">
        <v>3</v>
      </c>
      <c r="B7" s="108" t="s">
        <v>27</v>
      </c>
      <c r="C7" s="108" t="s">
        <v>4</v>
      </c>
      <c r="D7" s="109" t="s">
        <v>28</v>
      </c>
      <c r="E7" s="101" t="s">
        <v>35</v>
      </c>
      <c r="F7" s="103"/>
      <c r="G7" s="103"/>
      <c r="H7" s="103"/>
      <c r="I7" s="103"/>
      <c r="J7" s="102"/>
      <c r="K7" s="101" t="s">
        <v>53</v>
      </c>
      <c r="L7" s="103"/>
      <c r="M7" s="103"/>
      <c r="N7" s="103"/>
      <c r="O7" s="103"/>
      <c r="P7" s="102"/>
      <c r="Q7" s="101" t="s">
        <v>36</v>
      </c>
      <c r="R7" s="103"/>
      <c r="S7" s="103"/>
      <c r="T7" s="103"/>
      <c r="U7" s="103"/>
      <c r="V7" s="102"/>
      <c r="W7" s="101" t="s">
        <v>37</v>
      </c>
      <c r="X7" s="103"/>
      <c r="Y7" s="103"/>
      <c r="Z7" s="103"/>
      <c r="AA7" s="103"/>
      <c r="AB7" s="102"/>
      <c r="AC7" s="101" t="s">
        <v>54</v>
      </c>
      <c r="AD7" s="103"/>
      <c r="AE7" s="102"/>
      <c r="AF7" s="101" t="s">
        <v>52</v>
      </c>
      <c r="AG7" s="103"/>
      <c r="AH7" s="102"/>
    </row>
    <row r="8" spans="1:34" ht="54" customHeight="1" x14ac:dyDescent="0.3">
      <c r="A8" s="107"/>
      <c r="B8" s="108"/>
      <c r="C8" s="108"/>
      <c r="D8" s="109"/>
      <c r="E8" s="101" t="s">
        <v>117</v>
      </c>
      <c r="F8" s="102"/>
      <c r="G8" s="101" t="s">
        <v>121</v>
      </c>
      <c r="H8" s="102"/>
      <c r="I8" s="101" t="s">
        <v>51</v>
      </c>
      <c r="J8" s="102"/>
      <c r="K8" s="101" t="s">
        <v>118</v>
      </c>
      <c r="L8" s="102"/>
      <c r="M8" s="101" t="s">
        <v>121</v>
      </c>
      <c r="N8" s="102"/>
      <c r="O8" s="101" t="s">
        <v>51</v>
      </c>
      <c r="P8" s="102"/>
      <c r="Q8" s="101" t="s">
        <v>117</v>
      </c>
      <c r="R8" s="102"/>
      <c r="S8" s="101" t="s">
        <v>121</v>
      </c>
      <c r="T8" s="102"/>
      <c r="U8" s="101" t="s">
        <v>51</v>
      </c>
      <c r="V8" s="102"/>
      <c r="W8" s="101" t="s">
        <v>118</v>
      </c>
      <c r="X8" s="102"/>
      <c r="Y8" s="101" t="s">
        <v>121</v>
      </c>
      <c r="Z8" s="102"/>
      <c r="AA8" s="101" t="s">
        <v>51</v>
      </c>
      <c r="AB8" s="102"/>
      <c r="AC8" s="104" t="s">
        <v>102</v>
      </c>
      <c r="AD8" s="104" t="s">
        <v>122</v>
      </c>
      <c r="AE8" s="104" t="s">
        <v>51</v>
      </c>
      <c r="AF8" s="104" t="s">
        <v>102</v>
      </c>
      <c r="AG8" s="104" t="s">
        <v>122</v>
      </c>
      <c r="AH8" s="104" t="s">
        <v>51</v>
      </c>
    </row>
    <row r="9" spans="1:34" ht="31.2" customHeight="1" x14ac:dyDescent="0.3">
      <c r="A9" s="107"/>
      <c r="B9" s="108"/>
      <c r="C9" s="108"/>
      <c r="D9" s="109"/>
      <c r="E9" s="46" t="s">
        <v>1</v>
      </c>
      <c r="F9" s="47" t="s">
        <v>34</v>
      </c>
      <c r="G9" s="46" t="s">
        <v>1</v>
      </c>
      <c r="H9" s="47" t="s">
        <v>34</v>
      </c>
      <c r="I9" s="46" t="s">
        <v>1</v>
      </c>
      <c r="J9" s="47" t="s">
        <v>34</v>
      </c>
      <c r="K9" s="46" t="s">
        <v>24</v>
      </c>
      <c r="L9" s="46" t="s">
        <v>34</v>
      </c>
      <c r="M9" s="46" t="s">
        <v>24</v>
      </c>
      <c r="N9" s="46" t="s">
        <v>34</v>
      </c>
      <c r="O9" s="46" t="s">
        <v>24</v>
      </c>
      <c r="P9" s="46" t="s">
        <v>34</v>
      </c>
      <c r="Q9" s="47" t="s">
        <v>25</v>
      </c>
      <c r="R9" s="47" t="s">
        <v>34</v>
      </c>
      <c r="S9" s="47" t="s">
        <v>25</v>
      </c>
      <c r="T9" s="47" t="s">
        <v>34</v>
      </c>
      <c r="U9" s="47" t="s">
        <v>25</v>
      </c>
      <c r="V9" s="47" t="s">
        <v>34</v>
      </c>
      <c r="W9" s="47" t="s">
        <v>2</v>
      </c>
      <c r="X9" s="47" t="s">
        <v>34</v>
      </c>
      <c r="Y9" s="47" t="s">
        <v>2</v>
      </c>
      <c r="Z9" s="47" t="s">
        <v>34</v>
      </c>
      <c r="AA9" s="47" t="s">
        <v>2</v>
      </c>
      <c r="AB9" s="47" t="s">
        <v>34</v>
      </c>
      <c r="AC9" s="105"/>
      <c r="AD9" s="105"/>
      <c r="AE9" s="105"/>
      <c r="AF9" s="105"/>
      <c r="AG9" s="105"/>
      <c r="AH9" s="105"/>
    </row>
    <row r="10" spans="1:34" s="3" customFormat="1" ht="41.25" customHeight="1" x14ac:dyDescent="0.25">
      <c r="A10" s="13" t="s">
        <v>31</v>
      </c>
      <c r="B10" s="13"/>
      <c r="C10" s="13"/>
      <c r="D10" s="17" t="s">
        <v>43</v>
      </c>
      <c r="E10" s="58">
        <f>E11+E12+E13+E14+E15</f>
        <v>518.79999999999995</v>
      </c>
      <c r="F10" s="59">
        <f>F11+F12+F13+F14+F15</f>
        <v>1924800</v>
      </c>
      <c r="G10" s="59">
        <f>G11+G12+G13+G14+G15</f>
        <v>124.2818884</v>
      </c>
      <c r="H10" s="59">
        <f>H11+H12+H13+H14+H15</f>
        <v>409082.19</v>
      </c>
      <c r="I10" s="60">
        <f>G10/E10</f>
        <v>0.23955645412490364</v>
      </c>
      <c r="J10" s="60">
        <f>H10/F10</f>
        <v>0.21253230985037408</v>
      </c>
      <c r="K10" s="59">
        <f t="shared" ref="K10:L10" si="0">K11+K12+K13+K14+K15</f>
        <v>2815.6</v>
      </c>
      <c r="L10" s="59">
        <f t="shared" si="0"/>
        <v>175050</v>
      </c>
      <c r="M10" s="59">
        <f t="shared" ref="M10:N10" si="1">M11+M12+M13+M14+M15</f>
        <v>428.60400000000004</v>
      </c>
      <c r="N10" s="59">
        <f t="shared" si="1"/>
        <v>17869.800000000003</v>
      </c>
      <c r="O10" s="60">
        <f>M10/K10</f>
        <v>0.1522247478334991</v>
      </c>
      <c r="P10" s="60">
        <f>N10/L10</f>
        <v>0.1020839760068552</v>
      </c>
      <c r="Q10" s="59">
        <f t="shared" ref="Q10:R10" si="2">Q11+Q12+Q13+Q14+Q15</f>
        <v>328725</v>
      </c>
      <c r="R10" s="59">
        <f t="shared" si="2"/>
        <v>2893050</v>
      </c>
      <c r="S10" s="59">
        <f t="shared" ref="S10:T10" si="3">S11+S12+S13+S14+S15</f>
        <v>33218.120000000003</v>
      </c>
      <c r="T10" s="59">
        <f t="shared" si="3"/>
        <v>294114.47000000003</v>
      </c>
      <c r="U10" s="60">
        <f>S10/Q10</f>
        <v>0.10105139554338734</v>
      </c>
      <c r="V10" s="60">
        <f>T10/R10</f>
        <v>0.10166242201137209</v>
      </c>
      <c r="W10" s="59">
        <f t="shared" ref="W10:X10" si="4">W11+W12+W13+W14+W15</f>
        <v>11445</v>
      </c>
      <c r="X10" s="59">
        <f t="shared" si="4"/>
        <v>227600</v>
      </c>
      <c r="Y10" s="59">
        <f t="shared" ref="Y10:Z10" si="5">Y11+Y12+Y13+Y14+Y15</f>
        <v>3832.4670000000001</v>
      </c>
      <c r="Z10" s="59">
        <f t="shared" si="5"/>
        <v>66449.47</v>
      </c>
      <c r="AA10" s="60">
        <f>Y10/W10</f>
        <v>0.33485950196592401</v>
      </c>
      <c r="AB10" s="60">
        <f>Z10/X10</f>
        <v>0.29195724956063268</v>
      </c>
      <c r="AC10" s="59">
        <f t="shared" ref="AC10" si="6">AC11+AC12+AC13+AC14+AC15</f>
        <v>92800</v>
      </c>
      <c r="AD10" s="59">
        <f t="shared" ref="AD10" si="7">AD11+AD12+AD13+AD14+AD15</f>
        <v>12580.75</v>
      </c>
      <c r="AE10" s="60">
        <f>AD10/AC10</f>
        <v>0.13556842672413794</v>
      </c>
      <c r="AF10" s="61">
        <f t="shared" ref="AF10" si="8">AF11+AF12+AF13+AF14+AF15</f>
        <v>5313300</v>
      </c>
      <c r="AG10" s="61">
        <f>AG11+AG12+AG13+AG14+AG15</f>
        <v>800096.68</v>
      </c>
      <c r="AH10" s="60">
        <f>AG10/AF10</f>
        <v>0.15058375774001093</v>
      </c>
    </row>
    <row r="11" spans="1:34" s="3" customFormat="1" ht="31.2" x14ac:dyDescent="0.25">
      <c r="A11" s="11" t="s">
        <v>16</v>
      </c>
      <c r="B11" s="11" t="s">
        <v>15</v>
      </c>
      <c r="C11" s="11" t="s">
        <v>5</v>
      </c>
      <c r="D11" s="56" t="s">
        <v>43</v>
      </c>
      <c r="E11" s="62">
        <v>505</v>
      </c>
      <c r="F11" s="63">
        <v>1877000</v>
      </c>
      <c r="G11" s="64">
        <v>121.8871884</v>
      </c>
      <c r="H11" s="63">
        <v>402027.76</v>
      </c>
      <c r="I11" s="65">
        <f t="shared" ref="I11:I56" si="9">G11/E11</f>
        <v>0.24136076910891088</v>
      </c>
      <c r="J11" s="66">
        <f t="shared" ref="J11:J56" si="10">H11/F11</f>
        <v>0.2141863399041023</v>
      </c>
      <c r="K11" s="63">
        <v>2500</v>
      </c>
      <c r="L11" s="63">
        <v>165500</v>
      </c>
      <c r="M11" s="64">
        <v>405.98</v>
      </c>
      <c r="N11" s="63">
        <v>17180.12</v>
      </c>
      <c r="O11" s="66">
        <f t="shared" ref="O11:O12" si="11">M11/K11</f>
        <v>0.16239200000000001</v>
      </c>
      <c r="P11" s="66">
        <f t="shared" ref="P11:P12" si="12">N11/L11</f>
        <v>0.10380737160120845</v>
      </c>
      <c r="Q11" s="63">
        <v>284000</v>
      </c>
      <c r="R11" s="63">
        <v>2500000</v>
      </c>
      <c r="S11" s="63">
        <v>27960.63</v>
      </c>
      <c r="T11" s="63">
        <v>249408.84</v>
      </c>
      <c r="U11" s="66">
        <f>S11/Q11</f>
        <v>9.8452922535211276E-2</v>
      </c>
      <c r="V11" s="66">
        <f>T11/R11</f>
        <v>9.9763536E-2</v>
      </c>
      <c r="W11" s="63"/>
      <c r="X11" s="63"/>
      <c r="Y11" s="63"/>
      <c r="Z11" s="63"/>
      <c r="AA11" s="66"/>
      <c r="AB11" s="66"/>
      <c r="AC11" s="63">
        <v>68400</v>
      </c>
      <c r="AD11" s="63">
        <v>12502.45</v>
      </c>
      <c r="AE11" s="66">
        <f>AD11/AC11</f>
        <v>0.1827843567251462</v>
      </c>
      <c r="AF11" s="64">
        <f>F11+L11+R11+X11+AC11</f>
        <v>4610900</v>
      </c>
      <c r="AG11" s="64">
        <f t="shared" ref="AG11:AG64" si="13">H11+N11+T11+Z11+AD11</f>
        <v>681119.16999999993</v>
      </c>
      <c r="AH11" s="66">
        <f>AG11/AF11</f>
        <v>0.14771935413910514</v>
      </c>
    </row>
    <row r="12" spans="1:34" s="3" customFormat="1" ht="31.2" x14ac:dyDescent="0.25">
      <c r="A12" s="11" t="s">
        <v>16</v>
      </c>
      <c r="B12" s="11" t="s">
        <v>15</v>
      </c>
      <c r="C12" s="11" t="s">
        <v>5</v>
      </c>
      <c r="D12" s="48" t="s">
        <v>44</v>
      </c>
      <c r="E12" s="63"/>
      <c r="F12" s="63"/>
      <c r="G12" s="63"/>
      <c r="H12" s="63"/>
      <c r="I12" s="66"/>
      <c r="J12" s="66"/>
      <c r="K12" s="63">
        <v>60</v>
      </c>
      <c r="L12" s="63">
        <v>1500</v>
      </c>
      <c r="M12" s="63">
        <v>10</v>
      </c>
      <c r="N12" s="63">
        <v>260.39999999999998</v>
      </c>
      <c r="O12" s="66">
        <f t="shared" si="11"/>
        <v>0.16666666666666666</v>
      </c>
      <c r="P12" s="66">
        <f t="shared" si="12"/>
        <v>0.17359999999999998</v>
      </c>
      <c r="Q12" s="63">
        <v>5800</v>
      </c>
      <c r="R12" s="63">
        <v>42400</v>
      </c>
      <c r="S12" s="63">
        <v>1483</v>
      </c>
      <c r="T12" s="63">
        <v>11911.42</v>
      </c>
      <c r="U12" s="66">
        <f t="shared" ref="U12:U13" si="14">S12/Q12</f>
        <v>0.25568965517241377</v>
      </c>
      <c r="V12" s="66">
        <f t="shared" ref="V12:V13" si="15">T12/R12</f>
        <v>0.28092971698113206</v>
      </c>
      <c r="W12" s="63">
        <v>6200</v>
      </c>
      <c r="X12" s="63">
        <v>122800</v>
      </c>
      <c r="Y12" s="63">
        <v>1892</v>
      </c>
      <c r="Z12" s="63">
        <v>32706.22</v>
      </c>
      <c r="AA12" s="66">
        <f t="shared" ref="AA12:AA16" si="16">Y12/W12</f>
        <v>0.30516129032258066</v>
      </c>
      <c r="AB12" s="66">
        <f t="shared" ref="AB12:AB16" si="17">Z12/X12</f>
        <v>0.2663372964169381</v>
      </c>
      <c r="AC12" s="63">
        <v>5000</v>
      </c>
      <c r="AD12" s="63"/>
      <c r="AE12" s="66">
        <f>AD12/AC12</f>
        <v>0</v>
      </c>
      <c r="AF12" s="64">
        <f t="shared" ref="AF12:AF15" si="18">F12+L12+R12+X12+AC12</f>
        <v>171700</v>
      </c>
      <c r="AG12" s="64">
        <f t="shared" si="13"/>
        <v>44878.04</v>
      </c>
      <c r="AH12" s="66">
        <f t="shared" ref="AH12:AH14" si="19">AG12/AF12</f>
        <v>0.26137472335468842</v>
      </c>
    </row>
    <row r="13" spans="1:34" s="3" customFormat="1" ht="31.2" x14ac:dyDescent="0.25">
      <c r="A13" s="11" t="s">
        <v>16</v>
      </c>
      <c r="B13" s="11" t="s">
        <v>15</v>
      </c>
      <c r="C13" s="11" t="s">
        <v>5</v>
      </c>
      <c r="D13" s="48" t="s">
        <v>62</v>
      </c>
      <c r="E13" s="63"/>
      <c r="F13" s="63"/>
      <c r="G13" s="63"/>
      <c r="H13" s="63"/>
      <c r="I13" s="66"/>
      <c r="J13" s="66"/>
      <c r="K13" s="62">
        <v>98.6</v>
      </c>
      <c r="L13" s="63">
        <v>2450</v>
      </c>
      <c r="M13" s="63">
        <v>4</v>
      </c>
      <c r="N13" s="63">
        <v>88.56</v>
      </c>
      <c r="O13" s="66">
        <f t="shared" ref="O13:O14" si="20">M13/K13</f>
        <v>4.0567951318458417E-2</v>
      </c>
      <c r="P13" s="66">
        <f t="shared" ref="P13:P14" si="21">N13/L13</f>
        <v>3.6146938775510208E-2</v>
      </c>
      <c r="Q13" s="63">
        <v>3825</v>
      </c>
      <c r="R13" s="63">
        <v>38550</v>
      </c>
      <c r="S13" s="63">
        <v>231</v>
      </c>
      <c r="T13" s="63">
        <v>1982.72</v>
      </c>
      <c r="U13" s="66">
        <f t="shared" si="14"/>
        <v>6.03921568627451E-2</v>
      </c>
      <c r="V13" s="66">
        <f t="shared" si="15"/>
        <v>5.1432425421530481E-2</v>
      </c>
      <c r="W13" s="63">
        <v>1845</v>
      </c>
      <c r="X13" s="63">
        <v>37100</v>
      </c>
      <c r="Y13" s="63">
        <v>837.56700000000001</v>
      </c>
      <c r="Z13" s="63">
        <v>14960.53</v>
      </c>
      <c r="AA13" s="66">
        <f t="shared" ref="AA13" si="22">Y13/W13</f>
        <v>0.45396585365853659</v>
      </c>
      <c r="AB13" s="66">
        <f t="shared" ref="AB13" si="23">Z13/X13</f>
        <v>0.40324878706199463</v>
      </c>
      <c r="AC13" s="63">
        <v>13500</v>
      </c>
      <c r="AD13" s="63"/>
      <c r="AE13" s="66">
        <f>AD13/AC13</f>
        <v>0</v>
      </c>
      <c r="AF13" s="64">
        <f>F13+L13+R13+X13+AC13</f>
        <v>91600</v>
      </c>
      <c r="AG13" s="64">
        <f t="shared" si="13"/>
        <v>17031.810000000001</v>
      </c>
      <c r="AH13" s="66">
        <f t="shared" si="19"/>
        <v>0.18593679039301311</v>
      </c>
    </row>
    <row r="14" spans="1:34" s="3" customFormat="1" ht="31.2" x14ac:dyDescent="0.25">
      <c r="A14" s="11" t="s">
        <v>16</v>
      </c>
      <c r="B14" s="11" t="s">
        <v>15</v>
      </c>
      <c r="C14" s="11" t="s">
        <v>5</v>
      </c>
      <c r="D14" s="48" t="s">
        <v>45</v>
      </c>
      <c r="E14" s="63"/>
      <c r="F14" s="63"/>
      <c r="G14" s="63"/>
      <c r="H14" s="63"/>
      <c r="I14" s="66"/>
      <c r="J14" s="66"/>
      <c r="K14" s="63">
        <v>84</v>
      </c>
      <c r="L14" s="63">
        <v>2100</v>
      </c>
      <c r="M14" s="63"/>
      <c r="N14" s="63"/>
      <c r="O14" s="66">
        <f t="shared" si="20"/>
        <v>0</v>
      </c>
      <c r="P14" s="66">
        <f t="shared" si="21"/>
        <v>0</v>
      </c>
      <c r="Q14" s="63">
        <v>5100</v>
      </c>
      <c r="R14" s="63">
        <v>37300</v>
      </c>
      <c r="S14" s="63">
        <v>824</v>
      </c>
      <c r="T14" s="63">
        <v>6611.53</v>
      </c>
      <c r="U14" s="66">
        <f t="shared" ref="U14" si="24">S14/Q14</f>
        <v>0.16156862745098038</v>
      </c>
      <c r="V14" s="66">
        <f t="shared" ref="V14" si="25">T14/R14</f>
        <v>0.17725281501340481</v>
      </c>
      <c r="W14" s="63">
        <v>3400</v>
      </c>
      <c r="X14" s="63">
        <v>67700</v>
      </c>
      <c r="Y14" s="63">
        <v>1102.9000000000001</v>
      </c>
      <c r="Z14" s="63">
        <v>18782.72</v>
      </c>
      <c r="AA14" s="66">
        <f t="shared" si="16"/>
        <v>0.32438235294117651</v>
      </c>
      <c r="AB14" s="66">
        <f t="shared" si="17"/>
        <v>0.27744047267355981</v>
      </c>
      <c r="AC14" s="63">
        <v>5000</v>
      </c>
      <c r="AD14" s="63"/>
      <c r="AE14" s="66">
        <f>AD14/AC14</f>
        <v>0</v>
      </c>
      <c r="AF14" s="64">
        <f t="shared" si="18"/>
        <v>112100</v>
      </c>
      <c r="AG14" s="64">
        <f t="shared" si="13"/>
        <v>25394.25</v>
      </c>
      <c r="AH14" s="66">
        <f t="shared" si="19"/>
        <v>0.22653211418376448</v>
      </c>
    </row>
    <row r="15" spans="1:34" s="3" customFormat="1" ht="46.8" x14ac:dyDescent="0.25">
      <c r="A15" s="11" t="s">
        <v>29</v>
      </c>
      <c r="B15" s="10">
        <v>8210</v>
      </c>
      <c r="C15" s="11" t="s">
        <v>26</v>
      </c>
      <c r="D15" s="55" t="s">
        <v>46</v>
      </c>
      <c r="E15" s="62">
        <v>13.8</v>
      </c>
      <c r="F15" s="63">
        <v>47800</v>
      </c>
      <c r="G15" s="64">
        <v>2.3946999999999998</v>
      </c>
      <c r="H15" s="63">
        <v>7054.43</v>
      </c>
      <c r="I15" s="66">
        <f t="shared" si="9"/>
        <v>0.17352898550724635</v>
      </c>
      <c r="J15" s="66">
        <f t="shared" si="10"/>
        <v>0.14758221757322176</v>
      </c>
      <c r="K15" s="63">
        <v>73</v>
      </c>
      <c r="L15" s="63">
        <v>3500</v>
      </c>
      <c r="M15" s="62">
        <v>8.6240000000000006</v>
      </c>
      <c r="N15" s="63">
        <v>340.72</v>
      </c>
      <c r="O15" s="66">
        <f t="shared" ref="O15" si="26">M15/K15</f>
        <v>0.11813698630136987</v>
      </c>
      <c r="P15" s="66">
        <f t="shared" ref="P15" si="27">N15/L15</f>
        <v>9.7348571428571437E-2</v>
      </c>
      <c r="Q15" s="63">
        <v>30000</v>
      </c>
      <c r="R15" s="63">
        <v>274800</v>
      </c>
      <c r="S15" s="64">
        <v>2719.49</v>
      </c>
      <c r="T15" s="63">
        <v>24199.96</v>
      </c>
      <c r="U15" s="66">
        <f t="shared" ref="U15:U17" si="28">S15/Q15</f>
        <v>9.0649666666666656E-2</v>
      </c>
      <c r="V15" s="66">
        <f t="shared" ref="V15:V56" si="29">T15/R15</f>
        <v>8.8063901018922849E-2</v>
      </c>
      <c r="W15" s="63"/>
      <c r="X15" s="63"/>
      <c r="Y15" s="63"/>
      <c r="Z15" s="63"/>
      <c r="AA15" s="66"/>
      <c r="AB15" s="66"/>
      <c r="AC15" s="63">
        <v>900</v>
      </c>
      <c r="AD15" s="63">
        <v>78.3</v>
      </c>
      <c r="AE15" s="66">
        <f t="shared" ref="AE15:AE52" si="30">AD15/AC15</f>
        <v>8.6999999999999994E-2</v>
      </c>
      <c r="AF15" s="64">
        <f t="shared" si="18"/>
        <v>327000</v>
      </c>
      <c r="AG15" s="64">
        <f t="shared" si="13"/>
        <v>31673.41</v>
      </c>
      <c r="AH15" s="66">
        <f t="shared" ref="AH15" si="31">AG15/AF15</f>
        <v>9.6860581039755353E-2</v>
      </c>
    </row>
    <row r="16" spans="1:34" s="3" customFormat="1" ht="40.5" customHeight="1" x14ac:dyDescent="0.25">
      <c r="A16" s="13" t="s">
        <v>32</v>
      </c>
      <c r="B16" s="13"/>
      <c r="C16" s="13"/>
      <c r="D16" s="17" t="s">
        <v>81</v>
      </c>
      <c r="E16" s="67">
        <f>E17+E18+E31+E42+E43+E49+E47+E48+E50</f>
        <v>3733.8890000000001</v>
      </c>
      <c r="F16" s="59">
        <f>F17+F18+F31+F42+F43+F49+F47+F48+F50</f>
        <v>20345200</v>
      </c>
      <c r="G16" s="61">
        <f>G17+G18+G31+G42+G43+G49+G47+G48+G50</f>
        <v>1805.5499874358529</v>
      </c>
      <c r="H16" s="59">
        <f>H17+H18+H31+H42+H43+H49+H47+H48+H50</f>
        <v>4446914.6599999992</v>
      </c>
      <c r="I16" s="60">
        <f t="shared" si="9"/>
        <v>0.48355748856911729</v>
      </c>
      <c r="J16" s="60">
        <f t="shared" si="10"/>
        <v>0.21857316025401566</v>
      </c>
      <c r="K16" s="67">
        <f>K17+K18+K31+K42+K43+K49+K47+K48+K50</f>
        <v>57789.293999999994</v>
      </c>
      <c r="L16" s="59">
        <f>L17+L18+L31+L42+L43+L49+L47+L48+L50</f>
        <v>2560300</v>
      </c>
      <c r="M16" s="61">
        <f>M17+M18+M31+M42+M43+M49+M47+M48+M50</f>
        <v>2208.6117217037572</v>
      </c>
      <c r="N16" s="59">
        <f>N17+N18+N31+N42+N43+N49+N47+N48+N50</f>
        <v>97077.27</v>
      </c>
      <c r="O16" s="60">
        <f t="shared" ref="O16:O17" si="32">M16/K16</f>
        <v>3.8218354453400272E-2</v>
      </c>
      <c r="P16" s="60">
        <f t="shared" ref="P16:P17" si="33">N16/L16</f>
        <v>3.7916365269694961E-2</v>
      </c>
      <c r="Q16" s="59">
        <f>Q17+Q18+Q31+Q42+Q43+Q49+Q47+Q48+Q50</f>
        <v>1046934</v>
      </c>
      <c r="R16" s="59">
        <f>R17+R18+R31+R42+R43+R49+R47+R48+R50</f>
        <v>10856700</v>
      </c>
      <c r="S16" s="59">
        <f>S17+S18+S31+S42+S43+S49+S47+S48+S50</f>
        <v>270448.99900000024</v>
      </c>
      <c r="T16" s="59">
        <f>T17+T18+T31+T42+T43+T49+T47+T48+T50</f>
        <v>1583613.72</v>
      </c>
      <c r="U16" s="60">
        <f t="shared" si="28"/>
        <v>0.25832478360622563</v>
      </c>
      <c r="V16" s="60">
        <f t="shared" si="29"/>
        <v>0.14586510818204426</v>
      </c>
      <c r="W16" s="67">
        <f>W17+W18+W31+W42+W43+W49+W47+W48+W50</f>
        <v>50498.614000000001</v>
      </c>
      <c r="X16" s="59">
        <f>X17+X18+X31+X42+X43+X49+X47+X48+X50</f>
        <v>1003600</v>
      </c>
      <c r="Y16" s="59">
        <f>Y17+Y18+Y31+Y42+Y43+Y49+Y47+Y48+Y50</f>
        <v>16582.2</v>
      </c>
      <c r="Z16" s="59">
        <f>Z17+Z18+Z31+Z42+Z43+Z49+Z47+Z48+Z50</f>
        <v>284375.31</v>
      </c>
      <c r="AA16" s="60">
        <f t="shared" si="16"/>
        <v>0.32836940831683026</v>
      </c>
      <c r="AB16" s="60">
        <f t="shared" si="17"/>
        <v>0.28335523116779593</v>
      </c>
      <c r="AC16" s="59">
        <f>AC17+AC18+AC31+AC42+AC43+AC49+AC47+AC48+AC50</f>
        <v>1406000</v>
      </c>
      <c r="AD16" s="59">
        <f>AD17+AD18+AD31+AD42+AD43+AD49+AD47+AD48+AD50</f>
        <v>104218.96000000002</v>
      </c>
      <c r="AE16" s="60">
        <f>AD16/AC16</f>
        <v>7.4124438122332881E-2</v>
      </c>
      <c r="AF16" s="59">
        <f>F16+L16+R16+X16+AC16</f>
        <v>36171800</v>
      </c>
      <c r="AG16" s="59">
        <f>AD16+Z16+T16+N16+H16</f>
        <v>6516199.919999999</v>
      </c>
      <c r="AH16" s="60">
        <f>AG16/AF16</f>
        <v>0.18014585727002799</v>
      </c>
    </row>
    <row r="17" spans="1:34" s="75" customFormat="1" ht="31.2" x14ac:dyDescent="0.25">
      <c r="A17" s="11" t="s">
        <v>19</v>
      </c>
      <c r="B17" s="11" t="s">
        <v>18</v>
      </c>
      <c r="C17" s="11" t="s">
        <v>5</v>
      </c>
      <c r="D17" s="48" t="s">
        <v>100</v>
      </c>
      <c r="E17" s="68">
        <v>25.972000000000001</v>
      </c>
      <c r="F17" s="63">
        <v>199800</v>
      </c>
      <c r="G17" s="69">
        <v>10.16475</v>
      </c>
      <c r="H17" s="64">
        <v>37230.520000000004</v>
      </c>
      <c r="I17" s="66">
        <f t="shared" ref="I17" si="34">G17/E17</f>
        <v>0.39137340212536575</v>
      </c>
      <c r="J17" s="66">
        <f t="shared" ref="J17" si="35">H17/F17</f>
        <v>0.18633893893893896</v>
      </c>
      <c r="K17" s="68">
        <v>203.78</v>
      </c>
      <c r="L17" s="63">
        <v>9600</v>
      </c>
      <c r="M17" s="70">
        <v>24</v>
      </c>
      <c r="N17" s="69">
        <v>1080.96</v>
      </c>
      <c r="O17" s="66">
        <f t="shared" si="32"/>
        <v>0.1177740700755717</v>
      </c>
      <c r="P17" s="66">
        <f t="shared" si="33"/>
        <v>0.11260000000000001</v>
      </c>
      <c r="Q17" s="64">
        <v>17358</v>
      </c>
      <c r="R17" s="63">
        <v>180000</v>
      </c>
      <c r="S17" s="69">
        <v>3106</v>
      </c>
      <c r="T17" s="71">
        <v>15191.060000000001</v>
      </c>
      <c r="U17" s="66">
        <f t="shared" si="28"/>
        <v>0.17893766562968083</v>
      </c>
      <c r="V17" s="66">
        <f t="shared" si="29"/>
        <v>8.4394777777777791E-2</v>
      </c>
      <c r="W17" s="72"/>
      <c r="X17" s="63"/>
      <c r="Y17" s="73"/>
      <c r="Z17" s="64"/>
      <c r="AA17" s="66"/>
      <c r="AB17" s="66"/>
      <c r="AC17" s="74">
        <v>11400</v>
      </c>
      <c r="AD17" s="64">
        <v>684.51</v>
      </c>
      <c r="AE17" s="66">
        <f t="shared" si="30"/>
        <v>6.0044736842105262E-2</v>
      </c>
      <c r="AF17" s="63">
        <f t="shared" ref="AF17" si="36">F17+L17+R17+X17+AC17</f>
        <v>400800</v>
      </c>
      <c r="AG17" s="63">
        <f t="shared" ref="AG17" si="37">H17+N17+T17+Z17+AD17</f>
        <v>54187.05000000001</v>
      </c>
      <c r="AH17" s="66">
        <f t="shared" ref="AH17" si="38">AG17/AF17</f>
        <v>0.13519723053892219</v>
      </c>
    </row>
    <row r="18" spans="1:34" s="75" customFormat="1" ht="46.8" x14ac:dyDescent="0.25">
      <c r="A18" s="11" t="s">
        <v>20</v>
      </c>
      <c r="B18" s="10">
        <v>1010</v>
      </c>
      <c r="C18" s="11" t="s">
        <v>7</v>
      </c>
      <c r="D18" s="57" t="s">
        <v>104</v>
      </c>
      <c r="E18" s="76">
        <f>SUM(E19:E30)</f>
        <v>1234.6539999999998</v>
      </c>
      <c r="F18" s="77">
        <f>SUM(F19:F30)</f>
        <v>7101900</v>
      </c>
      <c r="G18" s="77">
        <f t="shared" ref="G18:H18" si="39">SUM(G19:G30)</f>
        <v>673.16656748529499</v>
      </c>
      <c r="H18" s="77">
        <f t="shared" si="39"/>
        <v>1519290.7199999997</v>
      </c>
      <c r="I18" s="66">
        <f t="shared" ref="I18:I27" si="40">G18/E18</f>
        <v>0.54522689553939407</v>
      </c>
      <c r="J18" s="66">
        <f t="shared" ref="J18:J27" si="41">H18/F18</f>
        <v>0.21392736028386766</v>
      </c>
      <c r="K18" s="76">
        <f>SUM(K19:K30)</f>
        <v>24784.256999999998</v>
      </c>
      <c r="L18" s="77">
        <f>SUM(L19:L30)</f>
        <v>1162300</v>
      </c>
      <c r="M18" s="77">
        <f t="shared" ref="M18:N18" si="42">SUM(M19:M30)</f>
        <v>850.52499999999998</v>
      </c>
      <c r="N18" s="77">
        <f t="shared" si="42"/>
        <v>37298.14</v>
      </c>
      <c r="O18" s="66">
        <f t="shared" ref="O18:O30" si="43">M18/K18</f>
        <v>3.4317147373027969E-2</v>
      </c>
      <c r="P18" s="66">
        <f t="shared" ref="P18:P30" si="44">N18/L18</f>
        <v>3.2089942355674091E-2</v>
      </c>
      <c r="Q18" s="71">
        <f>SUM(Q19:Q30)</f>
        <v>393799</v>
      </c>
      <c r="R18" s="77">
        <f>SUM(R19:R30)</f>
        <v>4083700</v>
      </c>
      <c r="S18" s="77">
        <f t="shared" ref="S18:T18" si="45">SUM(S19:S30)</f>
        <v>87984.000000000058</v>
      </c>
      <c r="T18" s="77">
        <f t="shared" si="45"/>
        <v>549526.35</v>
      </c>
      <c r="U18" s="66">
        <f t="shared" ref="U18:U52" si="46">S18/Q18</f>
        <v>0.22342362474257185</v>
      </c>
      <c r="V18" s="66">
        <f t="shared" ref="V18:V52" si="47">T18/R18</f>
        <v>0.13456579817322525</v>
      </c>
      <c r="W18" s="77">
        <f>SUM(W19:W30)</f>
        <v>6498.6139999999996</v>
      </c>
      <c r="X18" s="77">
        <f>SUM(X19:X30)</f>
        <v>129300</v>
      </c>
      <c r="Y18" s="77">
        <f t="shared" ref="Y18:Z18" si="48">SUM(Y19:Y30)</f>
        <v>1920</v>
      </c>
      <c r="Z18" s="77">
        <f t="shared" si="48"/>
        <v>33385.74</v>
      </c>
      <c r="AA18" s="66">
        <f t="shared" ref="AA18" si="49">Y18/W18</f>
        <v>0.29544761390659613</v>
      </c>
      <c r="AB18" s="66">
        <f t="shared" ref="AB18" si="50">Z18/X18</f>
        <v>0.25820371229698375</v>
      </c>
      <c r="AC18" s="77">
        <f>SUM(AC19:AC30)</f>
        <v>427100</v>
      </c>
      <c r="AD18" s="77">
        <f>SUM(AD19:AD30)</f>
        <v>28952.510000000002</v>
      </c>
      <c r="AE18" s="66">
        <f t="shared" si="30"/>
        <v>6.7788597518145643E-2</v>
      </c>
      <c r="AF18" s="63">
        <f t="shared" ref="AF18:AF52" si="51">F18+L18+R18+X18+AC18</f>
        <v>12904300</v>
      </c>
      <c r="AG18" s="63">
        <f t="shared" ref="AG18:AG52" si="52">H18+N18+T18+Z18+AD18</f>
        <v>2168453.4599999995</v>
      </c>
      <c r="AH18" s="66">
        <f t="shared" ref="AH18:AH52" si="53">AG18/AF18</f>
        <v>0.16804115372395245</v>
      </c>
    </row>
    <row r="19" spans="1:34" s="85" customFormat="1" ht="46.8" x14ac:dyDescent="0.25">
      <c r="A19" s="27"/>
      <c r="B19" s="27"/>
      <c r="C19" s="26"/>
      <c r="D19" s="29" t="s">
        <v>105</v>
      </c>
      <c r="E19" s="78">
        <v>95</v>
      </c>
      <c r="F19" s="74">
        <v>381800</v>
      </c>
      <c r="G19" s="79">
        <v>44.138999999999996</v>
      </c>
      <c r="H19" s="79">
        <v>107054.57999999999</v>
      </c>
      <c r="I19" s="80">
        <f t="shared" si="40"/>
        <v>0.46462105263157888</v>
      </c>
      <c r="J19" s="80">
        <f t="shared" si="41"/>
        <v>0.28039439497118906</v>
      </c>
      <c r="K19" s="78">
        <v>2092</v>
      </c>
      <c r="L19" s="74">
        <v>98550</v>
      </c>
      <c r="M19" s="78">
        <v>142</v>
      </c>
      <c r="N19" s="81">
        <v>6090.18</v>
      </c>
      <c r="O19" s="80">
        <f t="shared" si="43"/>
        <v>6.7877629063097508E-2</v>
      </c>
      <c r="P19" s="80">
        <f t="shared" si="44"/>
        <v>6.1797869101978695E-2</v>
      </c>
      <c r="Q19" s="79">
        <v>55530</v>
      </c>
      <c r="R19" s="74">
        <v>575850</v>
      </c>
      <c r="S19" s="79">
        <v>10739</v>
      </c>
      <c r="T19" s="82">
        <v>64394.86</v>
      </c>
      <c r="U19" s="80">
        <f t="shared" si="46"/>
        <v>0.1933909598415271</v>
      </c>
      <c r="V19" s="80">
        <f t="shared" si="47"/>
        <v>0.11182575323434922</v>
      </c>
      <c r="W19" s="74"/>
      <c r="X19" s="74"/>
      <c r="Y19" s="83"/>
      <c r="Z19" s="79"/>
      <c r="AA19" s="80"/>
      <c r="AB19" s="80"/>
      <c r="AC19" s="84">
        <v>37800</v>
      </c>
      <c r="AD19" s="79">
        <v>679.3</v>
      </c>
      <c r="AE19" s="80">
        <f t="shared" si="30"/>
        <v>1.7970899470899471E-2</v>
      </c>
      <c r="AF19" s="74">
        <f t="shared" si="51"/>
        <v>1094000</v>
      </c>
      <c r="AG19" s="74">
        <f t="shared" si="52"/>
        <v>178218.91999999998</v>
      </c>
      <c r="AH19" s="80">
        <f t="shared" si="53"/>
        <v>0.16290577696526506</v>
      </c>
    </row>
    <row r="20" spans="1:34" s="85" customFormat="1" ht="46.8" x14ac:dyDescent="0.25">
      <c r="A20" s="26"/>
      <c r="B20" s="27"/>
      <c r="C20" s="26"/>
      <c r="D20" s="29" t="s">
        <v>82</v>
      </c>
      <c r="E20" s="78">
        <v>95.156000000000006</v>
      </c>
      <c r="F20" s="74">
        <v>618000</v>
      </c>
      <c r="G20" s="79">
        <v>66.308999999999997</v>
      </c>
      <c r="H20" s="79">
        <v>197899.59000000003</v>
      </c>
      <c r="I20" s="80">
        <f t="shared" si="40"/>
        <v>0.69684518054563027</v>
      </c>
      <c r="J20" s="80">
        <f t="shared" si="41"/>
        <v>0.32022587378640782</v>
      </c>
      <c r="K20" s="78">
        <v>1462</v>
      </c>
      <c r="L20" s="74">
        <v>68900</v>
      </c>
      <c r="M20" s="78">
        <v>24</v>
      </c>
      <c r="N20" s="81">
        <v>1158.96</v>
      </c>
      <c r="O20" s="80">
        <f t="shared" si="43"/>
        <v>1.6415868673050615E-2</v>
      </c>
      <c r="P20" s="80">
        <f t="shared" si="44"/>
        <v>1.6820899854862119E-2</v>
      </c>
      <c r="Q20" s="79">
        <v>18294</v>
      </c>
      <c r="R20" s="74">
        <v>189700</v>
      </c>
      <c r="S20" s="79">
        <v>1520</v>
      </c>
      <c r="T20" s="82">
        <v>9312.8700000000008</v>
      </c>
      <c r="U20" s="80">
        <f t="shared" si="46"/>
        <v>8.3087351044058164E-2</v>
      </c>
      <c r="V20" s="80">
        <f t="shared" si="47"/>
        <v>4.9092619926199267E-2</v>
      </c>
      <c r="W20" s="74"/>
      <c r="X20" s="74"/>
      <c r="Y20" s="83"/>
      <c r="Z20" s="79"/>
      <c r="AA20" s="80"/>
      <c r="AB20" s="80"/>
      <c r="AC20" s="84">
        <v>29400</v>
      </c>
      <c r="AD20" s="79">
        <v>1369.0100000000002</v>
      </c>
      <c r="AE20" s="80">
        <f t="shared" si="30"/>
        <v>4.6564965986394563E-2</v>
      </c>
      <c r="AF20" s="74">
        <f t="shared" si="51"/>
        <v>906000</v>
      </c>
      <c r="AG20" s="74">
        <f t="shared" si="52"/>
        <v>209740.43000000002</v>
      </c>
      <c r="AH20" s="80">
        <f t="shared" si="53"/>
        <v>0.23150157836644594</v>
      </c>
    </row>
    <row r="21" spans="1:34" s="85" customFormat="1" ht="46.8" x14ac:dyDescent="0.25">
      <c r="A21" s="26"/>
      <c r="B21" s="27"/>
      <c r="C21" s="26"/>
      <c r="D21" s="29" t="s">
        <v>83</v>
      </c>
      <c r="E21" s="78">
        <v>162.15799999999999</v>
      </c>
      <c r="F21" s="74">
        <v>696450</v>
      </c>
      <c r="G21" s="79">
        <v>88.470000999999996</v>
      </c>
      <c r="H21" s="79">
        <v>211836.11</v>
      </c>
      <c r="I21" s="80">
        <f t="shared" si="40"/>
        <v>0.54557900936124026</v>
      </c>
      <c r="J21" s="80">
        <f t="shared" si="41"/>
        <v>0.30416556823892599</v>
      </c>
      <c r="K21" s="78">
        <v>3392</v>
      </c>
      <c r="L21" s="74">
        <v>159800</v>
      </c>
      <c r="M21" s="78">
        <v>152</v>
      </c>
      <c r="N21" s="81">
        <v>6508.08</v>
      </c>
      <c r="O21" s="80">
        <f t="shared" si="43"/>
        <v>4.4811320754716978E-2</v>
      </c>
      <c r="P21" s="80">
        <f t="shared" si="44"/>
        <v>4.0726408010012517E-2</v>
      </c>
      <c r="Q21" s="79">
        <v>67844</v>
      </c>
      <c r="R21" s="74">
        <v>703600</v>
      </c>
      <c r="S21" s="79">
        <v>14289</v>
      </c>
      <c r="T21" s="82">
        <v>84626.37</v>
      </c>
      <c r="U21" s="80">
        <f t="shared" si="46"/>
        <v>0.21061552974470846</v>
      </c>
      <c r="V21" s="80">
        <f t="shared" si="47"/>
        <v>0.12027625071063103</v>
      </c>
      <c r="W21" s="74"/>
      <c r="X21" s="74"/>
      <c r="Y21" s="83"/>
      <c r="Z21" s="79"/>
      <c r="AA21" s="80"/>
      <c r="AB21" s="80"/>
      <c r="AC21" s="84">
        <v>32200</v>
      </c>
      <c r="AD21" s="79">
        <v>3417.3199999999997</v>
      </c>
      <c r="AE21" s="80">
        <f t="shared" si="30"/>
        <v>0.10612795031055899</v>
      </c>
      <c r="AF21" s="74">
        <f t="shared" si="51"/>
        <v>1592050</v>
      </c>
      <c r="AG21" s="74">
        <f t="shared" si="52"/>
        <v>306387.87999999995</v>
      </c>
      <c r="AH21" s="80">
        <f t="shared" si="53"/>
        <v>0.19244865425080868</v>
      </c>
    </row>
    <row r="22" spans="1:34" s="85" customFormat="1" ht="46.8" x14ac:dyDescent="0.25">
      <c r="A22" s="27"/>
      <c r="B22" s="27"/>
      <c r="C22" s="26"/>
      <c r="D22" s="29" t="s">
        <v>106</v>
      </c>
      <c r="E22" s="78">
        <v>75.158000000000001</v>
      </c>
      <c r="F22" s="74">
        <v>513750</v>
      </c>
      <c r="G22" s="79">
        <v>46.603999999999999</v>
      </c>
      <c r="H22" s="79">
        <v>92625.94</v>
      </c>
      <c r="I22" s="80">
        <f t="shared" si="40"/>
        <v>0.62008036403310363</v>
      </c>
      <c r="J22" s="80">
        <f t="shared" si="41"/>
        <v>0.180293800486618</v>
      </c>
      <c r="K22" s="78">
        <v>1292</v>
      </c>
      <c r="L22" s="74">
        <v>60900</v>
      </c>
      <c r="M22" s="78">
        <v>7</v>
      </c>
      <c r="N22" s="81">
        <v>448.53</v>
      </c>
      <c r="O22" s="80">
        <f t="shared" si="43"/>
        <v>5.4179566563467493E-3</v>
      </c>
      <c r="P22" s="80">
        <f t="shared" si="44"/>
        <v>7.3650246305418717E-3</v>
      </c>
      <c r="Q22" s="79">
        <v>13000</v>
      </c>
      <c r="R22" s="74">
        <v>134800</v>
      </c>
      <c r="S22" s="79">
        <v>1440</v>
      </c>
      <c r="T22" s="82">
        <v>8723.74</v>
      </c>
      <c r="U22" s="80">
        <f t="shared" si="46"/>
        <v>0.11076923076923077</v>
      </c>
      <c r="V22" s="80">
        <f t="shared" si="47"/>
        <v>6.4716172106824926E-2</v>
      </c>
      <c r="W22" s="74"/>
      <c r="X22" s="74"/>
      <c r="Y22" s="83"/>
      <c r="Z22" s="79"/>
      <c r="AA22" s="80"/>
      <c r="AB22" s="80"/>
      <c r="AC22" s="84">
        <v>39350</v>
      </c>
      <c r="AD22" s="79">
        <v>2782.15</v>
      </c>
      <c r="AE22" s="80">
        <f t="shared" si="30"/>
        <v>7.0702668360864043E-2</v>
      </c>
      <c r="AF22" s="74">
        <f t="shared" si="51"/>
        <v>748800</v>
      </c>
      <c r="AG22" s="74">
        <f t="shared" si="52"/>
        <v>104580.36</v>
      </c>
      <c r="AH22" s="80">
        <f t="shared" si="53"/>
        <v>0.1396639423076923</v>
      </c>
    </row>
    <row r="23" spans="1:34" s="85" customFormat="1" ht="46.8" x14ac:dyDescent="0.25">
      <c r="A23" s="26"/>
      <c r="B23" s="27"/>
      <c r="C23" s="26"/>
      <c r="D23" s="29" t="s">
        <v>84</v>
      </c>
      <c r="E23" s="78">
        <v>80.314999999999998</v>
      </c>
      <c r="F23" s="74">
        <v>760300</v>
      </c>
      <c r="G23" s="79">
        <v>63.825001</v>
      </c>
      <c r="H23" s="79">
        <v>107511.66</v>
      </c>
      <c r="I23" s="80">
        <f t="shared" si="40"/>
        <v>0.79468344642968314</v>
      </c>
      <c r="J23" s="80">
        <f t="shared" si="41"/>
        <v>0.14140689201630935</v>
      </c>
      <c r="K23" s="78">
        <v>2392</v>
      </c>
      <c r="L23" s="74">
        <v>112700</v>
      </c>
      <c r="M23" s="78">
        <v>36</v>
      </c>
      <c r="N23" s="81">
        <v>1660.44</v>
      </c>
      <c r="O23" s="80">
        <f t="shared" si="43"/>
        <v>1.5050167224080268E-2</v>
      </c>
      <c r="P23" s="80">
        <f t="shared" si="44"/>
        <v>1.4733274179236913E-2</v>
      </c>
      <c r="Q23" s="79">
        <v>28293</v>
      </c>
      <c r="R23" s="74">
        <v>293400</v>
      </c>
      <c r="S23" s="79">
        <v>5556.0000000000564</v>
      </c>
      <c r="T23" s="82">
        <v>36720.32</v>
      </c>
      <c r="U23" s="80">
        <f t="shared" si="46"/>
        <v>0.1963736613296595</v>
      </c>
      <c r="V23" s="80">
        <f t="shared" si="47"/>
        <v>0.1251544648943422</v>
      </c>
      <c r="W23" s="74"/>
      <c r="X23" s="84"/>
      <c r="Y23" s="83"/>
      <c r="Z23" s="79"/>
      <c r="AA23" s="80"/>
      <c r="AB23" s="80"/>
      <c r="AC23" s="84">
        <v>35800</v>
      </c>
      <c r="AD23" s="79">
        <v>3417.32</v>
      </c>
      <c r="AE23" s="80">
        <f t="shared" si="30"/>
        <v>9.5455865921787716E-2</v>
      </c>
      <c r="AF23" s="74">
        <f t="shared" si="51"/>
        <v>1202200</v>
      </c>
      <c r="AG23" s="74">
        <f t="shared" si="52"/>
        <v>149309.74000000002</v>
      </c>
      <c r="AH23" s="80">
        <f t="shared" si="53"/>
        <v>0.12419708867077027</v>
      </c>
    </row>
    <row r="24" spans="1:34" s="85" customFormat="1" ht="46.8" x14ac:dyDescent="0.25">
      <c r="A24" s="26"/>
      <c r="B24" s="27"/>
      <c r="C24" s="26"/>
      <c r="D24" s="29" t="s">
        <v>85</v>
      </c>
      <c r="E24" s="78">
        <v>80.158000000000001</v>
      </c>
      <c r="F24" s="74">
        <v>413850</v>
      </c>
      <c r="G24" s="79">
        <v>27.726001</v>
      </c>
      <c r="H24" s="79">
        <v>29327.350000000002</v>
      </c>
      <c r="I24" s="80">
        <f t="shared" si="40"/>
        <v>0.34589187604481147</v>
      </c>
      <c r="J24" s="80">
        <f t="shared" si="41"/>
        <v>7.0864685272441705E-2</v>
      </c>
      <c r="K24" s="78">
        <v>1542</v>
      </c>
      <c r="L24" s="74">
        <v>72650</v>
      </c>
      <c r="M24" s="78">
        <v>15</v>
      </c>
      <c r="N24" s="81">
        <v>782.84999999999991</v>
      </c>
      <c r="O24" s="80">
        <f t="shared" si="43"/>
        <v>9.727626459143969E-3</v>
      </c>
      <c r="P24" s="80">
        <f t="shared" si="44"/>
        <v>1.0775636613902269E-2</v>
      </c>
      <c r="Q24" s="79">
        <v>18293</v>
      </c>
      <c r="R24" s="74">
        <v>189700</v>
      </c>
      <c r="S24" s="79">
        <v>4880</v>
      </c>
      <c r="T24" s="82">
        <v>31713.43</v>
      </c>
      <c r="U24" s="80">
        <f t="shared" si="46"/>
        <v>0.2667687093423714</v>
      </c>
      <c r="V24" s="80">
        <f t="shared" si="47"/>
        <v>0.16717675276752766</v>
      </c>
      <c r="W24" s="74"/>
      <c r="X24" s="84"/>
      <c r="Y24" s="83"/>
      <c r="Z24" s="79"/>
      <c r="AA24" s="80"/>
      <c r="AB24" s="80"/>
      <c r="AC24" s="84">
        <v>38550</v>
      </c>
      <c r="AD24" s="79">
        <v>2782.15</v>
      </c>
      <c r="AE24" s="80">
        <f t="shared" si="30"/>
        <v>7.2169909208819716E-2</v>
      </c>
      <c r="AF24" s="74">
        <f t="shared" si="51"/>
        <v>714750</v>
      </c>
      <c r="AG24" s="74">
        <f t="shared" si="52"/>
        <v>64605.780000000006</v>
      </c>
      <c r="AH24" s="80">
        <f t="shared" si="53"/>
        <v>9.0389338929695709E-2</v>
      </c>
    </row>
    <row r="25" spans="1:34" s="85" customFormat="1" ht="46.8" x14ac:dyDescent="0.25">
      <c r="A25" s="27"/>
      <c r="B25" s="27"/>
      <c r="C25" s="26"/>
      <c r="D25" s="29" t="s">
        <v>107</v>
      </c>
      <c r="E25" s="78"/>
      <c r="F25" s="74">
        <v>0</v>
      </c>
      <c r="G25" s="79">
        <v>0</v>
      </c>
      <c r="H25" s="79">
        <v>0</v>
      </c>
      <c r="I25" s="80"/>
      <c r="J25" s="80"/>
      <c r="K25" s="78">
        <v>240</v>
      </c>
      <c r="L25" s="74">
        <v>6000</v>
      </c>
      <c r="M25" s="78">
        <v>2</v>
      </c>
      <c r="N25" s="81">
        <v>122.28</v>
      </c>
      <c r="O25" s="80">
        <f t="shared" si="43"/>
        <v>8.3333333333333332E-3</v>
      </c>
      <c r="P25" s="80">
        <f t="shared" si="44"/>
        <v>2.0379999999999999E-2</v>
      </c>
      <c r="Q25" s="79">
        <v>3500</v>
      </c>
      <c r="R25" s="74">
        <v>36300</v>
      </c>
      <c r="S25" s="79">
        <v>277</v>
      </c>
      <c r="T25" s="82">
        <v>1607.13</v>
      </c>
      <c r="U25" s="80">
        <f t="shared" si="46"/>
        <v>7.914285714285714E-2</v>
      </c>
      <c r="V25" s="80">
        <f t="shared" si="47"/>
        <v>4.427355371900827E-2</v>
      </c>
      <c r="W25" s="78">
        <v>6498.6139999999996</v>
      </c>
      <c r="X25" s="74">
        <v>129300</v>
      </c>
      <c r="Y25" s="79">
        <v>1920</v>
      </c>
      <c r="Z25" s="79">
        <v>33385.74</v>
      </c>
      <c r="AA25" s="80">
        <f t="shared" ref="AA25" si="54">Y25/W25</f>
        <v>0.29544761390659613</v>
      </c>
      <c r="AB25" s="80">
        <f t="shared" ref="AB25" si="55">Z25/X25</f>
        <v>0.25820371229698375</v>
      </c>
      <c r="AC25" s="74">
        <v>40050</v>
      </c>
      <c r="AD25" s="79">
        <v>638.6400000000001</v>
      </c>
      <c r="AE25" s="80">
        <f t="shared" si="30"/>
        <v>1.594606741573034E-2</v>
      </c>
      <c r="AF25" s="74">
        <f t="shared" si="51"/>
        <v>211650</v>
      </c>
      <c r="AG25" s="74">
        <f t="shared" si="52"/>
        <v>35753.79</v>
      </c>
      <c r="AH25" s="80">
        <f t="shared" si="53"/>
        <v>0.16892884479092843</v>
      </c>
    </row>
    <row r="26" spans="1:34" s="85" customFormat="1" ht="46.8" x14ac:dyDescent="0.25">
      <c r="A26" s="26"/>
      <c r="B26" s="27"/>
      <c r="C26" s="26"/>
      <c r="D26" s="28" t="s">
        <v>86</v>
      </c>
      <c r="E26" s="78">
        <v>140.15799999999999</v>
      </c>
      <c r="F26" s="74">
        <v>731600</v>
      </c>
      <c r="G26" s="79">
        <v>58.513998000000001</v>
      </c>
      <c r="H26" s="79">
        <v>85648.37999999999</v>
      </c>
      <c r="I26" s="80">
        <f t="shared" si="40"/>
        <v>0.41748596583855369</v>
      </c>
      <c r="J26" s="80">
        <f t="shared" si="41"/>
        <v>0.11706995626025149</v>
      </c>
      <c r="K26" s="78">
        <v>2404.2570000000001</v>
      </c>
      <c r="L26" s="74">
        <v>113300</v>
      </c>
      <c r="M26" s="78">
        <v>35</v>
      </c>
      <c r="N26" s="81">
        <v>1618.65</v>
      </c>
      <c r="O26" s="80">
        <f t="shared" si="43"/>
        <v>1.4557511946518196E-2</v>
      </c>
      <c r="P26" s="80">
        <f t="shared" si="44"/>
        <v>1.4286407766990292E-2</v>
      </c>
      <c r="Q26" s="79">
        <v>18293</v>
      </c>
      <c r="R26" s="74">
        <v>189700</v>
      </c>
      <c r="S26" s="79">
        <v>5680</v>
      </c>
      <c r="T26" s="82">
        <v>41616.410000000003</v>
      </c>
      <c r="U26" s="80">
        <f t="shared" si="46"/>
        <v>0.31050128464439952</v>
      </c>
      <c r="V26" s="80">
        <f t="shared" si="47"/>
        <v>0.21938012651555089</v>
      </c>
      <c r="W26" s="74"/>
      <c r="X26" s="84"/>
      <c r="Y26" s="83"/>
      <c r="Z26" s="79"/>
      <c r="AA26" s="80"/>
      <c r="AB26" s="80"/>
      <c r="AC26" s="84">
        <v>35750</v>
      </c>
      <c r="AD26" s="79">
        <v>2782.15</v>
      </c>
      <c r="AE26" s="80">
        <f t="shared" si="30"/>
        <v>7.782237762237762E-2</v>
      </c>
      <c r="AF26" s="74">
        <f t="shared" si="51"/>
        <v>1070350</v>
      </c>
      <c r="AG26" s="74">
        <f t="shared" si="52"/>
        <v>131665.59</v>
      </c>
      <c r="AH26" s="80">
        <f t="shared" si="53"/>
        <v>0.12301171579389919</v>
      </c>
    </row>
    <row r="27" spans="1:34" s="85" customFormat="1" ht="46.8" x14ac:dyDescent="0.25">
      <c r="A27" s="27"/>
      <c r="B27" s="27"/>
      <c r="C27" s="26"/>
      <c r="D27" s="29" t="s">
        <v>108</v>
      </c>
      <c r="E27" s="78">
        <v>100.158</v>
      </c>
      <c r="F27" s="74">
        <v>630050</v>
      </c>
      <c r="G27" s="79">
        <v>34.319999000000003</v>
      </c>
      <c r="H27" s="79">
        <v>57476.41</v>
      </c>
      <c r="I27" s="80">
        <f t="shared" si="40"/>
        <v>0.3426585894287027</v>
      </c>
      <c r="J27" s="80">
        <f t="shared" si="41"/>
        <v>9.1225156733592577E-2</v>
      </c>
      <c r="K27" s="78">
        <v>1692</v>
      </c>
      <c r="L27" s="74">
        <v>79700</v>
      </c>
      <c r="M27" s="78">
        <v>152.02500000000001</v>
      </c>
      <c r="N27" s="81">
        <v>6509.12</v>
      </c>
      <c r="O27" s="80">
        <f t="shared" si="43"/>
        <v>8.9849290780141852E-2</v>
      </c>
      <c r="P27" s="80">
        <f t="shared" si="44"/>
        <v>8.1670263488080305E-2</v>
      </c>
      <c r="Q27" s="79">
        <v>28293</v>
      </c>
      <c r="R27" s="74">
        <v>293400</v>
      </c>
      <c r="S27" s="79">
        <v>11093</v>
      </c>
      <c r="T27" s="82">
        <v>73747.72</v>
      </c>
      <c r="U27" s="80">
        <f t="shared" si="46"/>
        <v>0.39207577846110347</v>
      </c>
      <c r="V27" s="80">
        <f t="shared" si="47"/>
        <v>0.25135555555555555</v>
      </c>
      <c r="W27" s="74"/>
      <c r="X27" s="84"/>
      <c r="Y27" s="83"/>
      <c r="Z27" s="79"/>
      <c r="AA27" s="80"/>
      <c r="AB27" s="80"/>
      <c r="AC27" s="84">
        <v>40900</v>
      </c>
      <c r="AD27" s="79">
        <v>4151.16</v>
      </c>
      <c r="AE27" s="80">
        <f t="shared" si="30"/>
        <v>0.10149535452322737</v>
      </c>
      <c r="AF27" s="74">
        <f t="shared" si="51"/>
        <v>1044050</v>
      </c>
      <c r="AG27" s="74">
        <f t="shared" si="52"/>
        <v>141884.41</v>
      </c>
      <c r="AH27" s="80">
        <f t="shared" si="53"/>
        <v>0.13589809875005987</v>
      </c>
    </row>
    <row r="28" spans="1:34" s="85" customFormat="1" ht="46.8" x14ac:dyDescent="0.25">
      <c r="A28" s="27"/>
      <c r="B28" s="27"/>
      <c r="C28" s="26"/>
      <c r="D28" s="29" t="s">
        <v>87</v>
      </c>
      <c r="E28" s="78">
        <v>77.076999999999998</v>
      </c>
      <c r="F28" s="74">
        <v>740050</v>
      </c>
      <c r="G28" s="79">
        <v>75.136749000000009</v>
      </c>
      <c r="H28" s="79">
        <v>200396.94</v>
      </c>
      <c r="I28" s="80">
        <f t="shared" ref="I28" si="56">G28/E28</f>
        <v>0.97482710795697824</v>
      </c>
      <c r="J28" s="80">
        <f t="shared" ref="J28" si="57">H28/F28</f>
        <v>0.27078837916357001</v>
      </c>
      <c r="K28" s="78">
        <v>1692</v>
      </c>
      <c r="L28" s="74">
        <v>79700</v>
      </c>
      <c r="M28" s="78">
        <v>77</v>
      </c>
      <c r="N28" s="81">
        <v>3373.83</v>
      </c>
      <c r="O28" s="80">
        <f t="shared" si="43"/>
        <v>4.550827423167849E-2</v>
      </c>
      <c r="P28" s="80">
        <f t="shared" si="44"/>
        <v>4.2331618569636131E-2</v>
      </c>
      <c r="Q28" s="79">
        <v>20293</v>
      </c>
      <c r="R28" s="74">
        <v>210400</v>
      </c>
      <c r="S28" s="79">
        <v>3605</v>
      </c>
      <c r="T28" s="82">
        <v>23975.71</v>
      </c>
      <c r="U28" s="80">
        <f t="shared" si="46"/>
        <v>0.17764746464298034</v>
      </c>
      <c r="V28" s="80">
        <f t="shared" si="47"/>
        <v>0.11395299429657794</v>
      </c>
      <c r="W28" s="74"/>
      <c r="X28" s="84"/>
      <c r="Y28" s="83"/>
      <c r="Z28" s="79"/>
      <c r="AA28" s="80"/>
      <c r="AB28" s="80"/>
      <c r="AC28" s="84">
        <v>40400</v>
      </c>
      <c r="AD28" s="79">
        <v>1369.0100000000002</v>
      </c>
      <c r="AE28" s="80">
        <f t="shared" si="30"/>
        <v>3.3886386138613868E-2</v>
      </c>
      <c r="AF28" s="74">
        <f t="shared" si="51"/>
        <v>1070550</v>
      </c>
      <c r="AG28" s="74">
        <f t="shared" si="52"/>
        <v>229115.49</v>
      </c>
      <c r="AH28" s="80">
        <f t="shared" si="53"/>
        <v>0.21401661762645369</v>
      </c>
    </row>
    <row r="29" spans="1:34" s="85" customFormat="1" ht="46.8" x14ac:dyDescent="0.25">
      <c r="A29" s="26"/>
      <c r="B29" s="27"/>
      <c r="C29" s="26"/>
      <c r="D29" s="29" t="s">
        <v>88</v>
      </c>
      <c r="E29" s="78">
        <v>123.158</v>
      </c>
      <c r="F29" s="74">
        <v>687950</v>
      </c>
      <c r="G29" s="79">
        <v>76.117821485294996</v>
      </c>
      <c r="H29" s="79">
        <v>187654.65</v>
      </c>
      <c r="I29" s="80">
        <f t="shared" ref="I29:I30" si="58">G29/E29</f>
        <v>0.61805015902576366</v>
      </c>
      <c r="J29" s="80">
        <f t="shared" ref="J29:J30" si="59">H29/F29</f>
        <v>0.27277367541245728</v>
      </c>
      <c r="K29" s="78">
        <v>2792</v>
      </c>
      <c r="L29" s="74">
        <v>131500</v>
      </c>
      <c r="M29" s="78">
        <v>76.5</v>
      </c>
      <c r="N29" s="81">
        <v>3352.94</v>
      </c>
      <c r="O29" s="80">
        <f t="shared" si="43"/>
        <v>2.7399713467048711E-2</v>
      </c>
      <c r="P29" s="80">
        <f t="shared" si="44"/>
        <v>2.5497642585551331E-2</v>
      </c>
      <c r="Q29" s="79">
        <v>55299</v>
      </c>
      <c r="R29" s="74">
        <v>573450</v>
      </c>
      <c r="S29" s="79">
        <v>12466</v>
      </c>
      <c r="T29" s="82">
        <v>80250.959999999992</v>
      </c>
      <c r="U29" s="80">
        <f t="shared" si="46"/>
        <v>0.22542903126638819</v>
      </c>
      <c r="V29" s="80">
        <f t="shared" si="47"/>
        <v>0.13994412764844361</v>
      </c>
      <c r="W29" s="74"/>
      <c r="X29" s="84"/>
      <c r="Y29" s="83"/>
      <c r="Z29" s="79"/>
      <c r="AA29" s="80"/>
      <c r="AB29" s="80"/>
      <c r="AC29" s="84">
        <v>21400</v>
      </c>
      <c r="AD29" s="79">
        <v>2782.15</v>
      </c>
      <c r="AE29" s="80">
        <f t="shared" si="30"/>
        <v>0.1300070093457944</v>
      </c>
      <c r="AF29" s="74">
        <f t="shared" si="51"/>
        <v>1414300</v>
      </c>
      <c r="AG29" s="74">
        <f t="shared" si="52"/>
        <v>274040.7</v>
      </c>
      <c r="AH29" s="80">
        <f t="shared" si="53"/>
        <v>0.19376419430106767</v>
      </c>
    </row>
    <row r="30" spans="1:34" s="85" customFormat="1" ht="46.8" x14ac:dyDescent="0.25">
      <c r="A30" s="27"/>
      <c r="B30" s="27"/>
      <c r="C30" s="26"/>
      <c r="D30" s="29" t="s">
        <v>109</v>
      </c>
      <c r="E30" s="78">
        <v>206.15799999999999</v>
      </c>
      <c r="F30" s="74">
        <v>928100</v>
      </c>
      <c r="G30" s="79">
        <v>92.004997000000003</v>
      </c>
      <c r="H30" s="79">
        <v>241859.11</v>
      </c>
      <c r="I30" s="80">
        <f t="shared" si="58"/>
        <v>0.44628390360791242</v>
      </c>
      <c r="J30" s="80">
        <f t="shared" si="59"/>
        <v>0.26059595948712422</v>
      </c>
      <c r="K30" s="78">
        <v>3792</v>
      </c>
      <c r="L30" s="74">
        <v>178600</v>
      </c>
      <c r="M30" s="78">
        <v>132</v>
      </c>
      <c r="N30" s="81">
        <v>5672.2800000000007</v>
      </c>
      <c r="O30" s="80">
        <f t="shared" si="43"/>
        <v>3.4810126582278479E-2</v>
      </c>
      <c r="P30" s="80">
        <f t="shared" si="44"/>
        <v>3.1759686450167975E-2</v>
      </c>
      <c r="Q30" s="79">
        <v>66867</v>
      </c>
      <c r="R30" s="74">
        <v>693400</v>
      </c>
      <c r="S30" s="79">
        <v>16439</v>
      </c>
      <c r="T30" s="82">
        <v>92836.83</v>
      </c>
      <c r="U30" s="80">
        <f t="shared" si="46"/>
        <v>0.24584623207262177</v>
      </c>
      <c r="V30" s="80">
        <f t="shared" si="47"/>
        <v>0.13388640034612057</v>
      </c>
      <c r="W30" s="84"/>
      <c r="X30" s="84"/>
      <c r="Y30" s="83"/>
      <c r="Z30" s="79"/>
      <c r="AA30" s="80"/>
      <c r="AB30" s="80"/>
      <c r="AC30" s="84">
        <v>35500</v>
      </c>
      <c r="AD30" s="79">
        <v>2782.15</v>
      </c>
      <c r="AE30" s="80">
        <f t="shared" si="30"/>
        <v>7.8370422535211273E-2</v>
      </c>
      <c r="AF30" s="74">
        <f t="shared" si="51"/>
        <v>1835600</v>
      </c>
      <c r="AG30" s="74">
        <f t="shared" si="52"/>
        <v>343150.37</v>
      </c>
      <c r="AH30" s="80">
        <f t="shared" si="53"/>
        <v>0.18694180104597952</v>
      </c>
    </row>
    <row r="31" spans="1:34" s="3" customFormat="1" ht="46.8" x14ac:dyDescent="0.25">
      <c r="A31" s="11" t="s">
        <v>38</v>
      </c>
      <c r="B31" s="10">
        <v>1021</v>
      </c>
      <c r="C31" s="11" t="s">
        <v>6</v>
      </c>
      <c r="D31" s="57" t="s">
        <v>110</v>
      </c>
      <c r="E31" s="76">
        <f t="shared" ref="E31:H31" si="60">SUM(E32:E41)</f>
        <v>1971.2619999999999</v>
      </c>
      <c r="F31" s="77">
        <f t="shared" si="60"/>
        <v>10200000</v>
      </c>
      <c r="G31" s="77">
        <f t="shared" si="60"/>
        <v>940.17713139150601</v>
      </c>
      <c r="H31" s="77">
        <f t="shared" si="60"/>
        <v>2399049.83</v>
      </c>
      <c r="I31" s="66">
        <f t="shared" ref="I31:I52" si="61">G31/E31</f>
        <v>0.47694174158052355</v>
      </c>
      <c r="J31" s="66">
        <f t="shared" ref="J31:J52" si="62">H31/F31</f>
        <v>0.23520096372549021</v>
      </c>
      <c r="K31" s="76">
        <f t="shared" ref="K31:N31" si="63">SUM(K32:K41)</f>
        <v>15181.061</v>
      </c>
      <c r="L31" s="77">
        <f t="shared" si="63"/>
        <v>711200</v>
      </c>
      <c r="M31" s="77">
        <f t="shared" si="63"/>
        <v>906.56272170375689</v>
      </c>
      <c r="N31" s="77">
        <f t="shared" si="63"/>
        <v>39445.870000000003</v>
      </c>
      <c r="O31" s="66">
        <f t="shared" ref="O31:O52" si="64">M31/K31</f>
        <v>5.9716690533274115E-2</v>
      </c>
      <c r="P31" s="66">
        <f t="shared" ref="P31:P52" si="65">N31/L31</f>
        <v>5.5463821709786282E-2</v>
      </c>
      <c r="Q31" s="71">
        <f t="shared" ref="Q31:T31" si="66">SUM(Q32:Q41)</f>
        <v>385729</v>
      </c>
      <c r="R31" s="77">
        <f t="shared" si="66"/>
        <v>4000000</v>
      </c>
      <c r="S31" s="77">
        <f t="shared" si="66"/>
        <v>128721.00000000017</v>
      </c>
      <c r="T31" s="77">
        <f t="shared" si="66"/>
        <v>726567.84000000008</v>
      </c>
      <c r="U31" s="66">
        <f t="shared" si="46"/>
        <v>0.33370838075436426</v>
      </c>
      <c r="V31" s="66">
        <f t="shared" si="47"/>
        <v>0.18164196000000002</v>
      </c>
      <c r="W31" s="77">
        <f t="shared" ref="W31:Z31" si="67">SUM(W32:W41)</f>
        <v>44000</v>
      </c>
      <c r="X31" s="77">
        <f t="shared" si="67"/>
        <v>874300</v>
      </c>
      <c r="Y31" s="77">
        <f t="shared" si="67"/>
        <v>14662.2</v>
      </c>
      <c r="Z31" s="77">
        <f t="shared" si="67"/>
        <v>250989.57</v>
      </c>
      <c r="AA31" s="66">
        <f t="shared" ref="AA31" si="68">Y31/W31</f>
        <v>0.33323181818181818</v>
      </c>
      <c r="AB31" s="66">
        <f t="shared" ref="AB31" si="69">Z31/X31</f>
        <v>0.28707488276335352</v>
      </c>
      <c r="AC31" s="84">
        <f t="shared" ref="AC31:AD31" si="70">SUM(AC32:AC41)</f>
        <v>618100</v>
      </c>
      <c r="AD31" s="84">
        <f t="shared" si="70"/>
        <v>50154.18</v>
      </c>
      <c r="AE31" s="66">
        <f t="shared" si="30"/>
        <v>8.114250121339589E-2</v>
      </c>
      <c r="AF31" s="63">
        <f t="shared" si="51"/>
        <v>16403600</v>
      </c>
      <c r="AG31" s="63">
        <f t="shared" si="52"/>
        <v>3466207.29</v>
      </c>
      <c r="AH31" s="66">
        <f t="shared" si="53"/>
        <v>0.21130771842766222</v>
      </c>
    </row>
    <row r="32" spans="1:34" s="85" customFormat="1" ht="46.8" x14ac:dyDescent="0.25">
      <c r="A32" s="26"/>
      <c r="B32" s="27"/>
      <c r="C32" s="26"/>
      <c r="D32" s="29" t="s">
        <v>73</v>
      </c>
      <c r="E32" s="86">
        <v>177.023</v>
      </c>
      <c r="F32" s="84">
        <v>946050</v>
      </c>
      <c r="G32" s="79">
        <v>90.844789000000006</v>
      </c>
      <c r="H32" s="87">
        <v>172514.99</v>
      </c>
      <c r="I32" s="80">
        <f t="shared" si="61"/>
        <v>0.513180710981059</v>
      </c>
      <c r="J32" s="80">
        <f t="shared" si="62"/>
        <v>0.18235293060620475</v>
      </c>
      <c r="K32" s="78">
        <v>1800</v>
      </c>
      <c r="L32" s="74">
        <v>84800</v>
      </c>
      <c r="M32" s="78">
        <v>21.400425221344825</v>
      </c>
      <c r="N32" s="81">
        <v>1050.3099999999997</v>
      </c>
      <c r="O32" s="80">
        <f t="shared" si="64"/>
        <v>1.1889125122969347E-2</v>
      </c>
      <c r="P32" s="80">
        <f t="shared" si="65"/>
        <v>1.2385731132075469E-2</v>
      </c>
      <c r="Q32" s="79">
        <v>17553</v>
      </c>
      <c r="R32" s="74">
        <v>182000</v>
      </c>
      <c r="S32" s="79">
        <v>7226.0000000000055</v>
      </c>
      <c r="T32" s="79">
        <v>33690.9</v>
      </c>
      <c r="U32" s="80">
        <f t="shared" si="46"/>
        <v>0.41166752122144395</v>
      </c>
      <c r="V32" s="80">
        <f t="shared" si="47"/>
        <v>0.18511483516483518</v>
      </c>
      <c r="W32" s="84"/>
      <c r="X32" s="84"/>
      <c r="Y32" s="83"/>
      <c r="Z32" s="79"/>
      <c r="AA32" s="80"/>
      <c r="AB32" s="80"/>
      <c r="AC32" s="84">
        <v>39500</v>
      </c>
      <c r="AD32" s="79">
        <v>2734.9100000000003</v>
      </c>
      <c r="AE32" s="80">
        <f t="shared" si="30"/>
        <v>6.9238227848101269E-2</v>
      </c>
      <c r="AF32" s="74">
        <f t="shared" si="51"/>
        <v>1252350</v>
      </c>
      <c r="AG32" s="74">
        <f t="shared" si="52"/>
        <v>209991.11</v>
      </c>
      <c r="AH32" s="80">
        <f t="shared" si="53"/>
        <v>0.16767765401046034</v>
      </c>
    </row>
    <row r="33" spans="1:34" s="85" customFormat="1" ht="31.2" x14ac:dyDescent="0.25">
      <c r="A33" s="26"/>
      <c r="B33" s="27"/>
      <c r="C33" s="26"/>
      <c r="D33" s="29" t="s">
        <v>66</v>
      </c>
      <c r="E33" s="86">
        <v>206.56399999999999</v>
      </c>
      <c r="F33" s="84">
        <v>1323000</v>
      </c>
      <c r="G33" s="79">
        <v>111.08263949465186</v>
      </c>
      <c r="H33" s="81">
        <v>307279.80000000005</v>
      </c>
      <c r="I33" s="80">
        <f t="shared" si="61"/>
        <v>0.53776378988909912</v>
      </c>
      <c r="J33" s="80">
        <f t="shared" si="62"/>
        <v>0.23225986394557827</v>
      </c>
      <c r="K33" s="78">
        <v>1500</v>
      </c>
      <c r="L33" s="74">
        <v>70650</v>
      </c>
      <c r="M33" s="78">
        <v>135.65</v>
      </c>
      <c r="N33" s="81">
        <v>5824.83</v>
      </c>
      <c r="O33" s="80">
        <f t="shared" si="64"/>
        <v>9.0433333333333338E-2</v>
      </c>
      <c r="P33" s="80">
        <f t="shared" si="65"/>
        <v>8.2446284501061576E-2</v>
      </c>
      <c r="Q33" s="79">
        <v>37503</v>
      </c>
      <c r="R33" s="74">
        <v>388900</v>
      </c>
      <c r="S33" s="79">
        <v>12198</v>
      </c>
      <c r="T33" s="79">
        <v>69605.26999999999</v>
      </c>
      <c r="U33" s="80">
        <f t="shared" si="46"/>
        <v>0.32525397968162545</v>
      </c>
      <c r="V33" s="80">
        <f t="shared" si="47"/>
        <v>0.17897986628953455</v>
      </c>
      <c r="W33" s="84"/>
      <c r="X33" s="84"/>
      <c r="Y33" s="83"/>
      <c r="Z33" s="79"/>
      <c r="AA33" s="80"/>
      <c r="AB33" s="80"/>
      <c r="AC33" s="84">
        <v>42950</v>
      </c>
      <c r="AD33" s="79">
        <v>2782.15</v>
      </c>
      <c r="AE33" s="80">
        <f t="shared" si="30"/>
        <v>6.4776484284051222E-2</v>
      </c>
      <c r="AF33" s="74">
        <f t="shared" si="51"/>
        <v>1825500</v>
      </c>
      <c r="AG33" s="74">
        <f t="shared" si="52"/>
        <v>385492.05000000005</v>
      </c>
      <c r="AH33" s="80">
        <f t="shared" si="53"/>
        <v>0.21117066557107644</v>
      </c>
    </row>
    <row r="34" spans="1:34" s="85" customFormat="1" ht="31.2" x14ac:dyDescent="0.25">
      <c r="A34" s="26"/>
      <c r="B34" s="27"/>
      <c r="C34" s="26"/>
      <c r="D34" s="29" t="s">
        <v>67</v>
      </c>
      <c r="E34" s="86">
        <v>256.02300000000002</v>
      </c>
      <c r="F34" s="84">
        <v>1238400</v>
      </c>
      <c r="G34" s="79">
        <v>109.68231010882555</v>
      </c>
      <c r="H34" s="81">
        <v>336447.92</v>
      </c>
      <c r="I34" s="80">
        <f t="shared" si="61"/>
        <v>0.42840803407828804</v>
      </c>
      <c r="J34" s="80">
        <f t="shared" si="62"/>
        <v>0.27167952196382428</v>
      </c>
      <c r="K34" s="78">
        <v>1500</v>
      </c>
      <c r="L34" s="74">
        <v>70650</v>
      </c>
      <c r="M34" s="78">
        <v>43.149880354151712</v>
      </c>
      <c r="N34" s="81">
        <v>1959.25</v>
      </c>
      <c r="O34" s="80">
        <f t="shared" si="64"/>
        <v>2.8766586902767809E-2</v>
      </c>
      <c r="P34" s="80">
        <f t="shared" si="65"/>
        <v>2.7731776362349612E-2</v>
      </c>
      <c r="Q34" s="79">
        <v>20603</v>
      </c>
      <c r="R34" s="74">
        <v>213650</v>
      </c>
      <c r="S34" s="79">
        <v>7784</v>
      </c>
      <c r="T34" s="79">
        <v>32810.49</v>
      </c>
      <c r="U34" s="80">
        <f t="shared" si="46"/>
        <v>0.37780905693345629</v>
      </c>
      <c r="V34" s="80">
        <f t="shared" si="47"/>
        <v>0.15357121460332318</v>
      </c>
      <c r="W34" s="84"/>
      <c r="X34" s="84"/>
      <c r="Y34" s="83"/>
      <c r="Z34" s="79"/>
      <c r="AA34" s="80"/>
      <c r="AB34" s="80"/>
      <c r="AC34" s="84">
        <v>66650</v>
      </c>
      <c r="AD34" s="79">
        <v>2781.4800000000005</v>
      </c>
      <c r="AE34" s="80">
        <f t="shared" si="30"/>
        <v>4.1732633158289581E-2</v>
      </c>
      <c r="AF34" s="74">
        <f t="shared" si="51"/>
        <v>1589350</v>
      </c>
      <c r="AG34" s="74">
        <f t="shared" si="52"/>
        <v>373999.13999999996</v>
      </c>
      <c r="AH34" s="80">
        <f t="shared" si="53"/>
        <v>0.23531578318180385</v>
      </c>
    </row>
    <row r="35" spans="1:34" s="85" customFormat="1" ht="31.2" x14ac:dyDescent="0.25">
      <c r="A35" s="26"/>
      <c r="B35" s="27"/>
      <c r="C35" s="26"/>
      <c r="D35" s="29" t="s">
        <v>68</v>
      </c>
      <c r="E35" s="86">
        <v>292.02300000000002</v>
      </c>
      <c r="F35" s="84">
        <v>1423600</v>
      </c>
      <c r="G35" s="79">
        <v>133.68348807406741</v>
      </c>
      <c r="H35" s="81">
        <v>270491.55</v>
      </c>
      <c r="I35" s="80">
        <f t="shared" si="61"/>
        <v>0.45778410630007704</v>
      </c>
      <c r="J35" s="80">
        <f t="shared" si="62"/>
        <v>0.19000530345602695</v>
      </c>
      <c r="K35" s="78">
        <v>1800</v>
      </c>
      <c r="L35" s="74">
        <v>84800</v>
      </c>
      <c r="M35" s="78">
        <v>72.024970088537941</v>
      </c>
      <c r="N35" s="81">
        <v>3165.94</v>
      </c>
      <c r="O35" s="80">
        <f t="shared" si="64"/>
        <v>4.001387227140997E-2</v>
      </c>
      <c r="P35" s="80">
        <f t="shared" si="65"/>
        <v>3.7334198113207546E-2</v>
      </c>
      <c r="Q35" s="79">
        <v>34203</v>
      </c>
      <c r="R35" s="74">
        <v>354700</v>
      </c>
      <c r="S35" s="79">
        <v>15368.000000000007</v>
      </c>
      <c r="T35" s="79">
        <v>93931.920000000013</v>
      </c>
      <c r="U35" s="80">
        <f t="shared" si="46"/>
        <v>0.44931731134695807</v>
      </c>
      <c r="V35" s="80">
        <f t="shared" si="47"/>
        <v>0.26482074992951793</v>
      </c>
      <c r="W35" s="84"/>
      <c r="X35" s="84"/>
      <c r="Y35" s="83"/>
      <c r="Z35" s="79"/>
      <c r="AA35" s="80"/>
      <c r="AB35" s="80"/>
      <c r="AC35" s="74">
        <v>46000</v>
      </c>
      <c r="AD35" s="79">
        <v>2737.1600000000003</v>
      </c>
      <c r="AE35" s="80">
        <f t="shared" si="30"/>
        <v>5.9503478260869574E-2</v>
      </c>
      <c r="AF35" s="74">
        <f t="shared" si="51"/>
        <v>1909100</v>
      </c>
      <c r="AG35" s="74">
        <f t="shared" si="52"/>
        <v>370326.57</v>
      </c>
      <c r="AH35" s="80">
        <f t="shared" si="53"/>
        <v>0.19397966057304489</v>
      </c>
    </row>
    <row r="36" spans="1:34" s="85" customFormat="1" ht="31.2" x14ac:dyDescent="0.25">
      <c r="A36" s="26"/>
      <c r="B36" s="27"/>
      <c r="C36" s="26"/>
      <c r="D36" s="29" t="s">
        <v>69</v>
      </c>
      <c r="E36" s="86">
        <v>285.51100000000002</v>
      </c>
      <c r="F36" s="84">
        <v>1667400</v>
      </c>
      <c r="G36" s="79">
        <v>127.787312513676</v>
      </c>
      <c r="H36" s="81">
        <v>304811.38</v>
      </c>
      <c r="I36" s="80">
        <f t="shared" si="61"/>
        <v>0.44757404272926782</v>
      </c>
      <c r="J36" s="80">
        <f t="shared" si="62"/>
        <v>0.18280639318699773</v>
      </c>
      <c r="K36" s="78">
        <v>2701.0610000000001</v>
      </c>
      <c r="L36" s="74">
        <v>127250</v>
      </c>
      <c r="M36" s="78">
        <v>297.25947595118447</v>
      </c>
      <c r="N36" s="81">
        <v>12578.49</v>
      </c>
      <c r="O36" s="80">
        <f t="shared" si="64"/>
        <v>0.11005285550795944</v>
      </c>
      <c r="P36" s="80">
        <f t="shared" si="65"/>
        <v>9.8848644400785848E-2</v>
      </c>
      <c r="Q36" s="79">
        <v>104755</v>
      </c>
      <c r="R36" s="74">
        <v>1086300</v>
      </c>
      <c r="S36" s="79">
        <v>25182</v>
      </c>
      <c r="T36" s="79">
        <v>141640.29</v>
      </c>
      <c r="U36" s="80">
        <f t="shared" si="46"/>
        <v>0.2403894802157415</v>
      </c>
      <c r="V36" s="80">
        <f t="shared" si="47"/>
        <v>0.13038782104391053</v>
      </c>
      <c r="W36" s="84"/>
      <c r="X36" s="84"/>
      <c r="Y36" s="83"/>
      <c r="Z36" s="79"/>
      <c r="AA36" s="80"/>
      <c r="AB36" s="80"/>
      <c r="AC36" s="74">
        <v>109900</v>
      </c>
      <c r="AD36" s="79">
        <v>13774.5</v>
      </c>
      <c r="AE36" s="80">
        <f t="shared" si="30"/>
        <v>0.12533666969972704</v>
      </c>
      <c r="AF36" s="74">
        <f t="shared" si="51"/>
        <v>2990850</v>
      </c>
      <c r="AG36" s="74">
        <f t="shared" si="52"/>
        <v>472804.66000000003</v>
      </c>
      <c r="AH36" s="80">
        <f t="shared" si="53"/>
        <v>0.15808370864469967</v>
      </c>
    </row>
    <row r="37" spans="1:34" s="85" customFormat="1" ht="31.2" x14ac:dyDescent="0.25">
      <c r="A37" s="26"/>
      <c r="B37" s="27"/>
      <c r="C37" s="26"/>
      <c r="D37" s="29" t="s">
        <v>74</v>
      </c>
      <c r="E37" s="86">
        <v>539.53099999999995</v>
      </c>
      <c r="F37" s="84">
        <v>2253800</v>
      </c>
      <c r="G37" s="79">
        <v>240.20679449581368</v>
      </c>
      <c r="H37" s="81">
        <v>641881.56000000006</v>
      </c>
      <c r="I37" s="80">
        <f t="shared" si="61"/>
        <v>0.44521407388234169</v>
      </c>
      <c r="J37" s="80">
        <f t="shared" si="62"/>
        <v>0.28479969828733698</v>
      </c>
      <c r="K37" s="78">
        <v>2600</v>
      </c>
      <c r="L37" s="74">
        <v>122500</v>
      </c>
      <c r="M37" s="78">
        <v>130.65</v>
      </c>
      <c r="N37" s="81">
        <v>5615.88</v>
      </c>
      <c r="O37" s="80">
        <f t="shared" si="64"/>
        <v>5.0250000000000003E-2</v>
      </c>
      <c r="P37" s="80">
        <f t="shared" si="65"/>
        <v>4.5843918367346942E-2</v>
      </c>
      <c r="Q37" s="79">
        <v>44103</v>
      </c>
      <c r="R37" s="74">
        <v>457350</v>
      </c>
      <c r="S37" s="79">
        <v>20743</v>
      </c>
      <c r="T37" s="79">
        <v>118057.60000000001</v>
      </c>
      <c r="U37" s="80">
        <f t="shared" si="46"/>
        <v>0.47033081649774394</v>
      </c>
      <c r="V37" s="80">
        <f t="shared" si="47"/>
        <v>0.25813403301628951</v>
      </c>
      <c r="W37" s="84"/>
      <c r="X37" s="84"/>
      <c r="Y37" s="83"/>
      <c r="Z37" s="79"/>
      <c r="AA37" s="80"/>
      <c r="AB37" s="80"/>
      <c r="AC37" s="74">
        <v>69900</v>
      </c>
      <c r="AD37" s="79">
        <v>5564.3</v>
      </c>
      <c r="AE37" s="80">
        <f t="shared" si="30"/>
        <v>7.9603719599427761E-2</v>
      </c>
      <c r="AF37" s="74">
        <f t="shared" si="51"/>
        <v>2903550</v>
      </c>
      <c r="AG37" s="74">
        <f t="shared" si="52"/>
        <v>771119.34000000008</v>
      </c>
      <c r="AH37" s="80">
        <f t="shared" si="53"/>
        <v>0.2655781164436638</v>
      </c>
    </row>
    <row r="38" spans="1:34" s="85" customFormat="1" ht="46.8" x14ac:dyDescent="0.25">
      <c r="A38" s="26"/>
      <c r="B38" s="27"/>
      <c r="C38" s="26"/>
      <c r="D38" s="29" t="s">
        <v>89</v>
      </c>
      <c r="E38" s="86">
        <v>34.564</v>
      </c>
      <c r="F38" s="84">
        <v>522750</v>
      </c>
      <c r="G38" s="79">
        <v>30</v>
      </c>
      <c r="H38" s="81">
        <v>109244.44</v>
      </c>
      <c r="I38" s="80">
        <f t="shared" si="61"/>
        <v>0.86795509778960767</v>
      </c>
      <c r="J38" s="80">
        <f t="shared" si="62"/>
        <v>0.20898027737924438</v>
      </c>
      <c r="K38" s="78">
        <v>800</v>
      </c>
      <c r="L38" s="74">
        <v>37700</v>
      </c>
      <c r="M38" s="78">
        <v>34</v>
      </c>
      <c r="N38" s="81">
        <v>1576.8600000000001</v>
      </c>
      <c r="O38" s="80">
        <f t="shared" si="64"/>
        <v>4.2500000000000003E-2</v>
      </c>
      <c r="P38" s="80">
        <f t="shared" si="65"/>
        <v>4.1826525198938994E-2</v>
      </c>
      <c r="Q38" s="79">
        <v>12503</v>
      </c>
      <c r="R38" s="74">
        <v>129650</v>
      </c>
      <c r="S38" s="79">
        <v>5322</v>
      </c>
      <c r="T38" s="79">
        <v>29952.61</v>
      </c>
      <c r="U38" s="80">
        <f t="shared" si="46"/>
        <v>0.4256578421178917</v>
      </c>
      <c r="V38" s="80">
        <f t="shared" si="47"/>
        <v>0.23102668723486311</v>
      </c>
      <c r="W38" s="84"/>
      <c r="X38" s="84"/>
      <c r="Y38" s="83"/>
      <c r="Z38" s="79"/>
      <c r="AA38" s="80"/>
      <c r="AB38" s="80"/>
      <c r="AC38" s="74">
        <v>19700</v>
      </c>
      <c r="AD38" s="79">
        <v>2782.15</v>
      </c>
      <c r="AE38" s="80">
        <f t="shared" si="30"/>
        <v>0.14122588832487309</v>
      </c>
      <c r="AF38" s="74">
        <f t="shared" si="51"/>
        <v>709800</v>
      </c>
      <c r="AG38" s="74">
        <f t="shared" si="52"/>
        <v>143556.06</v>
      </c>
      <c r="AH38" s="80">
        <f t="shared" si="53"/>
        <v>0.20224860524091293</v>
      </c>
    </row>
    <row r="39" spans="1:34" s="85" customFormat="1" ht="46.8" x14ac:dyDescent="0.25">
      <c r="A39" s="26"/>
      <c r="B39" s="27"/>
      <c r="C39" s="26"/>
      <c r="D39" s="29" t="s">
        <v>70</v>
      </c>
      <c r="E39" s="86"/>
      <c r="F39" s="84"/>
      <c r="G39" s="79">
        <v>0</v>
      </c>
      <c r="H39" s="87">
        <v>0</v>
      </c>
      <c r="I39" s="80"/>
      <c r="J39" s="80"/>
      <c r="K39" s="78">
        <v>1200</v>
      </c>
      <c r="L39" s="74">
        <v>56550</v>
      </c>
      <c r="M39" s="78">
        <v>103.77497008853791</v>
      </c>
      <c r="N39" s="81">
        <v>4492.7700000000004</v>
      </c>
      <c r="O39" s="80">
        <f t="shared" si="64"/>
        <v>8.6479141740448254E-2</v>
      </c>
      <c r="P39" s="80">
        <f t="shared" si="65"/>
        <v>7.9447745358090197E-2</v>
      </c>
      <c r="Q39" s="79">
        <v>48503</v>
      </c>
      <c r="R39" s="74">
        <v>503000</v>
      </c>
      <c r="S39" s="79">
        <v>12175.000000000011</v>
      </c>
      <c r="T39" s="79">
        <v>56637.54</v>
      </c>
      <c r="U39" s="80">
        <f t="shared" si="46"/>
        <v>0.25101540110920995</v>
      </c>
      <c r="V39" s="80">
        <f t="shared" si="47"/>
        <v>0.11259948310139165</v>
      </c>
      <c r="W39" s="74">
        <v>28000</v>
      </c>
      <c r="X39" s="74">
        <v>562300</v>
      </c>
      <c r="Y39" s="79">
        <v>11337.400000000001</v>
      </c>
      <c r="Z39" s="79">
        <v>195471.83000000002</v>
      </c>
      <c r="AA39" s="80">
        <f t="shared" ref="AA39" si="71">Y39/W39</f>
        <v>0.40490714285714291</v>
      </c>
      <c r="AB39" s="80">
        <f t="shared" ref="AB39" si="72">Z39/X39</f>
        <v>0.34762907700515744</v>
      </c>
      <c r="AC39" s="74">
        <v>118100</v>
      </c>
      <c r="AD39" s="79">
        <v>8344.9699999999993</v>
      </c>
      <c r="AE39" s="80">
        <f t="shared" si="30"/>
        <v>7.0660203217612183E-2</v>
      </c>
      <c r="AF39" s="74">
        <f t="shared" si="51"/>
        <v>1239950</v>
      </c>
      <c r="AG39" s="74">
        <f t="shared" si="52"/>
        <v>264947.11</v>
      </c>
      <c r="AH39" s="80">
        <f t="shared" si="53"/>
        <v>0.21367564014678009</v>
      </c>
    </row>
    <row r="40" spans="1:34" s="85" customFormat="1" ht="46.8" x14ac:dyDescent="0.25">
      <c r="A40" s="26"/>
      <c r="B40" s="27"/>
      <c r="C40" s="26"/>
      <c r="D40" s="29" t="s">
        <v>71</v>
      </c>
      <c r="E40" s="86">
        <v>180.023</v>
      </c>
      <c r="F40" s="84">
        <v>825000</v>
      </c>
      <c r="G40" s="79">
        <v>96.889797704471462</v>
      </c>
      <c r="H40" s="87">
        <v>256378.19</v>
      </c>
      <c r="I40" s="80">
        <f t="shared" si="61"/>
        <v>0.53820788290647004</v>
      </c>
      <c r="J40" s="80">
        <f t="shared" si="62"/>
        <v>0.31076144242424242</v>
      </c>
      <c r="K40" s="78">
        <v>1100</v>
      </c>
      <c r="L40" s="74">
        <v>51800</v>
      </c>
      <c r="M40" s="78">
        <v>68.653000000000006</v>
      </c>
      <c r="N40" s="81">
        <v>3181.54</v>
      </c>
      <c r="O40" s="80">
        <f t="shared" si="64"/>
        <v>6.2411818181818186E-2</v>
      </c>
      <c r="P40" s="80">
        <f t="shared" si="65"/>
        <v>6.1419691119691117E-2</v>
      </c>
      <c r="Q40" s="79">
        <v>58003</v>
      </c>
      <c r="R40" s="74">
        <v>601500</v>
      </c>
      <c r="S40" s="79">
        <v>20581.000000000146</v>
      </c>
      <c r="T40" s="79">
        <v>137693.71000000002</v>
      </c>
      <c r="U40" s="80">
        <f t="shared" si="46"/>
        <v>0.35482647449270116</v>
      </c>
      <c r="V40" s="80">
        <f t="shared" si="47"/>
        <v>0.22891722360764757</v>
      </c>
      <c r="W40" s="74"/>
      <c r="X40" s="74"/>
      <c r="Y40" s="88"/>
      <c r="Z40" s="79"/>
      <c r="AA40" s="80"/>
      <c r="AB40" s="80"/>
      <c r="AC40" s="74">
        <v>51700</v>
      </c>
      <c r="AD40" s="79">
        <v>2826.2799999999997</v>
      </c>
      <c r="AE40" s="80">
        <f t="shared" si="30"/>
        <v>5.4666924564796902E-2</v>
      </c>
      <c r="AF40" s="74">
        <f t="shared" si="51"/>
        <v>1530000</v>
      </c>
      <c r="AG40" s="74">
        <f t="shared" si="52"/>
        <v>400079.72000000009</v>
      </c>
      <c r="AH40" s="80">
        <f t="shared" si="53"/>
        <v>0.26149001307189546</v>
      </c>
    </row>
    <row r="41" spans="1:34" s="85" customFormat="1" ht="31.2" x14ac:dyDescent="0.25">
      <c r="A41" s="26"/>
      <c r="B41" s="27"/>
      <c r="C41" s="26"/>
      <c r="D41" s="28" t="s">
        <v>72</v>
      </c>
      <c r="E41" s="86"/>
      <c r="F41" s="84"/>
      <c r="G41" s="79">
        <v>0</v>
      </c>
      <c r="H41" s="87">
        <v>0</v>
      </c>
      <c r="I41" s="80"/>
      <c r="J41" s="80"/>
      <c r="K41" s="78">
        <v>180</v>
      </c>
      <c r="L41" s="74">
        <v>4500</v>
      </c>
      <c r="M41" s="89"/>
      <c r="N41" s="81"/>
      <c r="O41" s="80">
        <f t="shared" si="64"/>
        <v>0</v>
      </c>
      <c r="P41" s="80">
        <f t="shared" si="65"/>
        <v>0</v>
      </c>
      <c r="Q41" s="79">
        <v>8000</v>
      </c>
      <c r="R41" s="74">
        <v>82950</v>
      </c>
      <c r="S41" s="79">
        <v>2142</v>
      </c>
      <c r="T41" s="79">
        <v>12547.509999999998</v>
      </c>
      <c r="U41" s="80">
        <f t="shared" si="46"/>
        <v>0.26774999999999999</v>
      </c>
      <c r="V41" s="80">
        <f t="shared" si="47"/>
        <v>0.15126594333936105</v>
      </c>
      <c r="W41" s="74">
        <v>16000</v>
      </c>
      <c r="X41" s="74">
        <v>312000</v>
      </c>
      <c r="Y41" s="79">
        <v>3324.8</v>
      </c>
      <c r="Z41" s="79">
        <v>55517.740000000005</v>
      </c>
      <c r="AA41" s="80">
        <f t="shared" ref="AA41" si="73">Y41/W41</f>
        <v>0.20780000000000001</v>
      </c>
      <c r="AB41" s="80">
        <f t="shared" ref="AB41" si="74">Z41/X41</f>
        <v>0.17794147435897437</v>
      </c>
      <c r="AC41" s="74">
        <v>53700</v>
      </c>
      <c r="AD41" s="79">
        <v>5826.2800000000007</v>
      </c>
      <c r="AE41" s="80">
        <f t="shared" si="30"/>
        <v>0.10849683426443205</v>
      </c>
      <c r="AF41" s="74">
        <f t="shared" si="51"/>
        <v>453150</v>
      </c>
      <c r="AG41" s="74">
        <f t="shared" si="52"/>
        <v>73891.53</v>
      </c>
      <c r="AH41" s="80">
        <f t="shared" si="53"/>
        <v>0.16306196623634558</v>
      </c>
    </row>
    <row r="42" spans="1:34" s="3" customFormat="1" ht="31.2" x14ac:dyDescent="0.25">
      <c r="A42" s="11" t="s">
        <v>39</v>
      </c>
      <c r="B42" s="10">
        <v>1022</v>
      </c>
      <c r="C42" s="11" t="s">
        <v>8</v>
      </c>
      <c r="D42" s="25" t="s">
        <v>63</v>
      </c>
      <c r="E42" s="78">
        <v>282.99200000000002</v>
      </c>
      <c r="F42" s="74">
        <v>996400</v>
      </c>
      <c r="G42" s="64">
        <v>91.353561999999997</v>
      </c>
      <c r="H42" s="64">
        <v>155223.51999999999</v>
      </c>
      <c r="I42" s="66">
        <f t="shared" si="61"/>
        <v>0.3228132314694408</v>
      </c>
      <c r="J42" s="66">
        <f t="shared" si="62"/>
        <v>0.15578434363709354</v>
      </c>
      <c r="K42" s="68">
        <v>1999.575</v>
      </c>
      <c r="L42" s="63">
        <v>94200</v>
      </c>
      <c r="M42" s="68">
        <v>152</v>
      </c>
      <c r="N42" s="69">
        <v>6508.08</v>
      </c>
      <c r="O42" s="66">
        <f t="shared" si="64"/>
        <v>7.6016153432604427E-2</v>
      </c>
      <c r="P42" s="66">
        <f t="shared" si="65"/>
        <v>6.908789808917197E-2</v>
      </c>
      <c r="Q42" s="64">
        <v>76500</v>
      </c>
      <c r="R42" s="63">
        <v>793300</v>
      </c>
      <c r="S42" s="64">
        <v>16428.999999999996</v>
      </c>
      <c r="T42" s="64">
        <v>93295.31</v>
      </c>
      <c r="U42" s="66">
        <f t="shared" si="46"/>
        <v>0.21475816993464047</v>
      </c>
      <c r="V42" s="66">
        <f t="shared" si="47"/>
        <v>0.11760407159964704</v>
      </c>
      <c r="W42" s="63"/>
      <c r="X42" s="63"/>
      <c r="Y42" s="90"/>
      <c r="Z42" s="64"/>
      <c r="AA42" s="66"/>
      <c r="AB42" s="66"/>
      <c r="AC42" s="74">
        <v>45800</v>
      </c>
      <c r="AD42" s="64">
        <v>5564.29</v>
      </c>
      <c r="AE42" s="66">
        <f t="shared" si="30"/>
        <v>0.12149104803493449</v>
      </c>
      <c r="AF42" s="63">
        <f t="shared" si="51"/>
        <v>1929700</v>
      </c>
      <c r="AG42" s="63">
        <f t="shared" si="52"/>
        <v>260591.19999999998</v>
      </c>
      <c r="AH42" s="66">
        <f t="shared" si="53"/>
        <v>0.13504233818728298</v>
      </c>
    </row>
    <row r="43" spans="1:34" s="3" customFormat="1" ht="46.8" x14ac:dyDescent="0.25">
      <c r="A43" s="11" t="s">
        <v>40</v>
      </c>
      <c r="B43" s="10">
        <v>1070</v>
      </c>
      <c r="C43" s="11" t="s">
        <v>9</v>
      </c>
      <c r="D43" s="57" t="s">
        <v>111</v>
      </c>
      <c r="E43" s="76">
        <f>SUM(E44:E45)</f>
        <v>52.017000000000003</v>
      </c>
      <c r="F43" s="77">
        <f t="shared" ref="F43:H43" si="75">SUM(F44:F45)</f>
        <v>203100</v>
      </c>
      <c r="G43" s="77">
        <f t="shared" si="75"/>
        <v>20.000539514704997</v>
      </c>
      <c r="H43" s="77">
        <f t="shared" si="75"/>
        <v>48805.65</v>
      </c>
      <c r="I43" s="66">
        <f t="shared" si="61"/>
        <v>0.38450005795614889</v>
      </c>
      <c r="J43" s="66">
        <f t="shared" si="62"/>
        <v>0.24030354505169868</v>
      </c>
      <c r="K43" s="76">
        <f>SUM(K44:K46)</f>
        <v>8648.4549999999999</v>
      </c>
      <c r="L43" s="71">
        <f t="shared" ref="L43" si="76">SUM(L44:L46)</f>
        <v>253600</v>
      </c>
      <c r="M43" s="76">
        <f t="shared" ref="M43" si="77">SUM(M44:M46)</f>
        <v>80.519000000000005</v>
      </c>
      <c r="N43" s="76">
        <f t="shared" ref="N43" si="78">SUM(N44:N46)</f>
        <v>3520.26</v>
      </c>
      <c r="O43" s="66">
        <f t="shared" si="64"/>
        <v>9.310217836596248E-3</v>
      </c>
      <c r="P43" s="66">
        <f t="shared" si="65"/>
        <v>1.388115141955836E-2</v>
      </c>
      <c r="Q43" s="71">
        <f>SUM(Q44:Q46)</f>
        <v>75998</v>
      </c>
      <c r="R43" s="71">
        <f t="shared" ref="R43" si="79">SUM(R44:R46)</f>
        <v>788100</v>
      </c>
      <c r="S43" s="71">
        <f t="shared" ref="S43" si="80">SUM(S44:S46)</f>
        <v>20225</v>
      </c>
      <c r="T43" s="71">
        <f t="shared" ref="T43" si="81">SUM(T44:T46)</f>
        <v>125203.39000000001</v>
      </c>
      <c r="U43" s="66">
        <f t="shared" si="46"/>
        <v>0.26612542435327247</v>
      </c>
      <c r="V43" s="66">
        <f t="shared" si="47"/>
        <v>0.15886738992513641</v>
      </c>
      <c r="W43" s="77"/>
      <c r="X43" s="77"/>
      <c r="Y43" s="90"/>
      <c r="Z43" s="64"/>
      <c r="AA43" s="66"/>
      <c r="AB43" s="66"/>
      <c r="AC43" s="63">
        <f>SUM(AC44:AC46)</f>
        <v>144000</v>
      </c>
      <c r="AD43" s="63">
        <f>SUM(AD44:AD46)</f>
        <v>10123.040000000001</v>
      </c>
      <c r="AE43" s="66">
        <f t="shared" si="30"/>
        <v>7.0298888888888897E-2</v>
      </c>
      <c r="AF43" s="63">
        <f t="shared" si="51"/>
        <v>1388800</v>
      </c>
      <c r="AG43" s="63">
        <f t="shared" si="52"/>
        <v>187652.34000000003</v>
      </c>
      <c r="AH43" s="66">
        <f t="shared" si="53"/>
        <v>0.13511833237327192</v>
      </c>
    </row>
    <row r="44" spans="1:34" s="85" customFormat="1" ht="31.2" x14ac:dyDescent="0.25">
      <c r="A44" s="26"/>
      <c r="B44" s="27"/>
      <c r="C44" s="26" t="s">
        <v>9</v>
      </c>
      <c r="D44" s="29" t="s">
        <v>64</v>
      </c>
      <c r="E44" s="78">
        <v>52.017000000000003</v>
      </c>
      <c r="F44" s="74">
        <v>203100</v>
      </c>
      <c r="G44" s="79">
        <v>20.000539514704997</v>
      </c>
      <c r="H44" s="79">
        <v>48805.65</v>
      </c>
      <c r="I44" s="80">
        <f t="shared" si="61"/>
        <v>0.38450005795614889</v>
      </c>
      <c r="J44" s="80">
        <f t="shared" si="62"/>
        <v>0.24030354505169868</v>
      </c>
      <c r="K44" s="78">
        <v>468</v>
      </c>
      <c r="L44" s="74">
        <v>23000</v>
      </c>
      <c r="M44" s="78">
        <v>42.518999999999998</v>
      </c>
      <c r="N44" s="81">
        <v>1993.59</v>
      </c>
      <c r="O44" s="80">
        <f t="shared" si="64"/>
        <v>9.0852564102564093E-2</v>
      </c>
      <c r="P44" s="80">
        <f t="shared" si="65"/>
        <v>8.6677826086956525E-2</v>
      </c>
      <c r="Q44" s="79">
        <v>24998</v>
      </c>
      <c r="R44" s="74">
        <v>259250</v>
      </c>
      <c r="S44" s="79">
        <v>4369</v>
      </c>
      <c r="T44" s="79">
        <v>25365.89</v>
      </c>
      <c r="U44" s="80">
        <f t="shared" si="46"/>
        <v>0.17477398191855348</v>
      </c>
      <c r="V44" s="80">
        <f t="shared" si="47"/>
        <v>9.7843355834136933E-2</v>
      </c>
      <c r="W44" s="84"/>
      <c r="X44" s="84"/>
      <c r="Y44" s="83"/>
      <c r="Z44" s="79"/>
      <c r="AA44" s="80"/>
      <c r="AB44" s="80"/>
      <c r="AC44" s="74">
        <v>84950</v>
      </c>
      <c r="AD44" s="79">
        <v>5564.3</v>
      </c>
      <c r="AE44" s="80">
        <f t="shared" si="30"/>
        <v>6.5500882872277816E-2</v>
      </c>
      <c r="AF44" s="74">
        <f t="shared" si="51"/>
        <v>570300</v>
      </c>
      <c r="AG44" s="74">
        <f t="shared" si="52"/>
        <v>81729.430000000008</v>
      </c>
      <c r="AH44" s="80">
        <f t="shared" si="53"/>
        <v>0.14330953883920744</v>
      </c>
    </row>
    <row r="45" spans="1:34" s="85" customFormat="1" ht="31.2" x14ac:dyDescent="0.25">
      <c r="A45" s="26"/>
      <c r="B45" s="27"/>
      <c r="C45" s="26" t="s">
        <v>9</v>
      </c>
      <c r="D45" s="29" t="s">
        <v>75</v>
      </c>
      <c r="E45" s="78"/>
      <c r="F45" s="74"/>
      <c r="G45" s="79">
        <v>0</v>
      </c>
      <c r="H45" s="79">
        <v>0</v>
      </c>
      <c r="I45" s="80"/>
      <c r="J45" s="80"/>
      <c r="K45" s="78">
        <v>8000</v>
      </c>
      <c r="L45" s="74">
        <v>222100</v>
      </c>
      <c r="M45" s="78">
        <v>33</v>
      </c>
      <c r="N45" s="81">
        <v>1161.72</v>
      </c>
      <c r="O45" s="80">
        <f t="shared" si="64"/>
        <v>4.1250000000000002E-3</v>
      </c>
      <c r="P45" s="80">
        <f t="shared" si="65"/>
        <v>5.2306168392615938E-3</v>
      </c>
      <c r="Q45" s="79">
        <v>45000</v>
      </c>
      <c r="R45" s="74">
        <v>466650</v>
      </c>
      <c r="S45" s="79">
        <v>13222</v>
      </c>
      <c r="T45" s="79">
        <v>82611.070000000007</v>
      </c>
      <c r="U45" s="80">
        <f t="shared" si="46"/>
        <v>0.29382222222222221</v>
      </c>
      <c r="V45" s="80">
        <f t="shared" si="47"/>
        <v>0.17703004393014038</v>
      </c>
      <c r="W45" s="84"/>
      <c r="X45" s="84"/>
      <c r="Y45" s="83"/>
      <c r="Z45" s="79"/>
      <c r="AA45" s="80"/>
      <c r="AB45" s="80"/>
      <c r="AC45" s="74">
        <v>41200</v>
      </c>
      <c r="AD45" s="79">
        <v>1820.7200000000003</v>
      </c>
      <c r="AE45" s="80">
        <f t="shared" si="30"/>
        <v>4.4192233009708745E-2</v>
      </c>
      <c r="AF45" s="74">
        <f t="shared" si="51"/>
        <v>729950</v>
      </c>
      <c r="AG45" s="74">
        <f t="shared" si="52"/>
        <v>85593.510000000009</v>
      </c>
      <c r="AH45" s="80">
        <f t="shared" si="53"/>
        <v>0.11725941502842661</v>
      </c>
    </row>
    <row r="46" spans="1:34" s="85" customFormat="1" ht="31.2" x14ac:dyDescent="0.25">
      <c r="A46" s="26"/>
      <c r="B46" s="27"/>
      <c r="C46" s="26" t="s">
        <v>9</v>
      </c>
      <c r="D46" s="29" t="s">
        <v>119</v>
      </c>
      <c r="E46" s="78"/>
      <c r="F46" s="74"/>
      <c r="G46" s="79">
        <v>0</v>
      </c>
      <c r="H46" s="79">
        <v>0</v>
      </c>
      <c r="I46" s="80"/>
      <c r="J46" s="80"/>
      <c r="K46" s="78">
        <v>180.45500000000001</v>
      </c>
      <c r="L46" s="74">
        <v>8500</v>
      </c>
      <c r="M46" s="78">
        <v>5</v>
      </c>
      <c r="N46" s="81">
        <v>364.95000000000005</v>
      </c>
      <c r="O46" s="80">
        <f t="shared" si="64"/>
        <v>2.770773877143886E-2</v>
      </c>
      <c r="P46" s="80">
        <f t="shared" si="65"/>
        <v>4.2935294117647065E-2</v>
      </c>
      <c r="Q46" s="79">
        <v>6000</v>
      </c>
      <c r="R46" s="74">
        <v>62200</v>
      </c>
      <c r="S46" s="79">
        <v>2634</v>
      </c>
      <c r="T46" s="79">
        <v>17226.43</v>
      </c>
      <c r="U46" s="80">
        <f t="shared" si="46"/>
        <v>0.439</v>
      </c>
      <c r="V46" s="80">
        <f t="shared" si="47"/>
        <v>0.27695225080385855</v>
      </c>
      <c r="W46" s="84"/>
      <c r="X46" s="84"/>
      <c r="Y46" s="83"/>
      <c r="Z46" s="79"/>
      <c r="AA46" s="80"/>
      <c r="AB46" s="80"/>
      <c r="AC46" s="74">
        <v>17850</v>
      </c>
      <c r="AD46" s="79">
        <v>2738.0200000000004</v>
      </c>
      <c r="AE46" s="80"/>
      <c r="AF46" s="74">
        <f t="shared" si="51"/>
        <v>88550</v>
      </c>
      <c r="AG46" s="74"/>
      <c r="AH46" s="80"/>
    </row>
    <row r="47" spans="1:34" s="3" customFormat="1" ht="46.8" x14ac:dyDescent="0.25">
      <c r="A47" s="11" t="s">
        <v>41</v>
      </c>
      <c r="B47" s="10">
        <v>1141</v>
      </c>
      <c r="C47" s="11" t="s">
        <v>10</v>
      </c>
      <c r="D47" s="57" t="s">
        <v>112</v>
      </c>
      <c r="E47" s="68">
        <v>55.972000000000001</v>
      </c>
      <c r="F47" s="63">
        <v>900000</v>
      </c>
      <c r="G47" s="64">
        <v>44.3731670443468</v>
      </c>
      <c r="H47" s="69">
        <v>164000.24</v>
      </c>
      <c r="I47" s="66">
        <f t="shared" si="61"/>
        <v>0.79277437011982421</v>
      </c>
      <c r="J47" s="66">
        <f t="shared" si="62"/>
        <v>0.18222248888888887</v>
      </c>
      <c r="K47" s="68">
        <v>6368.0749999999998</v>
      </c>
      <c r="L47" s="63">
        <v>300000</v>
      </c>
      <c r="M47" s="68">
        <v>147</v>
      </c>
      <c r="N47" s="69">
        <v>6845.1299999999992</v>
      </c>
      <c r="O47" s="66">
        <f t="shared" si="64"/>
        <v>2.3083898980461127E-2</v>
      </c>
      <c r="P47" s="66">
        <f t="shared" si="65"/>
        <v>2.2817099999999996E-2</v>
      </c>
      <c r="Q47" s="64">
        <v>77146</v>
      </c>
      <c r="R47" s="63">
        <v>800000</v>
      </c>
      <c r="S47" s="64">
        <v>9741</v>
      </c>
      <c r="T47" s="64">
        <v>48718.14</v>
      </c>
      <c r="U47" s="66">
        <f t="shared" si="46"/>
        <v>0.12626707800793302</v>
      </c>
      <c r="V47" s="66">
        <f t="shared" si="47"/>
        <v>6.0897674999999998E-2</v>
      </c>
      <c r="W47" s="77"/>
      <c r="X47" s="77"/>
      <c r="Y47" s="90"/>
      <c r="Z47" s="64"/>
      <c r="AA47" s="66"/>
      <c r="AB47" s="66"/>
      <c r="AC47" s="74">
        <v>136900</v>
      </c>
      <c r="AD47" s="64">
        <v>6505.1900000000005</v>
      </c>
      <c r="AE47" s="66">
        <f t="shared" si="30"/>
        <v>4.7517823228634043E-2</v>
      </c>
      <c r="AF47" s="63">
        <f t="shared" si="51"/>
        <v>2136900</v>
      </c>
      <c r="AG47" s="63">
        <f t="shared" si="52"/>
        <v>226068.7</v>
      </c>
      <c r="AH47" s="66">
        <f t="shared" si="53"/>
        <v>0.10579283073611306</v>
      </c>
    </row>
    <row r="48" spans="1:34" s="3" customFormat="1" ht="31.2" x14ac:dyDescent="0.25">
      <c r="A48" s="11" t="s">
        <v>42</v>
      </c>
      <c r="B48" s="12">
        <v>1151</v>
      </c>
      <c r="C48" s="12" t="s">
        <v>10</v>
      </c>
      <c r="D48" s="57" t="s">
        <v>55</v>
      </c>
      <c r="E48" s="68">
        <v>30.001000000000001</v>
      </c>
      <c r="F48" s="63">
        <v>119900</v>
      </c>
      <c r="G48" s="64"/>
      <c r="H48" s="69">
        <v>0</v>
      </c>
      <c r="I48" s="66">
        <f t="shared" si="61"/>
        <v>0</v>
      </c>
      <c r="J48" s="66">
        <f t="shared" si="62"/>
        <v>0</v>
      </c>
      <c r="K48" s="68">
        <v>96.144000000000005</v>
      </c>
      <c r="L48" s="63">
        <v>5000</v>
      </c>
      <c r="M48" s="68">
        <v>8.3999999999999986</v>
      </c>
      <c r="N48" s="69">
        <v>459.39</v>
      </c>
      <c r="O48" s="66">
        <f t="shared" si="64"/>
        <v>8.736894658012978E-2</v>
      </c>
      <c r="P48" s="66">
        <f t="shared" si="65"/>
        <v>9.1878000000000001E-2</v>
      </c>
      <c r="Q48" s="64">
        <v>5004</v>
      </c>
      <c r="R48" s="63">
        <v>51900</v>
      </c>
      <c r="S48" s="64">
        <v>1040.9999999999991</v>
      </c>
      <c r="T48" s="64">
        <v>6927.67</v>
      </c>
      <c r="U48" s="66">
        <f t="shared" si="46"/>
        <v>0.20803357314148663</v>
      </c>
      <c r="V48" s="66">
        <f t="shared" si="47"/>
        <v>0.13348111753371869</v>
      </c>
      <c r="W48" s="77"/>
      <c r="X48" s="77"/>
      <c r="Y48" s="90"/>
      <c r="Z48" s="64"/>
      <c r="AA48" s="66"/>
      <c r="AB48" s="66"/>
      <c r="AC48" s="84">
        <v>2200</v>
      </c>
      <c r="AD48" s="64">
        <v>319.32000000000005</v>
      </c>
      <c r="AE48" s="66">
        <f t="shared" si="30"/>
        <v>0.14514545454545458</v>
      </c>
      <c r="AF48" s="63">
        <f t="shared" si="51"/>
        <v>179000</v>
      </c>
      <c r="AG48" s="63">
        <f t="shared" si="52"/>
        <v>7706.38</v>
      </c>
      <c r="AH48" s="66">
        <f t="shared" si="53"/>
        <v>4.3052402234636869E-2</v>
      </c>
    </row>
    <row r="49" spans="1:34" s="3" customFormat="1" ht="46.8" x14ac:dyDescent="0.25">
      <c r="A49" s="11" t="s">
        <v>90</v>
      </c>
      <c r="B49" s="10">
        <v>1160</v>
      </c>
      <c r="C49" s="11" t="s">
        <v>10</v>
      </c>
      <c r="D49" s="57" t="s">
        <v>65</v>
      </c>
      <c r="E49" s="68">
        <v>8.0190000000000001</v>
      </c>
      <c r="F49" s="63">
        <v>27200</v>
      </c>
      <c r="G49" s="64"/>
      <c r="H49" s="69">
        <v>0</v>
      </c>
      <c r="I49" s="66">
        <f t="shared" si="61"/>
        <v>0</v>
      </c>
      <c r="J49" s="66">
        <f t="shared" si="62"/>
        <v>0</v>
      </c>
      <c r="K49" s="68">
        <v>55.19</v>
      </c>
      <c r="L49" s="63">
        <v>2600</v>
      </c>
      <c r="M49" s="68">
        <v>4.5</v>
      </c>
      <c r="N49" s="69">
        <v>188.06</v>
      </c>
      <c r="O49" s="66">
        <f t="shared" si="64"/>
        <v>8.1536510237361845E-2</v>
      </c>
      <c r="P49" s="66">
        <f t="shared" si="65"/>
        <v>7.2330769230769226E-2</v>
      </c>
      <c r="Q49" s="64">
        <v>2400</v>
      </c>
      <c r="R49" s="63">
        <v>24900</v>
      </c>
      <c r="S49" s="64">
        <v>300</v>
      </c>
      <c r="T49" s="64">
        <v>1881.92</v>
      </c>
      <c r="U49" s="66">
        <f t="shared" si="46"/>
        <v>0.125</v>
      </c>
      <c r="V49" s="66">
        <f t="shared" si="47"/>
        <v>7.5579116465863461E-2</v>
      </c>
      <c r="W49" s="77"/>
      <c r="X49" s="77"/>
      <c r="Y49" s="90"/>
      <c r="Z49" s="64"/>
      <c r="AA49" s="66"/>
      <c r="AB49" s="66"/>
      <c r="AC49" s="84">
        <v>2200</v>
      </c>
      <c r="AD49" s="64">
        <v>319.32000000000005</v>
      </c>
      <c r="AE49" s="66">
        <f t="shared" si="30"/>
        <v>0.14514545454545458</v>
      </c>
      <c r="AF49" s="63">
        <f t="shared" si="51"/>
        <v>56900</v>
      </c>
      <c r="AG49" s="63">
        <f t="shared" si="52"/>
        <v>2389.3000000000002</v>
      </c>
      <c r="AH49" s="66">
        <f t="shared" si="53"/>
        <v>4.1991212653778559E-2</v>
      </c>
    </row>
    <row r="50" spans="1:34" s="3" customFormat="1" x14ac:dyDescent="0.25">
      <c r="A50" s="11" t="s">
        <v>23</v>
      </c>
      <c r="B50" s="10">
        <v>5031</v>
      </c>
      <c r="C50" s="11" t="s">
        <v>14</v>
      </c>
      <c r="D50" s="91" t="s">
        <v>30</v>
      </c>
      <c r="E50" s="76">
        <f>E51+E52</f>
        <v>73</v>
      </c>
      <c r="F50" s="77">
        <f>F51+F52</f>
        <v>596900</v>
      </c>
      <c r="G50" s="77">
        <f t="shared" ref="G50:H50" si="82">G51+G52</f>
        <v>26.314269999999997</v>
      </c>
      <c r="H50" s="77">
        <f t="shared" si="82"/>
        <v>123314.18</v>
      </c>
      <c r="I50" s="66">
        <f t="shared" si="61"/>
        <v>0.36046945205479447</v>
      </c>
      <c r="J50" s="66">
        <f t="shared" si="62"/>
        <v>0.20659102027140222</v>
      </c>
      <c r="K50" s="76">
        <f t="shared" ref="K50:N50" si="83">K51+K52</f>
        <v>452.75700000000001</v>
      </c>
      <c r="L50" s="77">
        <f t="shared" si="83"/>
        <v>21800</v>
      </c>
      <c r="M50" s="77">
        <f t="shared" si="83"/>
        <v>35.105000000000004</v>
      </c>
      <c r="N50" s="77">
        <f t="shared" si="83"/>
        <v>1731.38</v>
      </c>
      <c r="O50" s="66">
        <f t="shared" si="64"/>
        <v>7.753607343453553E-2</v>
      </c>
      <c r="P50" s="66">
        <f t="shared" si="65"/>
        <v>7.9421100917431195E-2</v>
      </c>
      <c r="Q50" s="71">
        <f t="shared" ref="Q50:T50" si="84">Q51+Q52</f>
        <v>13000</v>
      </c>
      <c r="R50" s="77">
        <f t="shared" si="84"/>
        <v>134800</v>
      </c>
      <c r="S50" s="77">
        <f t="shared" si="84"/>
        <v>2901.9990000000007</v>
      </c>
      <c r="T50" s="77">
        <f t="shared" si="84"/>
        <v>16302.04</v>
      </c>
      <c r="U50" s="66">
        <f t="shared" si="46"/>
        <v>0.22323069230769235</v>
      </c>
      <c r="V50" s="66">
        <f t="shared" si="47"/>
        <v>0.12093501483679527</v>
      </c>
      <c r="W50" s="77"/>
      <c r="X50" s="77"/>
      <c r="Y50" s="63">
        <v>0</v>
      </c>
      <c r="Z50" s="63">
        <v>0</v>
      </c>
      <c r="AA50" s="66"/>
      <c r="AB50" s="66"/>
      <c r="AC50" s="84">
        <f t="shared" ref="AC50:AD50" si="85">AC51+AC52</f>
        <v>18300</v>
      </c>
      <c r="AD50" s="84">
        <f t="shared" si="85"/>
        <v>1596.6000000000004</v>
      </c>
      <c r="AE50" s="66">
        <f t="shared" si="30"/>
        <v>8.7245901639344287E-2</v>
      </c>
      <c r="AF50" s="63">
        <f t="shared" si="51"/>
        <v>771800</v>
      </c>
      <c r="AG50" s="63">
        <f t="shared" si="52"/>
        <v>142944.20000000001</v>
      </c>
      <c r="AH50" s="66">
        <f t="shared" si="53"/>
        <v>0.18520886239958539</v>
      </c>
    </row>
    <row r="51" spans="1:34" s="85" customFormat="1" ht="46.8" x14ac:dyDescent="0.25">
      <c r="A51" s="26"/>
      <c r="B51" s="27"/>
      <c r="C51" s="26"/>
      <c r="D51" s="29" t="s">
        <v>76</v>
      </c>
      <c r="E51" s="78">
        <v>64</v>
      </c>
      <c r="F51" s="74">
        <v>558900</v>
      </c>
      <c r="G51" s="79">
        <v>23.439999999999998</v>
      </c>
      <c r="H51" s="79">
        <v>114779.12</v>
      </c>
      <c r="I51" s="80">
        <f t="shared" si="61"/>
        <v>0.36624999999999996</v>
      </c>
      <c r="J51" s="80">
        <f t="shared" si="62"/>
        <v>0.20536611200572552</v>
      </c>
      <c r="K51" s="78">
        <v>360.75700000000001</v>
      </c>
      <c r="L51" s="74">
        <v>17000</v>
      </c>
      <c r="M51" s="78">
        <v>30</v>
      </c>
      <c r="N51" s="81">
        <v>1409.69</v>
      </c>
      <c r="O51" s="80">
        <f t="shared" si="64"/>
        <v>8.3158469551526379E-2</v>
      </c>
      <c r="P51" s="80">
        <f t="shared" si="65"/>
        <v>8.2922941176470588E-2</v>
      </c>
      <c r="Q51" s="79">
        <v>8000</v>
      </c>
      <c r="R51" s="74">
        <v>82950</v>
      </c>
      <c r="S51" s="79">
        <v>1978.9990000000007</v>
      </c>
      <c r="T51" s="79">
        <v>11301.59</v>
      </c>
      <c r="U51" s="80">
        <f t="shared" si="46"/>
        <v>0.24737487500000008</v>
      </c>
      <c r="V51" s="80">
        <f t="shared" si="47"/>
        <v>0.13624581072935504</v>
      </c>
      <c r="W51" s="74"/>
      <c r="X51" s="74"/>
      <c r="Y51" s="74"/>
      <c r="Z51" s="74"/>
      <c r="AA51" s="80"/>
      <c r="AB51" s="80"/>
      <c r="AC51" s="74">
        <v>16300</v>
      </c>
      <c r="AD51" s="79">
        <v>1277.2800000000002</v>
      </c>
      <c r="AE51" s="80">
        <f t="shared" si="30"/>
        <v>7.8360736196319031E-2</v>
      </c>
      <c r="AF51" s="74">
        <f t="shared" si="51"/>
        <v>675150</v>
      </c>
      <c r="AG51" s="74">
        <f t="shared" si="52"/>
        <v>128767.67999999999</v>
      </c>
      <c r="AH51" s="80">
        <f t="shared" si="53"/>
        <v>0.19072455009997777</v>
      </c>
    </row>
    <row r="52" spans="1:34" s="85" customFormat="1" ht="46.8" x14ac:dyDescent="0.25">
      <c r="A52" s="26"/>
      <c r="B52" s="27"/>
      <c r="C52" s="26"/>
      <c r="D52" s="29" t="s">
        <v>77</v>
      </c>
      <c r="E52" s="92">
        <v>9</v>
      </c>
      <c r="F52" s="93">
        <v>38000</v>
      </c>
      <c r="G52" s="79">
        <v>2.8742700000000001</v>
      </c>
      <c r="H52" s="94">
        <v>8535.0600000000013</v>
      </c>
      <c r="I52" s="80">
        <f t="shared" si="61"/>
        <v>0.31936333333333333</v>
      </c>
      <c r="J52" s="80">
        <f t="shared" si="62"/>
        <v>0.22460684210526319</v>
      </c>
      <c r="K52" s="92">
        <v>92</v>
      </c>
      <c r="L52" s="93">
        <v>4800</v>
      </c>
      <c r="M52" s="78">
        <v>5.1050000000000004</v>
      </c>
      <c r="N52" s="95">
        <v>321.69</v>
      </c>
      <c r="O52" s="80">
        <f t="shared" si="64"/>
        <v>5.548913043478261E-2</v>
      </c>
      <c r="P52" s="80">
        <f t="shared" si="65"/>
        <v>6.7018750000000002E-2</v>
      </c>
      <c r="Q52" s="79">
        <v>5000</v>
      </c>
      <c r="R52" s="74">
        <v>51850</v>
      </c>
      <c r="S52" s="79">
        <v>923</v>
      </c>
      <c r="T52" s="79">
        <v>5000.4500000000007</v>
      </c>
      <c r="U52" s="80">
        <f t="shared" si="46"/>
        <v>0.18459999999999999</v>
      </c>
      <c r="V52" s="80">
        <f t="shared" si="47"/>
        <v>9.644069431051111E-2</v>
      </c>
      <c r="W52" s="74"/>
      <c r="X52" s="74"/>
      <c r="Y52" s="74"/>
      <c r="Z52" s="74"/>
      <c r="AA52" s="80"/>
      <c r="AB52" s="80"/>
      <c r="AC52" s="74">
        <v>2000</v>
      </c>
      <c r="AD52" s="79">
        <v>319.32000000000005</v>
      </c>
      <c r="AE52" s="80">
        <f t="shared" si="30"/>
        <v>0.15966000000000002</v>
      </c>
      <c r="AF52" s="74">
        <f t="shared" si="51"/>
        <v>96650</v>
      </c>
      <c r="AG52" s="74">
        <f t="shared" si="52"/>
        <v>14176.520000000002</v>
      </c>
      <c r="AH52" s="80">
        <f t="shared" si="53"/>
        <v>0.14667894464562858</v>
      </c>
    </row>
    <row r="53" spans="1:34" s="3" customFormat="1" ht="46.5" customHeight="1" x14ac:dyDescent="0.25">
      <c r="A53" s="13" t="s">
        <v>33</v>
      </c>
      <c r="B53" s="13"/>
      <c r="C53" s="13"/>
      <c r="D53" s="17" t="s">
        <v>47</v>
      </c>
      <c r="E53" s="67">
        <f>E54+E55+E56</f>
        <v>137.886</v>
      </c>
      <c r="F53" s="59">
        <f t="shared" ref="F53" si="86">F54+F55+F56</f>
        <v>746000</v>
      </c>
      <c r="G53" s="59">
        <f>G54+G55+G56</f>
        <v>18.556061069999998</v>
      </c>
      <c r="H53" s="59">
        <f t="shared" ref="H53" si="87">H54+H55+H56</f>
        <v>98594.41</v>
      </c>
      <c r="I53" s="60">
        <f t="shared" si="9"/>
        <v>0.13457538161959878</v>
      </c>
      <c r="J53" s="60">
        <f t="shared" si="10"/>
        <v>0.13216408847184988</v>
      </c>
      <c r="K53" s="59">
        <f t="shared" ref="K53:L53" si="88">K54+K55+K56</f>
        <v>713</v>
      </c>
      <c r="L53" s="59">
        <f t="shared" si="88"/>
        <v>34200</v>
      </c>
      <c r="M53" s="59">
        <f t="shared" ref="M53:N53" si="89">M54+M55+M56</f>
        <v>62.129999999999995</v>
      </c>
      <c r="N53" s="59">
        <f t="shared" si="89"/>
        <v>3018.27</v>
      </c>
      <c r="O53" s="60">
        <f t="shared" ref="O53:O56" si="90">M53/K53</f>
        <v>8.7138849929873766E-2</v>
      </c>
      <c r="P53" s="60">
        <f t="shared" ref="P53:P56" si="91">N53/L53</f>
        <v>8.825350877192982E-2</v>
      </c>
      <c r="Q53" s="59">
        <f t="shared" ref="Q53:R53" si="92">Q54+Q55+Q56</f>
        <v>68100</v>
      </c>
      <c r="R53" s="59">
        <f t="shared" si="92"/>
        <v>583300</v>
      </c>
      <c r="S53" s="59">
        <f t="shared" ref="S53:T53" si="93">S54+S55+S56</f>
        <v>5760.4709999999995</v>
      </c>
      <c r="T53" s="59">
        <f t="shared" si="93"/>
        <v>44690.68</v>
      </c>
      <c r="U53" s="60">
        <f t="shared" ref="U53:U56" si="94">S53/Q53</f>
        <v>8.4588414096916295E-2</v>
      </c>
      <c r="V53" s="60">
        <f t="shared" si="29"/>
        <v>7.6616972398422772E-2</v>
      </c>
      <c r="W53" s="59">
        <f t="shared" ref="W53:X53" si="95">W54+W55+W56</f>
        <v>0</v>
      </c>
      <c r="X53" s="59">
        <f t="shared" si="95"/>
        <v>0</v>
      </c>
      <c r="Y53" s="59">
        <f t="shared" ref="Y53:Z53" si="96">Y54+Y55+Y56</f>
        <v>0</v>
      </c>
      <c r="Z53" s="59">
        <f t="shared" si="96"/>
        <v>0</v>
      </c>
      <c r="AA53" s="60"/>
      <c r="AB53" s="60"/>
      <c r="AC53" s="59">
        <f t="shared" ref="AC53" si="97">AC54+AC55+AC56</f>
        <v>0</v>
      </c>
      <c r="AD53" s="59">
        <f t="shared" ref="AD53" si="98">AD54+AD55+AD56</f>
        <v>0</v>
      </c>
      <c r="AE53" s="60"/>
      <c r="AF53" s="59">
        <f t="shared" ref="AF53" si="99">AF54+AF55+AF56</f>
        <v>1363500</v>
      </c>
      <c r="AG53" s="59">
        <f>AG54+AG55+AG56</f>
        <v>146303.35999999999</v>
      </c>
      <c r="AH53" s="60">
        <f>AG53/AF53</f>
        <v>0.10729986065273193</v>
      </c>
    </row>
    <row r="54" spans="1:34" s="3" customFormat="1" ht="31.2" x14ac:dyDescent="0.25">
      <c r="A54" s="11" t="s">
        <v>17</v>
      </c>
      <c r="B54" s="11" t="s">
        <v>18</v>
      </c>
      <c r="C54" s="11" t="s">
        <v>5</v>
      </c>
      <c r="D54" s="48" t="s">
        <v>48</v>
      </c>
      <c r="E54" s="68">
        <v>81.400999999999996</v>
      </c>
      <c r="F54" s="63">
        <v>483900</v>
      </c>
      <c r="G54" s="64">
        <v>10.62175</v>
      </c>
      <c r="H54" s="63">
        <v>72403.47</v>
      </c>
      <c r="I54" s="66">
        <f t="shared" si="9"/>
        <v>0.13048672620729476</v>
      </c>
      <c r="J54" s="66">
        <f t="shared" si="10"/>
        <v>0.14962486050836951</v>
      </c>
      <c r="K54" s="63">
        <v>263</v>
      </c>
      <c r="L54" s="63">
        <v>13000</v>
      </c>
      <c r="M54" s="63">
        <v>40</v>
      </c>
      <c r="N54" s="63">
        <v>1749.6</v>
      </c>
      <c r="O54" s="66">
        <f t="shared" si="90"/>
        <v>0.15209125475285171</v>
      </c>
      <c r="P54" s="66">
        <f t="shared" si="91"/>
        <v>0.13458461538461539</v>
      </c>
      <c r="Q54" s="63">
        <v>30000</v>
      </c>
      <c r="R54" s="63">
        <v>274000</v>
      </c>
      <c r="S54" s="63">
        <v>2666</v>
      </c>
      <c r="T54" s="63">
        <v>22345.34</v>
      </c>
      <c r="U54" s="66">
        <f t="shared" si="94"/>
        <v>8.8866666666666663E-2</v>
      </c>
      <c r="V54" s="66">
        <f t="shared" si="29"/>
        <v>8.1552335766423359E-2</v>
      </c>
      <c r="W54" s="63"/>
      <c r="X54" s="63"/>
      <c r="Y54" s="63"/>
      <c r="Z54" s="63"/>
      <c r="AA54" s="66"/>
      <c r="AB54" s="66"/>
      <c r="AC54" s="63"/>
      <c r="AD54" s="63"/>
      <c r="AE54" s="66"/>
      <c r="AF54" s="63">
        <f t="shared" ref="AF54:AF67" si="100">F54+L54+R54+X54+AC54</f>
        <v>770900</v>
      </c>
      <c r="AG54" s="63">
        <f>H54+N54+T54+Z54+AD54</f>
        <v>96498.41</v>
      </c>
      <c r="AH54" s="66">
        <f t="shared" ref="AH54:AH66" si="101">AG54/AF54</f>
        <v>0.1251763004280711</v>
      </c>
    </row>
    <row r="55" spans="1:34" s="3" customFormat="1" ht="62.4" x14ac:dyDescent="0.25">
      <c r="A55" s="11" t="s">
        <v>22</v>
      </c>
      <c r="B55" s="10">
        <v>3104</v>
      </c>
      <c r="C55" s="10">
        <v>1020</v>
      </c>
      <c r="D55" s="57" t="s">
        <v>80</v>
      </c>
      <c r="E55" s="68">
        <v>37.671999999999997</v>
      </c>
      <c r="F55" s="63">
        <v>154300</v>
      </c>
      <c r="G55" s="63"/>
      <c r="H55" s="63"/>
      <c r="I55" s="66">
        <f t="shared" si="9"/>
        <v>0</v>
      </c>
      <c r="J55" s="66">
        <f t="shared" si="10"/>
        <v>0</v>
      </c>
      <c r="K55" s="63">
        <v>200</v>
      </c>
      <c r="L55" s="63">
        <v>9400</v>
      </c>
      <c r="M55" s="63"/>
      <c r="N55" s="63"/>
      <c r="O55" s="66">
        <f t="shared" si="90"/>
        <v>0</v>
      </c>
      <c r="P55" s="66">
        <f t="shared" si="91"/>
        <v>0</v>
      </c>
      <c r="Q55" s="63">
        <v>20000</v>
      </c>
      <c r="R55" s="63">
        <v>181600</v>
      </c>
      <c r="S55" s="63"/>
      <c r="T55" s="63"/>
      <c r="U55" s="66">
        <f t="shared" si="94"/>
        <v>0</v>
      </c>
      <c r="V55" s="66">
        <f t="shared" si="29"/>
        <v>0</v>
      </c>
      <c r="W55" s="63"/>
      <c r="X55" s="63"/>
      <c r="Y55" s="63"/>
      <c r="Z55" s="63"/>
      <c r="AA55" s="66"/>
      <c r="AB55" s="66"/>
      <c r="AC55" s="63"/>
      <c r="AD55" s="63"/>
      <c r="AE55" s="66"/>
      <c r="AF55" s="63">
        <f t="shared" si="100"/>
        <v>345300</v>
      </c>
      <c r="AG55" s="63">
        <f t="shared" si="13"/>
        <v>0</v>
      </c>
      <c r="AH55" s="66">
        <f t="shared" si="101"/>
        <v>0</v>
      </c>
    </row>
    <row r="56" spans="1:34" s="3" customFormat="1" ht="46.8" x14ac:dyDescent="0.25">
      <c r="A56" s="11" t="s">
        <v>21</v>
      </c>
      <c r="B56" s="10">
        <v>3121</v>
      </c>
      <c r="C56" s="10">
        <v>1040</v>
      </c>
      <c r="D56" s="55" t="s">
        <v>78</v>
      </c>
      <c r="E56" s="68">
        <v>18.812999999999999</v>
      </c>
      <c r="F56" s="63">
        <v>107800</v>
      </c>
      <c r="G56" s="64">
        <v>7.9343110699999997</v>
      </c>
      <c r="H56" s="63">
        <v>26190.94</v>
      </c>
      <c r="I56" s="66">
        <f t="shared" si="9"/>
        <v>0.42174618986870782</v>
      </c>
      <c r="J56" s="66">
        <f t="shared" si="10"/>
        <v>0.24295862708719851</v>
      </c>
      <c r="K56" s="63">
        <v>250</v>
      </c>
      <c r="L56" s="63">
        <v>11800</v>
      </c>
      <c r="M56" s="64">
        <v>22.13</v>
      </c>
      <c r="N56" s="63">
        <v>1268.67</v>
      </c>
      <c r="O56" s="66">
        <f t="shared" si="90"/>
        <v>8.8520000000000001E-2</v>
      </c>
      <c r="P56" s="66">
        <f t="shared" si="91"/>
        <v>0.10751440677966102</v>
      </c>
      <c r="Q56" s="63">
        <v>18100</v>
      </c>
      <c r="R56" s="63">
        <v>127700</v>
      </c>
      <c r="S56" s="63">
        <v>3094.471</v>
      </c>
      <c r="T56" s="63">
        <v>22345.34</v>
      </c>
      <c r="U56" s="66">
        <f t="shared" si="94"/>
        <v>0.17096524861878454</v>
      </c>
      <c r="V56" s="66">
        <f t="shared" si="29"/>
        <v>0.17498308535630383</v>
      </c>
      <c r="W56" s="63"/>
      <c r="X56" s="63"/>
      <c r="Y56" s="63"/>
      <c r="Z56" s="63"/>
      <c r="AA56" s="66"/>
      <c r="AB56" s="66"/>
      <c r="AC56" s="63"/>
      <c r="AD56" s="63"/>
      <c r="AE56" s="66"/>
      <c r="AF56" s="63">
        <f t="shared" si="100"/>
        <v>247300</v>
      </c>
      <c r="AG56" s="63">
        <f t="shared" si="13"/>
        <v>49804.95</v>
      </c>
      <c r="AH56" s="66">
        <f t="shared" si="101"/>
        <v>0.20139486453699959</v>
      </c>
    </row>
    <row r="57" spans="1:34" s="3" customFormat="1" ht="31.2" x14ac:dyDescent="0.25">
      <c r="A57" s="14">
        <v>1010000</v>
      </c>
      <c r="B57" s="14"/>
      <c r="C57" s="14"/>
      <c r="D57" s="96" t="s">
        <v>49</v>
      </c>
      <c r="E57" s="59">
        <f>SUM(E58:E65)</f>
        <v>272</v>
      </c>
      <c r="F57" s="59">
        <f>SUM(F58:F65)</f>
        <v>1029100</v>
      </c>
      <c r="G57" s="61">
        <f>SUM(G58:G65)</f>
        <v>76.099999999999994</v>
      </c>
      <c r="H57" s="59">
        <f>SUM(H58:H65)</f>
        <v>241607.66</v>
      </c>
      <c r="I57" s="60">
        <f t="shared" ref="I57:I66" si="102">G57/E57</f>
        <v>0.27977941176470589</v>
      </c>
      <c r="J57" s="60">
        <f t="shared" ref="J57:J66" si="103">H57/F57</f>
        <v>0.23477568749392674</v>
      </c>
      <c r="K57" s="59">
        <f t="shared" ref="K57:L57" si="104">SUM(K58:K65)</f>
        <v>1700</v>
      </c>
      <c r="L57" s="59">
        <f t="shared" si="104"/>
        <v>67800</v>
      </c>
      <c r="M57" s="61">
        <f t="shared" ref="M57:N57" si="105">SUM(M58:M65)</f>
        <v>190</v>
      </c>
      <c r="N57" s="59">
        <f t="shared" si="105"/>
        <v>7763.39</v>
      </c>
      <c r="O57" s="60">
        <f t="shared" ref="O57:O70" si="106">M57/K57</f>
        <v>0.11176470588235295</v>
      </c>
      <c r="P57" s="60">
        <f t="shared" ref="P57:P70" si="107">N57/L57</f>
        <v>0.1145042772861357</v>
      </c>
      <c r="Q57" s="59">
        <f t="shared" ref="Q57:S57" si="108">SUM(Q58:Q65)</f>
        <v>134000</v>
      </c>
      <c r="R57" s="59">
        <f t="shared" si="108"/>
        <v>1156600</v>
      </c>
      <c r="S57" s="59">
        <f t="shared" si="108"/>
        <v>22667</v>
      </c>
      <c r="T57" s="59">
        <f t="shared" ref="T57" si="109">SUM(T58:T65)</f>
        <v>129900.18</v>
      </c>
      <c r="U57" s="60">
        <f t="shared" ref="U57:U70" si="110">S57/Q57</f>
        <v>0.16915671641791044</v>
      </c>
      <c r="V57" s="60">
        <f t="shared" ref="V57:V70" si="111">T57/R57</f>
        <v>0.11231210444406017</v>
      </c>
      <c r="W57" s="59">
        <f t="shared" ref="W57:X57" si="112">SUM(W58:W65)</f>
        <v>39000</v>
      </c>
      <c r="X57" s="59">
        <f t="shared" si="112"/>
        <v>768300</v>
      </c>
      <c r="Y57" s="59">
        <f t="shared" ref="Y57:Z57" si="113">SUM(Y58:Y65)</f>
        <v>8430</v>
      </c>
      <c r="Z57" s="59">
        <f t="shared" si="113"/>
        <v>141497.18</v>
      </c>
      <c r="AA57" s="60">
        <f>Y57/W57</f>
        <v>0.21615384615384614</v>
      </c>
      <c r="AB57" s="60">
        <f>Z57/X57</f>
        <v>0.18416917870623453</v>
      </c>
      <c r="AC57" s="59">
        <f t="shared" ref="AC57" si="114">SUM(AC58:AC65)</f>
        <v>174300</v>
      </c>
      <c r="AD57" s="59">
        <f t="shared" ref="AD57" si="115">SUM(AD58:AD65)</f>
        <v>73997.94</v>
      </c>
      <c r="AE57" s="60">
        <f>AD57/AC57</f>
        <v>0.42454354561101548</v>
      </c>
      <c r="AF57" s="59">
        <f t="shared" si="100"/>
        <v>3196100</v>
      </c>
      <c r="AG57" s="59">
        <f t="shared" ref="AG57" si="116">SUM(AG58:AG65)</f>
        <v>590348.3600000001</v>
      </c>
      <c r="AH57" s="60">
        <f>AG57/AF57</f>
        <v>0.18470897656518886</v>
      </c>
    </row>
    <row r="58" spans="1:34" s="3" customFormat="1" ht="31.2" x14ac:dyDescent="0.25">
      <c r="A58" s="10">
        <v>1011080</v>
      </c>
      <c r="B58" s="10">
        <v>1100</v>
      </c>
      <c r="C58" s="11" t="s">
        <v>9</v>
      </c>
      <c r="D58" s="55" t="s">
        <v>79</v>
      </c>
      <c r="E58" s="63"/>
      <c r="F58" s="63"/>
      <c r="G58" s="63"/>
      <c r="H58" s="63"/>
      <c r="I58" s="66"/>
      <c r="J58" s="66"/>
      <c r="K58" s="63">
        <v>340</v>
      </c>
      <c r="L58" s="63">
        <v>16000</v>
      </c>
      <c r="M58" s="62">
        <v>42</v>
      </c>
      <c r="N58" s="63">
        <v>1759.29</v>
      </c>
      <c r="O58" s="66">
        <f t="shared" si="106"/>
        <v>0.12352941176470589</v>
      </c>
      <c r="P58" s="66">
        <f t="shared" si="107"/>
        <v>0.109955625</v>
      </c>
      <c r="Q58" s="63">
        <v>35000</v>
      </c>
      <c r="R58" s="63">
        <v>302100</v>
      </c>
      <c r="S58" s="63">
        <v>5702</v>
      </c>
      <c r="T58" s="63">
        <v>33038.75</v>
      </c>
      <c r="U58" s="66">
        <f t="shared" si="110"/>
        <v>0.16291428571428571</v>
      </c>
      <c r="V58" s="66">
        <f t="shared" si="111"/>
        <v>0.10936362131744455</v>
      </c>
      <c r="W58" s="63">
        <v>16000</v>
      </c>
      <c r="X58" s="63">
        <v>315000</v>
      </c>
      <c r="Y58" s="63">
        <v>3400</v>
      </c>
      <c r="Z58" s="63">
        <v>56115.12</v>
      </c>
      <c r="AA58" s="66">
        <f t="shared" ref="AA58:AA70" si="117">Y58/W58</f>
        <v>0.21249999999999999</v>
      </c>
      <c r="AB58" s="66">
        <f t="shared" ref="AB58:AB70" si="118">Z58/X58</f>
        <v>0.1781432380952381</v>
      </c>
      <c r="AC58" s="63">
        <v>3000</v>
      </c>
      <c r="AD58" s="63">
        <v>703.69</v>
      </c>
      <c r="AE58" s="66">
        <f t="shared" ref="AE58:AE64" si="119">AD58/AC58</f>
        <v>0.23456333333333335</v>
      </c>
      <c r="AF58" s="63">
        <f t="shared" si="100"/>
        <v>636100</v>
      </c>
      <c r="AG58" s="63">
        <f t="shared" si="13"/>
        <v>91616.85</v>
      </c>
      <c r="AH58" s="66">
        <f t="shared" si="101"/>
        <v>0.14402900487344758</v>
      </c>
    </row>
    <row r="59" spans="1:34" s="3" customFormat="1" ht="31.2" x14ac:dyDescent="0.25">
      <c r="A59" s="10">
        <v>1014030</v>
      </c>
      <c r="B59" s="10">
        <v>4030</v>
      </c>
      <c r="C59" s="11" t="s">
        <v>11</v>
      </c>
      <c r="D59" s="57" t="s">
        <v>56</v>
      </c>
      <c r="E59" s="63">
        <v>173</v>
      </c>
      <c r="F59" s="63">
        <v>667700</v>
      </c>
      <c r="G59" s="64">
        <v>52.88</v>
      </c>
      <c r="H59" s="63">
        <v>168529.73</v>
      </c>
      <c r="I59" s="66">
        <f t="shared" si="102"/>
        <v>0.30566473988439308</v>
      </c>
      <c r="J59" s="66">
        <f t="shared" si="103"/>
        <v>0.25240336977684591</v>
      </c>
      <c r="K59" s="63">
        <v>280</v>
      </c>
      <c r="L59" s="63">
        <v>13200</v>
      </c>
      <c r="M59" s="63">
        <v>75</v>
      </c>
      <c r="N59" s="63">
        <v>3134.26</v>
      </c>
      <c r="O59" s="66">
        <f t="shared" si="106"/>
        <v>0.26785714285714285</v>
      </c>
      <c r="P59" s="66">
        <f t="shared" si="107"/>
        <v>0.2374439393939394</v>
      </c>
      <c r="Q59" s="63">
        <v>36000</v>
      </c>
      <c r="R59" s="63">
        <v>310700</v>
      </c>
      <c r="S59" s="63">
        <v>8462</v>
      </c>
      <c r="T59" s="63">
        <v>45680.69</v>
      </c>
      <c r="U59" s="66">
        <f t="shared" si="110"/>
        <v>0.23505555555555555</v>
      </c>
      <c r="V59" s="66">
        <f t="shared" si="111"/>
        <v>0.14702507241712262</v>
      </c>
      <c r="W59" s="63">
        <v>2000</v>
      </c>
      <c r="X59" s="63">
        <v>37200</v>
      </c>
      <c r="Y59" s="63"/>
      <c r="Z59" s="63"/>
      <c r="AA59" s="66">
        <f t="shared" si="117"/>
        <v>0</v>
      </c>
      <c r="AB59" s="66">
        <f t="shared" si="118"/>
        <v>0</v>
      </c>
      <c r="AC59" s="63">
        <v>1000</v>
      </c>
      <c r="AD59" s="63">
        <v>452.16</v>
      </c>
      <c r="AE59" s="66">
        <f t="shared" si="119"/>
        <v>0.45216000000000001</v>
      </c>
      <c r="AF59" s="63">
        <f t="shared" si="100"/>
        <v>1029800</v>
      </c>
      <c r="AG59" s="63">
        <f t="shared" si="13"/>
        <v>217796.84000000003</v>
      </c>
      <c r="AH59" s="66">
        <f t="shared" si="101"/>
        <v>0.21149430957467472</v>
      </c>
    </row>
    <row r="60" spans="1:34" s="3" customFormat="1" ht="31.2" x14ac:dyDescent="0.25">
      <c r="A60" s="10">
        <v>1014040</v>
      </c>
      <c r="B60" s="10">
        <v>4040</v>
      </c>
      <c r="C60" s="11" t="s">
        <v>11</v>
      </c>
      <c r="D60" s="57" t="s">
        <v>57</v>
      </c>
      <c r="E60" s="63">
        <v>95</v>
      </c>
      <c r="F60" s="63">
        <v>333600</v>
      </c>
      <c r="G60" s="64">
        <v>22.06</v>
      </c>
      <c r="H60" s="63">
        <v>70289.08</v>
      </c>
      <c r="I60" s="66">
        <f t="shared" si="102"/>
        <v>0.23221052631578945</v>
      </c>
      <c r="J60" s="66">
        <f t="shared" si="103"/>
        <v>0.21069868105515588</v>
      </c>
      <c r="K60" s="63">
        <v>140</v>
      </c>
      <c r="L60" s="63">
        <v>6600</v>
      </c>
      <c r="M60" s="63">
        <v>21</v>
      </c>
      <c r="N60" s="63">
        <v>877.59</v>
      </c>
      <c r="O60" s="66">
        <f t="shared" si="106"/>
        <v>0.15</v>
      </c>
      <c r="P60" s="66">
        <f t="shared" si="107"/>
        <v>0.13296818181818182</v>
      </c>
      <c r="Q60" s="63">
        <v>11000</v>
      </c>
      <c r="R60" s="63">
        <v>95000</v>
      </c>
      <c r="S60" s="63">
        <v>1670</v>
      </c>
      <c r="T60" s="63">
        <v>11121.62</v>
      </c>
      <c r="U60" s="66">
        <f t="shared" si="110"/>
        <v>0.15181818181818182</v>
      </c>
      <c r="V60" s="66">
        <f t="shared" si="111"/>
        <v>0.11706968421052633</v>
      </c>
      <c r="W60" s="63"/>
      <c r="X60" s="63"/>
      <c r="Y60" s="63"/>
      <c r="Z60" s="63"/>
      <c r="AA60" s="66"/>
      <c r="AB60" s="66"/>
      <c r="AC60" s="63">
        <v>800</v>
      </c>
      <c r="AD60" s="63">
        <v>274.95999999999998</v>
      </c>
      <c r="AE60" s="66">
        <f t="shared" si="119"/>
        <v>0.34369999999999995</v>
      </c>
      <c r="AF60" s="63">
        <f t="shared" si="100"/>
        <v>436000</v>
      </c>
      <c r="AG60" s="63">
        <f t="shared" si="13"/>
        <v>82563.25</v>
      </c>
      <c r="AH60" s="66">
        <f t="shared" si="101"/>
        <v>0.18936525229357798</v>
      </c>
    </row>
    <row r="61" spans="1:34" s="3" customFormat="1" ht="31.2" x14ac:dyDescent="0.25">
      <c r="A61" s="10">
        <v>1014060</v>
      </c>
      <c r="B61" s="10">
        <v>4060</v>
      </c>
      <c r="C61" s="11" t="s">
        <v>12</v>
      </c>
      <c r="D61" s="57" t="s">
        <v>58</v>
      </c>
      <c r="E61" s="63"/>
      <c r="F61" s="63"/>
      <c r="G61" s="63"/>
      <c r="H61" s="63"/>
      <c r="I61" s="66"/>
      <c r="J61" s="66"/>
      <c r="K61" s="63">
        <v>340</v>
      </c>
      <c r="L61" s="63">
        <v>16000</v>
      </c>
      <c r="M61" s="63">
        <v>42</v>
      </c>
      <c r="N61" s="63">
        <v>1759.29</v>
      </c>
      <c r="O61" s="66">
        <f t="shared" si="106"/>
        <v>0.12352941176470589</v>
      </c>
      <c r="P61" s="66">
        <f t="shared" si="107"/>
        <v>0.109955625</v>
      </c>
      <c r="Q61" s="63">
        <v>35000</v>
      </c>
      <c r="R61" s="63">
        <v>302100</v>
      </c>
      <c r="S61" s="63">
        <v>5702</v>
      </c>
      <c r="T61" s="63">
        <v>33038.75</v>
      </c>
      <c r="U61" s="66">
        <f t="shared" si="110"/>
        <v>0.16291428571428571</v>
      </c>
      <c r="V61" s="66">
        <f t="shared" si="111"/>
        <v>0.10936362131744455</v>
      </c>
      <c r="W61" s="63">
        <v>16000</v>
      </c>
      <c r="X61" s="63">
        <v>315000</v>
      </c>
      <c r="Y61" s="63">
        <v>3400</v>
      </c>
      <c r="Z61" s="63">
        <v>58447.4</v>
      </c>
      <c r="AA61" s="66">
        <f t="shared" si="117"/>
        <v>0.21249999999999999</v>
      </c>
      <c r="AB61" s="66">
        <f t="shared" si="118"/>
        <v>0.18554730158730159</v>
      </c>
      <c r="AC61" s="63">
        <v>3000</v>
      </c>
      <c r="AD61" s="63">
        <v>703.69</v>
      </c>
      <c r="AE61" s="66">
        <f t="shared" si="119"/>
        <v>0.23456333333333335</v>
      </c>
      <c r="AF61" s="63">
        <f t="shared" si="100"/>
        <v>636100</v>
      </c>
      <c r="AG61" s="63">
        <f t="shared" si="13"/>
        <v>93949.13</v>
      </c>
      <c r="AH61" s="66">
        <f t="shared" si="101"/>
        <v>0.1476955352931929</v>
      </c>
    </row>
    <row r="62" spans="1:34" s="3" customFormat="1" ht="31.2" x14ac:dyDescent="0.25">
      <c r="A62" s="10">
        <v>1014060</v>
      </c>
      <c r="B62" s="10">
        <v>4060</v>
      </c>
      <c r="C62" s="11" t="s">
        <v>12</v>
      </c>
      <c r="D62" s="57" t="s">
        <v>59</v>
      </c>
      <c r="E62" s="63"/>
      <c r="F62" s="63"/>
      <c r="G62" s="63"/>
      <c r="H62" s="63"/>
      <c r="I62" s="66"/>
      <c r="J62" s="66"/>
      <c r="K62" s="63">
        <v>20</v>
      </c>
      <c r="L62" s="63">
        <v>1000</v>
      </c>
      <c r="M62" s="97"/>
      <c r="N62" s="97"/>
      <c r="O62" s="66">
        <f t="shared" si="106"/>
        <v>0</v>
      </c>
      <c r="P62" s="66">
        <f t="shared" si="107"/>
        <v>0</v>
      </c>
      <c r="Q62" s="63">
        <v>4000</v>
      </c>
      <c r="R62" s="63">
        <v>34500</v>
      </c>
      <c r="S62" s="63"/>
      <c r="T62" s="63"/>
      <c r="U62" s="66">
        <f t="shared" si="110"/>
        <v>0</v>
      </c>
      <c r="V62" s="66">
        <f t="shared" si="111"/>
        <v>0</v>
      </c>
      <c r="W62" s="63"/>
      <c r="X62" s="63"/>
      <c r="Y62" s="63"/>
      <c r="Z62" s="63"/>
      <c r="AA62" s="66"/>
      <c r="AB62" s="66"/>
      <c r="AC62" s="63">
        <v>1500</v>
      </c>
      <c r="AD62" s="63">
        <v>503.86</v>
      </c>
      <c r="AE62" s="66">
        <f t="shared" si="119"/>
        <v>0.33590666666666669</v>
      </c>
      <c r="AF62" s="63">
        <f t="shared" si="100"/>
        <v>37000</v>
      </c>
      <c r="AG62" s="63">
        <f t="shared" si="13"/>
        <v>503.86</v>
      </c>
      <c r="AH62" s="66">
        <f t="shared" si="101"/>
        <v>1.3617837837837838E-2</v>
      </c>
    </row>
    <row r="63" spans="1:34" s="3" customFormat="1" ht="31.2" x14ac:dyDescent="0.25">
      <c r="A63" s="10">
        <v>1014060</v>
      </c>
      <c r="B63" s="10">
        <v>4060</v>
      </c>
      <c r="C63" s="11" t="s">
        <v>12</v>
      </c>
      <c r="D63" s="57" t="s">
        <v>60</v>
      </c>
      <c r="E63" s="63"/>
      <c r="F63" s="63"/>
      <c r="G63" s="63"/>
      <c r="H63" s="63"/>
      <c r="I63" s="66"/>
      <c r="J63" s="66"/>
      <c r="K63" s="63">
        <v>220</v>
      </c>
      <c r="L63" s="63">
        <v>5500</v>
      </c>
      <c r="M63" s="63">
        <v>9</v>
      </c>
      <c r="N63" s="63">
        <v>192.21</v>
      </c>
      <c r="O63" s="66">
        <f t="shared" si="106"/>
        <v>4.0909090909090909E-2</v>
      </c>
      <c r="P63" s="66">
        <f t="shared" si="107"/>
        <v>3.494727272727273E-2</v>
      </c>
      <c r="Q63" s="63">
        <v>7500</v>
      </c>
      <c r="R63" s="63">
        <v>64700</v>
      </c>
      <c r="S63" s="63">
        <v>951</v>
      </c>
      <c r="T63" s="63">
        <v>5431.98</v>
      </c>
      <c r="U63" s="66">
        <f t="shared" si="110"/>
        <v>0.1268</v>
      </c>
      <c r="V63" s="66">
        <f t="shared" si="111"/>
        <v>8.3956414219474487E-2</v>
      </c>
      <c r="W63" s="63"/>
      <c r="X63" s="63"/>
      <c r="Y63" s="63"/>
      <c r="Z63" s="63"/>
      <c r="AA63" s="66"/>
      <c r="AB63" s="66"/>
      <c r="AC63" s="63">
        <v>163500</v>
      </c>
      <c r="AD63" s="63">
        <v>71039.72</v>
      </c>
      <c r="AE63" s="66">
        <f t="shared" si="119"/>
        <v>0.43449370030581042</v>
      </c>
      <c r="AF63" s="63">
        <f t="shared" si="100"/>
        <v>233700</v>
      </c>
      <c r="AG63" s="63">
        <f t="shared" si="13"/>
        <v>76663.91</v>
      </c>
      <c r="AH63" s="66">
        <f t="shared" si="101"/>
        <v>0.32804411638853231</v>
      </c>
    </row>
    <row r="64" spans="1:34" s="3" customFormat="1" ht="31.2" x14ac:dyDescent="0.25">
      <c r="A64" s="10">
        <v>1014060</v>
      </c>
      <c r="B64" s="10">
        <v>4060</v>
      </c>
      <c r="C64" s="11" t="s">
        <v>12</v>
      </c>
      <c r="D64" s="57" t="s">
        <v>61</v>
      </c>
      <c r="E64" s="63"/>
      <c r="F64" s="63"/>
      <c r="G64" s="63"/>
      <c r="H64" s="63"/>
      <c r="I64" s="66"/>
      <c r="J64" s="66"/>
      <c r="K64" s="63">
        <v>340</v>
      </c>
      <c r="L64" s="63">
        <v>8500</v>
      </c>
      <c r="M64" s="63"/>
      <c r="N64" s="63"/>
      <c r="O64" s="66">
        <f t="shared" si="106"/>
        <v>0</v>
      </c>
      <c r="P64" s="66">
        <f t="shared" si="107"/>
        <v>0</v>
      </c>
      <c r="Q64" s="63">
        <v>1500</v>
      </c>
      <c r="R64" s="63">
        <v>13000</v>
      </c>
      <c r="S64" s="63"/>
      <c r="T64" s="63"/>
      <c r="U64" s="66">
        <f t="shared" si="110"/>
        <v>0</v>
      </c>
      <c r="V64" s="66">
        <f t="shared" si="111"/>
        <v>0</v>
      </c>
      <c r="W64" s="63">
        <v>5000</v>
      </c>
      <c r="X64" s="63">
        <v>101100</v>
      </c>
      <c r="Y64" s="63">
        <v>1630</v>
      </c>
      <c r="Z64" s="63">
        <v>26934.66</v>
      </c>
      <c r="AA64" s="66">
        <f t="shared" si="117"/>
        <v>0.32600000000000001</v>
      </c>
      <c r="AB64" s="66">
        <f t="shared" si="118"/>
        <v>0.26641602373887241</v>
      </c>
      <c r="AC64" s="63">
        <v>1500</v>
      </c>
      <c r="AD64" s="63">
        <v>319.86</v>
      </c>
      <c r="AE64" s="66">
        <f t="shared" si="119"/>
        <v>0.21324000000000001</v>
      </c>
      <c r="AF64" s="63">
        <f t="shared" si="100"/>
        <v>124100</v>
      </c>
      <c r="AG64" s="63">
        <f t="shared" si="13"/>
        <v>27254.52</v>
      </c>
      <c r="AH64" s="66">
        <f t="shared" si="101"/>
        <v>0.21961740531829171</v>
      </c>
    </row>
    <row r="65" spans="1:34" s="3" customFormat="1" ht="46.8" x14ac:dyDescent="0.25">
      <c r="A65" s="10">
        <v>1014081</v>
      </c>
      <c r="B65" s="10">
        <v>4081</v>
      </c>
      <c r="C65" s="11" t="s">
        <v>13</v>
      </c>
      <c r="D65" s="57" t="s">
        <v>50</v>
      </c>
      <c r="E65" s="64">
        <v>4</v>
      </c>
      <c r="F65" s="63">
        <v>27800</v>
      </c>
      <c r="G65" s="64">
        <v>1.1599999999999999</v>
      </c>
      <c r="H65" s="63">
        <v>2788.85</v>
      </c>
      <c r="I65" s="66">
        <f t="shared" si="102"/>
        <v>0.28999999999999998</v>
      </c>
      <c r="J65" s="66">
        <f t="shared" si="103"/>
        <v>0.10031834532374101</v>
      </c>
      <c r="K65" s="63">
        <v>20</v>
      </c>
      <c r="L65" s="63">
        <v>1000</v>
      </c>
      <c r="M65" s="63">
        <v>1</v>
      </c>
      <c r="N65" s="64">
        <v>40.75</v>
      </c>
      <c r="O65" s="66">
        <f t="shared" si="106"/>
        <v>0.05</v>
      </c>
      <c r="P65" s="66">
        <f t="shared" si="107"/>
        <v>4.0750000000000001E-2</v>
      </c>
      <c r="Q65" s="63">
        <v>4000</v>
      </c>
      <c r="R65" s="63">
        <v>34500</v>
      </c>
      <c r="S65" s="63">
        <v>180</v>
      </c>
      <c r="T65" s="63">
        <v>1588.39</v>
      </c>
      <c r="U65" s="66">
        <f t="shared" si="110"/>
        <v>4.4999999999999998E-2</v>
      </c>
      <c r="V65" s="66">
        <f t="shared" si="111"/>
        <v>4.6040289855072469E-2</v>
      </c>
      <c r="W65" s="63"/>
      <c r="X65" s="63"/>
      <c r="Y65" s="62"/>
      <c r="Z65" s="64"/>
      <c r="AA65" s="66"/>
      <c r="AB65" s="66"/>
      <c r="AC65" s="63"/>
      <c r="AD65" s="63"/>
      <c r="AE65" s="66"/>
      <c r="AF65" s="98"/>
      <c r="AG65" s="98"/>
      <c r="AH65" s="66"/>
    </row>
    <row r="66" spans="1:34" s="3" customFormat="1" ht="31.2" x14ac:dyDescent="0.25">
      <c r="A66" s="13" t="s">
        <v>91</v>
      </c>
      <c r="B66" s="30"/>
      <c r="C66" s="31"/>
      <c r="D66" s="32" t="s">
        <v>92</v>
      </c>
      <c r="E66" s="59">
        <f>E67</f>
        <v>8.61</v>
      </c>
      <c r="F66" s="59">
        <f t="shared" ref="F66" si="120">F67</f>
        <v>43300</v>
      </c>
      <c r="G66" s="59">
        <f t="shared" ref="G66:H66" si="121">G67</f>
        <v>0.64954000000000001</v>
      </c>
      <c r="H66" s="59">
        <f t="shared" si="121"/>
        <v>2247.5</v>
      </c>
      <c r="I66" s="60">
        <f t="shared" si="102"/>
        <v>7.5440185830429732E-2</v>
      </c>
      <c r="J66" s="60">
        <f t="shared" si="103"/>
        <v>5.190531177829099E-2</v>
      </c>
      <c r="K66" s="59">
        <f t="shared" ref="K66:L66" si="122">K67</f>
        <v>24</v>
      </c>
      <c r="L66" s="59">
        <f t="shared" si="122"/>
        <v>1100</v>
      </c>
      <c r="M66" s="59">
        <f t="shared" ref="M66:N66" si="123">M67</f>
        <v>2.59</v>
      </c>
      <c r="N66" s="61">
        <f t="shared" si="123"/>
        <v>108.36</v>
      </c>
      <c r="O66" s="60">
        <f t="shared" si="106"/>
        <v>0.10791666666666666</v>
      </c>
      <c r="P66" s="60">
        <f t="shared" si="107"/>
        <v>9.8509090909090907E-2</v>
      </c>
      <c r="Q66" s="59">
        <f t="shared" ref="Q66:R66" si="124">Q67</f>
        <v>1500</v>
      </c>
      <c r="R66" s="59">
        <f t="shared" si="124"/>
        <v>13600</v>
      </c>
      <c r="S66" s="59">
        <f t="shared" ref="S66:T68" si="125">S67</f>
        <v>0</v>
      </c>
      <c r="T66" s="59">
        <f t="shared" si="125"/>
        <v>0</v>
      </c>
      <c r="U66" s="60">
        <f t="shared" si="110"/>
        <v>0</v>
      </c>
      <c r="V66" s="60">
        <f t="shared" si="111"/>
        <v>0</v>
      </c>
      <c r="W66" s="59">
        <f t="shared" ref="W66:X66" si="126">W67</f>
        <v>0</v>
      </c>
      <c r="X66" s="59">
        <f t="shared" si="126"/>
        <v>0</v>
      </c>
      <c r="Y66" s="58">
        <f t="shared" ref="Y66:Z66" si="127">Y67</f>
        <v>0</v>
      </c>
      <c r="Z66" s="61">
        <f t="shared" si="127"/>
        <v>0</v>
      </c>
      <c r="AA66" s="60"/>
      <c r="AB66" s="60"/>
      <c r="AC66" s="59">
        <f t="shared" ref="AC66" si="128">AC67</f>
        <v>0</v>
      </c>
      <c r="AD66" s="59">
        <f t="shared" ref="AD66:AE66" si="129">AD67</f>
        <v>0</v>
      </c>
      <c r="AE66" s="60">
        <f t="shared" si="129"/>
        <v>0</v>
      </c>
      <c r="AF66" s="59">
        <f>AF67</f>
        <v>58000</v>
      </c>
      <c r="AG66" s="59">
        <f>AG67</f>
        <v>2355.86</v>
      </c>
      <c r="AH66" s="60">
        <f t="shared" si="101"/>
        <v>4.0618275862068967E-2</v>
      </c>
    </row>
    <row r="67" spans="1:34" s="3" customFormat="1" ht="46.8" x14ac:dyDescent="0.25">
      <c r="A67" s="54" t="s">
        <v>93</v>
      </c>
      <c r="B67" s="54" t="s">
        <v>94</v>
      </c>
      <c r="C67" s="54" t="s">
        <v>95</v>
      </c>
      <c r="D67" s="57" t="s">
        <v>96</v>
      </c>
      <c r="E67" s="64">
        <v>8.61</v>
      </c>
      <c r="F67" s="63">
        <v>43300</v>
      </c>
      <c r="G67" s="68">
        <v>0.64954000000000001</v>
      </c>
      <c r="H67" s="63">
        <v>2247.5</v>
      </c>
      <c r="I67" s="66">
        <f t="shared" ref="I67:I70" si="130">G67/E67</f>
        <v>7.5440185830429732E-2</v>
      </c>
      <c r="J67" s="66">
        <f t="shared" ref="J67:J70" si="131">H67/F67</f>
        <v>5.190531177829099E-2</v>
      </c>
      <c r="K67" s="63">
        <v>24</v>
      </c>
      <c r="L67" s="63">
        <v>1100</v>
      </c>
      <c r="M67" s="64">
        <v>2.59</v>
      </c>
      <c r="N67" s="64">
        <v>108.36</v>
      </c>
      <c r="O67" s="66">
        <f t="shared" si="106"/>
        <v>0.10791666666666666</v>
      </c>
      <c r="P67" s="66">
        <f t="shared" si="107"/>
        <v>9.8509090909090907E-2</v>
      </c>
      <c r="Q67" s="63">
        <v>1500</v>
      </c>
      <c r="R67" s="63">
        <v>13600</v>
      </c>
      <c r="S67" s="63"/>
      <c r="T67" s="63"/>
      <c r="U67" s="66">
        <f t="shared" si="110"/>
        <v>0</v>
      </c>
      <c r="V67" s="66">
        <f t="shared" si="111"/>
        <v>0</v>
      </c>
      <c r="W67" s="63"/>
      <c r="X67" s="63"/>
      <c r="Y67" s="62"/>
      <c r="Z67" s="64"/>
      <c r="AA67" s="66"/>
      <c r="AB67" s="66"/>
      <c r="AC67" s="63"/>
      <c r="AD67" s="63"/>
      <c r="AE67" s="66"/>
      <c r="AF67" s="63">
        <f t="shared" si="100"/>
        <v>58000</v>
      </c>
      <c r="AG67" s="63">
        <f t="shared" ref="AG67" si="132">H67+N67+T67+Z67+AD67</f>
        <v>2355.86</v>
      </c>
      <c r="AH67" s="66">
        <f t="shared" ref="AH67:AH70" si="133">AG67/AF67</f>
        <v>4.0618275862068967E-2</v>
      </c>
    </row>
    <row r="68" spans="1:34" s="3" customFormat="1" ht="48" customHeight="1" x14ac:dyDescent="0.25">
      <c r="A68" s="13" t="s">
        <v>113</v>
      </c>
      <c r="B68" s="30"/>
      <c r="C68" s="31"/>
      <c r="D68" s="32" t="s">
        <v>114</v>
      </c>
      <c r="E68" s="61">
        <f>E69</f>
        <v>1.05</v>
      </c>
      <c r="F68" s="59">
        <f t="shared" ref="F68:R68" si="134">F69</f>
        <v>8600</v>
      </c>
      <c r="G68" s="61">
        <f t="shared" ref="G68" si="135">G69</f>
        <v>0.39</v>
      </c>
      <c r="H68" s="59">
        <f t="shared" ref="H68" si="136">H69</f>
        <v>1387.5</v>
      </c>
      <c r="I68" s="67">
        <f t="shared" ref="I68" si="137">I69</f>
        <v>0.37142857142857144</v>
      </c>
      <c r="J68" s="67">
        <f t="shared" ref="J68" si="138">J69</f>
        <v>0.16133720930232559</v>
      </c>
      <c r="K68" s="59">
        <f t="shared" si="134"/>
        <v>12.1</v>
      </c>
      <c r="L68" s="59">
        <f t="shared" si="134"/>
        <v>600</v>
      </c>
      <c r="M68" s="61">
        <f t="shared" si="134"/>
        <v>0.56699999999999995</v>
      </c>
      <c r="N68" s="59">
        <f t="shared" si="134"/>
        <v>23.7</v>
      </c>
      <c r="O68" s="67">
        <f t="shared" si="134"/>
        <v>4.6859504132231403E-2</v>
      </c>
      <c r="P68" s="67">
        <f t="shared" si="134"/>
        <v>3.95E-2</v>
      </c>
      <c r="Q68" s="59">
        <f t="shared" si="134"/>
        <v>613</v>
      </c>
      <c r="R68" s="59">
        <f t="shared" si="134"/>
        <v>5200</v>
      </c>
      <c r="S68" s="59">
        <f t="shared" si="125"/>
        <v>28.34</v>
      </c>
      <c r="T68" s="59">
        <f t="shared" si="125"/>
        <v>233.4</v>
      </c>
      <c r="U68" s="60">
        <f t="shared" ref="U68:U69" si="139">S68/Q68</f>
        <v>4.6231647634584011E-2</v>
      </c>
      <c r="V68" s="60">
        <f t="shared" ref="V68:V69" si="140">T68/R68</f>
        <v>4.4884615384615384E-2</v>
      </c>
      <c r="W68" s="59">
        <f t="shared" ref="W68:X68" si="141">W69</f>
        <v>0</v>
      </c>
      <c r="X68" s="59">
        <f t="shared" si="141"/>
        <v>0</v>
      </c>
      <c r="Y68" s="58"/>
      <c r="Z68" s="61"/>
      <c r="AA68" s="60"/>
      <c r="AB68" s="60"/>
      <c r="AC68" s="59">
        <f t="shared" ref="AC68" si="142">AC69</f>
        <v>0</v>
      </c>
      <c r="AD68" s="59"/>
      <c r="AE68" s="60"/>
      <c r="AF68" s="59">
        <f>AF69</f>
        <v>14400</v>
      </c>
      <c r="AG68" s="59">
        <f>AG69</f>
        <v>1644.6000000000001</v>
      </c>
      <c r="AH68" s="60">
        <f t="shared" si="133"/>
        <v>0.11420833333333334</v>
      </c>
    </row>
    <row r="69" spans="1:34" s="3" customFormat="1" ht="46.8" x14ac:dyDescent="0.25">
      <c r="A69" s="11" t="s">
        <v>115</v>
      </c>
      <c r="B69" s="11" t="s">
        <v>18</v>
      </c>
      <c r="C69" s="11" t="s">
        <v>5</v>
      </c>
      <c r="D69" s="57" t="s">
        <v>116</v>
      </c>
      <c r="E69" s="64">
        <v>1.05</v>
      </c>
      <c r="F69" s="63">
        <v>8600</v>
      </c>
      <c r="G69" s="64">
        <v>0.39</v>
      </c>
      <c r="H69" s="63">
        <v>1387.5</v>
      </c>
      <c r="I69" s="99">
        <f t="shared" ref="I69" si="143">G69/E69</f>
        <v>0.37142857142857144</v>
      </c>
      <c r="J69" s="99">
        <f t="shared" ref="J69" si="144">H69/F69</f>
        <v>0.16133720930232559</v>
      </c>
      <c r="K69" s="62">
        <v>12.1</v>
      </c>
      <c r="L69" s="63">
        <v>600</v>
      </c>
      <c r="M69" s="64">
        <v>0.56699999999999995</v>
      </c>
      <c r="N69" s="63">
        <v>23.7</v>
      </c>
      <c r="O69" s="66">
        <f t="shared" ref="O69" si="145">M69/K69</f>
        <v>4.6859504132231403E-2</v>
      </c>
      <c r="P69" s="66">
        <f t="shared" ref="P69" si="146">N69/L69</f>
        <v>3.95E-2</v>
      </c>
      <c r="Q69" s="63">
        <v>613</v>
      </c>
      <c r="R69" s="63">
        <v>5200</v>
      </c>
      <c r="S69" s="64">
        <v>28.34</v>
      </c>
      <c r="T69" s="63">
        <v>233.4</v>
      </c>
      <c r="U69" s="66">
        <f t="shared" si="139"/>
        <v>4.6231647634584011E-2</v>
      </c>
      <c r="V69" s="66">
        <f t="shared" si="140"/>
        <v>4.4884615384615384E-2</v>
      </c>
      <c r="W69" s="63"/>
      <c r="X69" s="63"/>
      <c r="Y69" s="99"/>
      <c r="Z69" s="99"/>
      <c r="AA69" s="99"/>
      <c r="AB69" s="99"/>
      <c r="AC69" s="63"/>
      <c r="AD69" s="63"/>
      <c r="AE69" s="99"/>
      <c r="AF69" s="63">
        <f t="shared" ref="AF69" si="147">F69+L69+R69+X69+AC69</f>
        <v>14400</v>
      </c>
      <c r="AG69" s="63">
        <f t="shared" ref="AG69" si="148">H69+N69+T69+Z69+AD69</f>
        <v>1644.6000000000001</v>
      </c>
      <c r="AH69" s="99">
        <f t="shared" ref="AH69" si="149">AG69/AF69</f>
        <v>0.11420833333333334</v>
      </c>
    </row>
    <row r="70" spans="1:34" s="36" customFormat="1" ht="34.950000000000003" customHeight="1" x14ac:dyDescent="0.25">
      <c r="A70" s="33"/>
      <c r="B70" s="33"/>
      <c r="C70" s="33"/>
      <c r="D70" s="49" t="s">
        <v>0</v>
      </c>
      <c r="E70" s="53">
        <f>E10+E16+E53+E57+E66+E68</f>
        <v>4672.2350000000006</v>
      </c>
      <c r="F70" s="50">
        <f>F10+F16+F53+F57+F66+F68</f>
        <v>24097000</v>
      </c>
      <c r="G70" s="50">
        <f>G10+G16+G53+G57+G66+G68</f>
        <v>2025.5274769058528</v>
      </c>
      <c r="H70" s="50">
        <f>H10+H16+H53+H57+H66+H68</f>
        <v>5199833.92</v>
      </c>
      <c r="I70" s="35">
        <f t="shared" si="130"/>
        <v>0.43352431478850112</v>
      </c>
      <c r="J70" s="35">
        <f t="shared" si="131"/>
        <v>0.21578760509607003</v>
      </c>
      <c r="K70" s="52">
        <f>K10+K16+K53+K57+K66+K68</f>
        <v>63053.993999999992</v>
      </c>
      <c r="L70" s="50">
        <f>L10+L16+L53+L57+L66+L68</f>
        <v>2839050</v>
      </c>
      <c r="M70" s="50">
        <f>M10+M16+M53+M57+M66+M68</f>
        <v>2892.5027217037577</v>
      </c>
      <c r="N70" s="50">
        <f>N10+N16+N53+N57+N66+N68</f>
        <v>125860.79000000001</v>
      </c>
      <c r="O70" s="35">
        <f t="shared" si="106"/>
        <v>4.5873425903896876E-2</v>
      </c>
      <c r="P70" s="35">
        <f t="shared" si="107"/>
        <v>4.4332008946654691E-2</v>
      </c>
      <c r="Q70" s="50">
        <f>Q10+Q16+Q53+Q57+Q66+Q68</f>
        <v>1579872</v>
      </c>
      <c r="R70" s="50">
        <f>R10+R16+R53+R57+R66+R68</f>
        <v>15508450</v>
      </c>
      <c r="S70" s="50">
        <f>S10+S16+S53+S57+S66+S68</f>
        <v>332122.93000000028</v>
      </c>
      <c r="T70" s="50">
        <f>T10+T16+T53+T57+T66+T68</f>
        <v>2052552.4499999997</v>
      </c>
      <c r="U70" s="35">
        <f t="shared" si="110"/>
        <v>0.21022141667173055</v>
      </c>
      <c r="V70" s="35">
        <f t="shared" si="111"/>
        <v>0.13235058629327881</v>
      </c>
      <c r="W70" s="52">
        <f>W10+W16+W53+W57+W66+W68</f>
        <v>100943.614</v>
      </c>
      <c r="X70" s="50">
        <f>X10+X16+X53+X57+X66+X68</f>
        <v>1999500</v>
      </c>
      <c r="Y70" s="50">
        <f>Y10+Y16+Y53+Y57+Y66+Y68</f>
        <v>28844.667000000001</v>
      </c>
      <c r="Z70" s="50">
        <f>Z10+Z16+Z53+Z57+Z66+Z68</f>
        <v>492321.96</v>
      </c>
      <c r="AA70" s="35">
        <f t="shared" si="117"/>
        <v>0.28575029025610277</v>
      </c>
      <c r="AB70" s="35">
        <f t="shared" si="118"/>
        <v>0.2462225356339085</v>
      </c>
      <c r="AC70" s="50">
        <f>AC10+AC16+AC53+AC57+AC66+AC68</f>
        <v>1673100</v>
      </c>
      <c r="AD70" s="50">
        <f>AD10+AD16+AD53+AD57+AD66+AD68</f>
        <v>190797.65000000002</v>
      </c>
      <c r="AE70" s="35">
        <f>AD70/AC70</f>
        <v>0.11403840176917102</v>
      </c>
      <c r="AF70" s="51">
        <f>AF10+AF16+AF53+AF57+AF66+AF68</f>
        <v>46117100</v>
      </c>
      <c r="AG70" s="51">
        <f>AG10+AG16+AG53+AG57+AG66+AG68</f>
        <v>8056948.7799999993</v>
      </c>
      <c r="AH70" s="45">
        <f t="shared" si="133"/>
        <v>0.17470631891424221</v>
      </c>
    </row>
    <row r="71" spans="1:34" x14ac:dyDescent="0.3">
      <c r="A71" s="8"/>
      <c r="B71" s="9"/>
      <c r="C71" s="9"/>
      <c r="D71" s="4"/>
      <c r="E71" s="7"/>
      <c r="F71" s="21"/>
      <c r="G71" s="21"/>
      <c r="H71" s="21"/>
      <c r="I71" s="21"/>
      <c r="J71" s="21"/>
      <c r="K71" s="7"/>
      <c r="L71" s="7"/>
      <c r="M71" s="7"/>
      <c r="N71" s="7"/>
      <c r="O71" s="7"/>
      <c r="P71" s="7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7"/>
      <c r="AD71" s="7"/>
      <c r="AE71" s="7"/>
      <c r="AF71" s="7"/>
      <c r="AG71" s="7"/>
    </row>
    <row r="72" spans="1:34" s="34" customFormat="1" ht="18" x14ac:dyDescent="0.35">
      <c r="A72" s="37"/>
      <c r="B72" s="37"/>
      <c r="C72" s="37"/>
      <c r="D72" s="38"/>
      <c r="E72" s="40" t="s">
        <v>97</v>
      </c>
      <c r="F72" s="40"/>
      <c r="G72" s="40"/>
      <c r="H72" s="40"/>
      <c r="I72" s="40"/>
      <c r="J72" s="40"/>
      <c r="K72" s="39"/>
      <c r="L72" s="39"/>
      <c r="M72" s="39"/>
      <c r="N72" s="39"/>
      <c r="O72" s="39"/>
      <c r="P72" s="39"/>
      <c r="Q72" s="39" t="s">
        <v>98</v>
      </c>
      <c r="R72" s="40"/>
      <c r="S72" s="40"/>
      <c r="T72" s="40"/>
      <c r="U72" s="40"/>
      <c r="V72" s="40"/>
      <c r="X72" s="39"/>
      <c r="Z72" s="40"/>
      <c r="AA72" s="40"/>
      <c r="AB72" s="40"/>
      <c r="AC72" s="39"/>
      <c r="AD72" s="39"/>
      <c r="AE72" s="39"/>
      <c r="AG72" s="39"/>
    </row>
  </sheetData>
  <mergeCells count="31">
    <mergeCell ref="E5:P5"/>
    <mergeCell ref="I8:J8"/>
    <mergeCell ref="E7:J7"/>
    <mergeCell ref="A7:A9"/>
    <mergeCell ref="B7:B9"/>
    <mergeCell ref="C7:C9"/>
    <mergeCell ref="D7:D9"/>
    <mergeCell ref="E8:F8"/>
    <mergeCell ref="G8:H8"/>
    <mergeCell ref="K8:L8"/>
    <mergeCell ref="M8:N8"/>
    <mergeCell ref="O8:P8"/>
    <mergeCell ref="K7:P7"/>
    <mergeCell ref="Q8:R8"/>
    <mergeCell ref="S8:T8"/>
    <mergeCell ref="U8:V8"/>
    <mergeCell ref="Q7:V7"/>
    <mergeCell ref="W8:X8"/>
    <mergeCell ref="AC7:AE7"/>
    <mergeCell ref="AF7:AH7"/>
    <mergeCell ref="AC8:AC9"/>
    <mergeCell ref="AD8:AD9"/>
    <mergeCell ref="AE8:AE9"/>
    <mergeCell ref="AF8:AF9"/>
    <mergeCell ref="AG8:AG9"/>
    <mergeCell ref="AH8:AH9"/>
    <mergeCell ref="T1:U1"/>
    <mergeCell ref="T2:V2"/>
    <mergeCell ref="Y8:Z8"/>
    <mergeCell ref="AA8:AB8"/>
    <mergeCell ref="W7:AB7"/>
  </mergeCells>
  <printOptions horizontalCentered="1"/>
  <pageMargins left="0.19685039370078741" right="0.19685039370078741" top="0.39370078740157483" bottom="0.39370078740157483" header="0.15748031496062992" footer="0.19685039370078741"/>
  <pageSetup paperSize="9" scale="38" fitToWidth="2" fitToHeight="2" orientation="landscape" r:id="rId1"/>
  <headerFooter differentFirst="1" alignWithMargins="0">
    <oddHeader>&amp;C&amp;P</oddHeader>
  </headerFooter>
  <colBreaks count="1" manualBreakCount="1">
    <brk id="22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2024</vt:lpstr>
      <vt:lpstr>'2024'!Заголовки_для_друку</vt:lpstr>
      <vt:lpstr>'2024'!Область_друку</vt:lpstr>
    </vt:vector>
  </TitlesOfParts>
  <Company>Бюджетный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220FU11</cp:lastModifiedBy>
  <cp:lastPrinted>2024-05-07T08:20:44Z</cp:lastPrinted>
  <dcterms:created xsi:type="dcterms:W3CDTF">2002-01-03T07:12:49Z</dcterms:created>
  <dcterms:modified xsi:type="dcterms:W3CDTF">2024-05-07T08:20:48Z</dcterms:modified>
</cp:coreProperties>
</file>