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08D8830-72E3-4DBE-A0AF-2FB4C35D5857}" xr6:coauthVersionLast="47" xr6:coauthVersionMax="47" xr10:uidLastSave="{00000000-0000-0000-0000-000000000000}"/>
  <bookViews>
    <workbookView xWindow="4260" yWindow="45" windowWidth="24450" windowHeight="14745" xr2:uid="{00000000-000D-0000-FFFF-FFFF00000000}"/>
  </bookViews>
  <sheets>
    <sheet name="розрах" sheetId="7" r:id="rId1"/>
    <sheet name="Лист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7" l="1"/>
  <c r="E20" i="7"/>
  <c r="E17" i="7"/>
  <c r="E19" i="7"/>
  <c r="E13" i="7"/>
  <c r="D13" i="7"/>
  <c r="A22" i="7"/>
  <c r="A20" i="7"/>
  <c r="A18" i="7"/>
  <c r="A9" i="7"/>
  <c r="E15" i="7" l="1"/>
  <c r="E14" i="7"/>
  <c r="E16" i="7" s="1"/>
  <c r="E23" i="7" s="1"/>
</calcChain>
</file>

<file path=xl/sharedStrings.xml><?xml version="1.0" encoding="utf-8"?>
<sst xmlns="http://schemas.openxmlformats.org/spreadsheetml/2006/main" count="52" uniqueCount="39">
  <si>
    <t>№ п/п</t>
  </si>
  <si>
    <t>Показник</t>
  </si>
  <si>
    <t>Показники роботи після введеня  ІП</t>
  </si>
  <si>
    <t>без ПДВ</t>
  </si>
  <si>
    <t xml:space="preserve">Розрахунок  економічної ефективності </t>
  </si>
  <si>
    <t>х</t>
  </si>
  <si>
    <t>Фактичні показники роботи  до ввведеня  ІП</t>
  </si>
  <si>
    <t>3</t>
  </si>
  <si>
    <t>4</t>
  </si>
  <si>
    <t>5</t>
  </si>
  <si>
    <t>Одиниця виміру</t>
  </si>
  <si>
    <t>годин</t>
  </si>
  <si>
    <t>м</t>
  </si>
  <si>
    <t>грн/кг у. п.</t>
  </si>
  <si>
    <t>кг у.п./Гкал</t>
  </si>
  <si>
    <t>Втрати теплової енергії на ділянці теплової мережі, що планується реконструювати у розрахунку на рік</t>
  </si>
  <si>
    <t>Гкал</t>
  </si>
  <si>
    <t>кг у.п.</t>
  </si>
  <si>
    <t>Вартість зворотніх матеріалів(металобрухт тощо)</t>
  </si>
  <si>
    <t>Середня балансова вартість  теплової мережі</t>
  </si>
  <si>
    <t>Амортизаційні відрахування у розрахунку на рік</t>
  </si>
  <si>
    <t>Вартість реалізації заходу ІП</t>
  </si>
  <si>
    <t>Термін окупності заходу ІП</t>
  </si>
  <si>
    <t>Середньозважена фактична вартість природного газу</t>
  </si>
  <si>
    <t>рік</t>
  </si>
  <si>
    <t>Директор  КП "ЧТЕ"</t>
  </si>
  <si>
    <t>Нормативна питома витрата умовного палива, середньозважена по підприємству у розрахунку на обсяг відпуску в мережу  теплової енергії  (план)</t>
  </si>
  <si>
    <t>грн</t>
  </si>
  <si>
    <t>Анатолій  ПАНШИН</t>
  </si>
  <si>
    <t xml:space="preserve">Середньозважений  тариф  на теплову енергію  на плановий період </t>
  </si>
  <si>
    <t>грн/Гкал</t>
  </si>
  <si>
    <t>Економічний ефект від впровадження  заходу ІП відносно фактичних умов роботи існуючої теплової мережі</t>
  </si>
  <si>
    <t xml:space="preserve">Економія  теплової енергії  від провадження  заходу  ІП  за рік </t>
  </si>
  <si>
    <t>Зменшення витрат собівартості   теплової енергії   за рахунок зменшення втрат тепла  від впровадження  заходу  ІП  у порівнянні  з фактичними умовами роботи</t>
  </si>
  <si>
    <t xml:space="preserve">Економія ПЕР від провадження ІП у порівняні з фактичними  умовами роботи існуючої теплової мережі за рахунок зменшення втрат тепла </t>
  </si>
  <si>
    <t xml:space="preserve">реконструкції ділянки розподільчої теплової мережі від ЦТП №15 (пр.Мира, 41-А) до камери К-22 (вул. Лазурна, 3) в м. Чорноморськ Одеського району Одеської області
</t>
  </si>
  <si>
    <t>Довжина труб  Ду 150 мм на ділянці ( в двотрубному вимірі)</t>
  </si>
  <si>
    <t>місяців</t>
  </si>
  <si>
    <t xml:space="preserve">Часи  роботи мереж опалення  на  плановий  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</si>
</sst>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2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0"/>
  <sheetViews>
    <sheetView tabSelected="1" view="pageLayout" zoomScaleNormal="85" workbookViewId="0">
      <selection activeCell="C23" sqref="C23:E23"/>
    </sheetView>
  </sheetViews>
  <sheetFormatPr defaultColWidth="9.140625" defaultRowHeight="15.75" x14ac:dyDescent="0.25"/>
  <cols>
    <col min="1" max="1" width="9.140625" style="2"/>
    <col min="2" max="2" width="55.5703125" style="2" customWidth="1"/>
    <col min="3" max="3" width="12.28515625" style="3" customWidth="1"/>
    <col min="4" max="4" width="17.28515625" style="3" customWidth="1"/>
    <col min="5" max="5" width="17.5703125" style="3" customWidth="1"/>
    <col min="6" max="16384" width="9.140625" style="2"/>
  </cols>
  <sheetData>
    <row r="3" spans="1:5" s="1" customFormat="1" x14ac:dyDescent="0.25">
      <c r="A3" s="20" t="s">
        <v>4</v>
      </c>
      <c r="B3" s="20"/>
      <c r="C3" s="20"/>
      <c r="D3" s="20"/>
      <c r="E3" s="20"/>
    </row>
    <row r="4" spans="1:5" s="1" customFormat="1" ht="66.75" customHeight="1" x14ac:dyDescent="0.25">
      <c r="A4" s="21" t="s">
        <v>35</v>
      </c>
      <c r="B4" s="21"/>
      <c r="C4" s="21"/>
      <c r="D4" s="21"/>
      <c r="E4" s="21"/>
    </row>
    <row r="5" spans="1:5" x14ac:dyDescent="0.25">
      <c r="E5" s="13" t="s">
        <v>3</v>
      </c>
    </row>
    <row r="6" spans="1:5" s="5" customFormat="1" ht="63" x14ac:dyDescent="0.25">
      <c r="A6" s="4" t="s">
        <v>0</v>
      </c>
      <c r="B6" s="4" t="s">
        <v>1</v>
      </c>
      <c r="C6" s="4" t="s">
        <v>10</v>
      </c>
      <c r="D6" s="4" t="s">
        <v>6</v>
      </c>
      <c r="E6" s="4" t="s">
        <v>2</v>
      </c>
    </row>
    <row r="7" spans="1:5" s="7" customFormat="1" x14ac:dyDescent="0.25">
      <c r="A7" s="6">
        <v>1</v>
      </c>
      <c r="B7" s="6">
        <v>2</v>
      </c>
      <c r="C7" s="6" t="s">
        <v>7</v>
      </c>
      <c r="D7" s="6" t="s">
        <v>8</v>
      </c>
      <c r="E7" s="6" t="s">
        <v>9</v>
      </c>
    </row>
    <row r="8" spans="1:5" x14ac:dyDescent="0.25">
      <c r="A8" s="8">
        <v>1</v>
      </c>
      <c r="B8" s="9" t="s">
        <v>38</v>
      </c>
      <c r="C8" s="8" t="s">
        <v>11</v>
      </c>
      <c r="D8" s="8">
        <v>3552</v>
      </c>
      <c r="E8" s="8">
        <v>3552</v>
      </c>
    </row>
    <row r="9" spans="1:5" ht="22.5" customHeight="1" x14ac:dyDescent="0.25">
      <c r="A9" s="8">
        <f>A8+1</f>
        <v>2</v>
      </c>
      <c r="B9" s="9" t="s">
        <v>36</v>
      </c>
      <c r="C9" s="8" t="s">
        <v>12</v>
      </c>
      <c r="D9" s="19">
        <v>184</v>
      </c>
      <c r="E9" s="19">
        <v>184</v>
      </c>
    </row>
    <row r="10" spans="1:5" x14ac:dyDescent="0.25">
      <c r="A10" s="8">
        <v>3</v>
      </c>
      <c r="B10" s="9" t="s">
        <v>23</v>
      </c>
      <c r="C10" s="8" t="s">
        <v>13</v>
      </c>
      <c r="D10" s="12">
        <v>6.492</v>
      </c>
      <c r="E10" s="12">
        <v>6.492</v>
      </c>
    </row>
    <row r="11" spans="1:5" ht="31.5" customHeight="1" x14ac:dyDescent="0.25">
      <c r="A11" s="8">
        <v>4</v>
      </c>
      <c r="B11" s="10" t="s">
        <v>29</v>
      </c>
      <c r="C11" s="8" t="s">
        <v>30</v>
      </c>
      <c r="D11" s="8">
        <v>2502.0700000000002</v>
      </c>
      <c r="E11" s="8">
        <v>2502.0700000000002</v>
      </c>
    </row>
    <row r="12" spans="1:5" ht="47.25" x14ac:dyDescent="0.25">
      <c r="A12" s="8">
        <v>5</v>
      </c>
      <c r="B12" s="10" t="s">
        <v>26</v>
      </c>
      <c r="C12" s="8" t="s">
        <v>14</v>
      </c>
      <c r="D12" s="8">
        <v>155.4</v>
      </c>
      <c r="E12" s="8">
        <v>155.4</v>
      </c>
    </row>
    <row r="13" spans="1:5" ht="34.5" customHeight="1" x14ac:dyDescent="0.25">
      <c r="A13" s="8">
        <v>6</v>
      </c>
      <c r="B13" s="10" t="s">
        <v>15</v>
      </c>
      <c r="C13" s="8" t="s">
        <v>16</v>
      </c>
      <c r="D13" s="14">
        <f>ROUND(42.01*3.5,1)</f>
        <v>147</v>
      </c>
      <c r="E13" s="14">
        <f>ROUND(15.73,1)</f>
        <v>15.7</v>
      </c>
    </row>
    <row r="14" spans="1:5" ht="22.5" customHeight="1" x14ac:dyDescent="0.25">
      <c r="A14" s="8">
        <v>7</v>
      </c>
      <c r="B14" s="10" t="s">
        <v>32</v>
      </c>
      <c r="C14" s="8" t="s">
        <v>16</v>
      </c>
      <c r="D14" s="8" t="s">
        <v>5</v>
      </c>
      <c r="E14" s="14">
        <f>D13-E13</f>
        <v>131.30000000000001</v>
      </c>
    </row>
    <row r="15" spans="1:5" ht="47.25" x14ac:dyDescent="0.25">
      <c r="A15" s="8">
        <v>8</v>
      </c>
      <c r="B15" s="10" t="s">
        <v>34</v>
      </c>
      <c r="C15" s="8" t="s">
        <v>17</v>
      </c>
      <c r="D15" s="8" t="s">
        <v>5</v>
      </c>
      <c r="E15" s="18">
        <f>ROUND((D13-E13)*E12,0)</f>
        <v>20404</v>
      </c>
    </row>
    <row r="16" spans="1:5" ht="48" customHeight="1" x14ac:dyDescent="0.25">
      <c r="A16" s="8">
        <v>9</v>
      </c>
      <c r="B16" s="10" t="s">
        <v>33</v>
      </c>
      <c r="C16" s="8" t="s">
        <v>27</v>
      </c>
      <c r="D16" s="8" t="s">
        <v>5</v>
      </c>
      <c r="E16" s="18">
        <f>ROUND(E14*E11,0)</f>
        <v>328522</v>
      </c>
    </row>
    <row r="17" spans="1:6" x14ac:dyDescent="0.25">
      <c r="A17" s="8">
        <v>10</v>
      </c>
      <c r="B17" s="10" t="s">
        <v>18</v>
      </c>
      <c r="C17" s="8" t="s">
        <v>27</v>
      </c>
      <c r="D17" s="8" t="s">
        <v>5</v>
      </c>
      <c r="E17" s="18">
        <f>ROUND(5.5*1.097*17.15*E9*2,0)</f>
        <v>38079</v>
      </c>
    </row>
    <row r="18" spans="1:6" ht="16.149999999999999" customHeight="1" x14ac:dyDescent="0.25">
      <c r="A18" s="8">
        <f>A17+1</f>
        <v>11</v>
      </c>
      <c r="B18" s="10" t="s">
        <v>19</v>
      </c>
      <c r="C18" s="8" t="s">
        <v>27</v>
      </c>
      <c r="D18" s="8">
        <v>0</v>
      </c>
      <c r="E18" s="18">
        <v>5400000</v>
      </c>
    </row>
    <row r="19" spans="1:6" ht="21" customHeight="1" x14ac:dyDescent="0.25">
      <c r="A19" s="8">
        <v>12</v>
      </c>
      <c r="B19" s="10" t="s">
        <v>20</v>
      </c>
      <c r="C19" s="8" t="s">
        <v>27</v>
      </c>
      <c r="D19" s="8">
        <v>0</v>
      </c>
      <c r="E19" s="18">
        <f>ROUND(E18/20,0)</f>
        <v>270000</v>
      </c>
    </row>
    <row r="20" spans="1:6" ht="47.25" x14ac:dyDescent="0.25">
      <c r="A20" s="8">
        <f>A19+1</f>
        <v>13</v>
      </c>
      <c r="B20" s="10" t="s">
        <v>31</v>
      </c>
      <c r="C20" s="8" t="s">
        <v>27</v>
      </c>
      <c r="D20" s="8" t="s">
        <v>5</v>
      </c>
      <c r="E20" s="18">
        <f>E16+E17+E19</f>
        <v>636601</v>
      </c>
    </row>
    <row r="21" spans="1:6" ht="20.25" customHeight="1" x14ac:dyDescent="0.25">
      <c r="A21" s="8">
        <v>14</v>
      </c>
      <c r="B21" s="10" t="s">
        <v>21</v>
      </c>
      <c r="C21" s="8" t="s">
        <v>27</v>
      </c>
      <c r="D21" s="8" t="s">
        <v>5</v>
      </c>
      <c r="E21" s="18">
        <v>5400000</v>
      </c>
    </row>
    <row r="22" spans="1:6" x14ac:dyDescent="0.25">
      <c r="A22" s="25">
        <f>A21+1</f>
        <v>15</v>
      </c>
      <c r="B22" s="23" t="s">
        <v>22</v>
      </c>
      <c r="C22" s="8" t="s">
        <v>24</v>
      </c>
      <c r="D22" s="8" t="s">
        <v>5</v>
      </c>
      <c r="E22" s="8">
        <f>ROUND(E21/E20,2)</f>
        <v>8.48</v>
      </c>
    </row>
    <row r="23" spans="1:6" x14ac:dyDescent="0.25">
      <c r="A23" s="26"/>
      <c r="B23" s="24"/>
      <c r="C23" s="27" t="s">
        <v>37</v>
      </c>
      <c r="D23" s="19" t="s">
        <v>5</v>
      </c>
      <c r="E23" s="28">
        <f>ROUND(E22*12,1)</f>
        <v>101.8</v>
      </c>
      <c r="F23" s="8"/>
    </row>
    <row r="24" spans="1:6" x14ac:dyDescent="0.25">
      <c r="A24" s="3"/>
      <c r="B24" s="11"/>
    </row>
    <row r="25" spans="1:6" x14ac:dyDescent="0.25">
      <c r="A25" s="3"/>
      <c r="B25" s="11"/>
    </row>
    <row r="26" spans="1:6" x14ac:dyDescent="0.25">
      <c r="B26" s="11"/>
    </row>
    <row r="27" spans="1:6" s="15" customFormat="1" ht="18.75" x14ac:dyDescent="0.25">
      <c r="B27" s="16" t="s">
        <v>25</v>
      </c>
      <c r="C27" s="22" t="s">
        <v>28</v>
      </c>
      <c r="D27" s="22"/>
      <c r="E27" s="17"/>
    </row>
    <row r="28" spans="1:6" x14ac:dyDescent="0.25">
      <c r="B28" s="11"/>
    </row>
    <row r="29" spans="1:6" x14ac:dyDescent="0.25">
      <c r="B29" s="11"/>
    </row>
    <row r="30" spans="1:6" x14ac:dyDescent="0.25">
      <c r="B30" s="11"/>
    </row>
  </sheetData>
  <mergeCells count="5">
    <mergeCell ref="A3:E3"/>
    <mergeCell ref="A4:E4"/>
    <mergeCell ref="C27:D27"/>
    <mergeCell ref="B22:B23"/>
    <mergeCell ref="A22:A23"/>
  </mergeCells>
  <pageMargins left="0.70866141732283472" right="0.31496062992125984" top="0.35433070866141736" bottom="0.27559055118110237" header="3.937007874015748E-2" footer="0.31496062992125984"/>
  <pageSetup paperSize="9" scale="80" orientation="portrait" r:id="rId1"/>
  <headerFooter>
    <oddHeader xml:space="preserve">&amp;C&amp;"Times New Roman,Обычный"&amp;12 &amp;K00000020
&amp;K01+000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розрах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2024-06-10T12:42:19Z</dcterms:modified>
</cp:coreProperties>
</file>