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8_НАСТУПНЕ\"/>
    </mc:Choice>
  </mc:AlternateContent>
  <bookViews>
    <workbookView xWindow="0" yWindow="0" windowWidth="20496" windowHeight="7152" tabRatio="500"/>
  </bookViews>
  <sheets>
    <sheet name="червень" sheetId="1" r:id="rId1"/>
  </sheets>
  <definedNames>
    <definedName name="_xlnm.Print_Titles" localSheetId="0">червень!$3:$5</definedName>
    <definedName name="_xlnm.Print_Area" localSheetId="0">червень!$A$1:$K$87</definedName>
  </definedNames>
  <calcPr calcId="152511"/>
</workbook>
</file>

<file path=xl/calcChain.xml><?xml version="1.0" encoding="utf-8"?>
<calcChain xmlns="http://schemas.openxmlformats.org/spreadsheetml/2006/main">
  <c r="C73" i="1" l="1"/>
  <c r="G72" i="1" l="1"/>
  <c r="J73" i="1" l="1"/>
  <c r="H72" i="1"/>
  <c r="F72" i="1" s="1"/>
  <c r="F73" i="1"/>
  <c r="E72" i="1"/>
  <c r="D72" i="1"/>
  <c r="I73" i="1" l="1"/>
  <c r="K77" i="1"/>
  <c r="J77" i="1"/>
  <c r="F77" i="1"/>
  <c r="C77" i="1"/>
  <c r="I77" i="1" l="1"/>
  <c r="K74" i="1"/>
  <c r="J74" i="1"/>
  <c r="F74" i="1"/>
  <c r="C74" i="1"/>
  <c r="I74" i="1" l="1"/>
  <c r="C79" i="1"/>
  <c r="K79" i="1"/>
  <c r="J79" i="1"/>
  <c r="F79" i="1"/>
  <c r="F70" i="1"/>
  <c r="K81" i="1"/>
  <c r="J81" i="1"/>
  <c r="F81" i="1"/>
  <c r="C81" i="1"/>
  <c r="I81" i="1" l="1"/>
  <c r="C72" i="1"/>
  <c r="I79" i="1"/>
  <c r="C78" i="1" l="1"/>
  <c r="C83" i="1"/>
  <c r="C76" i="1"/>
  <c r="E82" i="1"/>
  <c r="D55" i="1"/>
  <c r="C57" i="1"/>
  <c r="D52" i="1"/>
  <c r="D42" i="1"/>
  <c r="D30" i="1"/>
  <c r="D10" i="1"/>
  <c r="J57" i="1" l="1"/>
  <c r="K57" i="1"/>
  <c r="H55" i="1"/>
  <c r="F57" i="1"/>
  <c r="G55" i="1"/>
  <c r="I57" i="1" l="1"/>
  <c r="J37" i="1"/>
  <c r="J36" i="1"/>
  <c r="G33" i="1"/>
  <c r="H28" i="1"/>
  <c r="G28" i="1"/>
  <c r="H48" i="1"/>
  <c r="H47" i="1" s="1"/>
  <c r="G48" i="1"/>
  <c r="G47" i="1" s="1"/>
  <c r="G41" i="1"/>
  <c r="E41" i="1"/>
  <c r="H41" i="1"/>
  <c r="F47" i="1" l="1"/>
  <c r="F48" i="1"/>
  <c r="H40" i="1"/>
  <c r="J83" i="1" l="1"/>
  <c r="K80" i="1"/>
  <c r="K83" i="1"/>
  <c r="J80" i="1"/>
  <c r="G82" i="1"/>
  <c r="J82" i="1" s="1"/>
  <c r="H82" i="1"/>
  <c r="K82" i="1" s="1"/>
  <c r="C82" i="1"/>
  <c r="I82" i="1" l="1"/>
  <c r="I83" i="1"/>
  <c r="F82" i="1"/>
  <c r="K78" i="1"/>
  <c r="I78" i="1" s="1"/>
  <c r="G69" i="1"/>
  <c r="F78" i="1"/>
  <c r="J76" i="1" l="1"/>
  <c r="K76" i="1"/>
  <c r="H69" i="1"/>
  <c r="H68" i="1" s="1"/>
  <c r="G68" i="1"/>
  <c r="F76" i="1"/>
  <c r="F69" i="1" l="1"/>
  <c r="I76" i="1"/>
  <c r="F68" i="1"/>
  <c r="K64" i="1" l="1"/>
  <c r="K39" i="1" l="1"/>
  <c r="F35" i="1" l="1"/>
  <c r="F34" i="1"/>
  <c r="K71" i="1"/>
  <c r="E70" i="1"/>
  <c r="F33" i="1" l="1"/>
  <c r="K58" i="1"/>
  <c r="E55" i="1"/>
  <c r="J56" i="1"/>
  <c r="K56" i="1"/>
  <c r="D70" i="1" l="1"/>
  <c r="C70" i="1" s="1"/>
  <c r="J54" i="1"/>
  <c r="J8" i="1"/>
  <c r="D9" i="1"/>
  <c r="D7" i="1" s="1"/>
  <c r="E11" i="1"/>
  <c r="D11" i="1"/>
  <c r="D14" i="1"/>
  <c r="D16" i="1"/>
  <c r="D18" i="1"/>
  <c r="E18" i="1"/>
  <c r="E13" i="1" s="1"/>
  <c r="E23" i="1"/>
  <c r="D23" i="1"/>
  <c r="E28" i="1"/>
  <c r="D28" i="1"/>
  <c r="D33" i="1"/>
  <c r="E38" i="1"/>
  <c r="E6" i="1" s="1"/>
  <c r="D41" i="1"/>
  <c r="E48" i="1"/>
  <c r="E47" i="1" s="1"/>
  <c r="E40" i="1" s="1"/>
  <c r="D48" i="1"/>
  <c r="D47" i="1" s="1"/>
  <c r="K54" i="1"/>
  <c r="C56" i="1"/>
  <c r="K60" i="1"/>
  <c r="E63" i="1"/>
  <c r="C60" i="1"/>
  <c r="D65" i="1"/>
  <c r="E65" i="1"/>
  <c r="J10" i="1"/>
  <c r="C80" i="1"/>
  <c r="C64" i="1"/>
  <c r="C52" i="1"/>
  <c r="C46" i="1"/>
  <c r="C35" i="1"/>
  <c r="C34" i="1"/>
  <c r="C27" i="1"/>
  <c r="C26" i="1"/>
  <c r="C10" i="1"/>
  <c r="C75" i="1"/>
  <c r="C44" i="1"/>
  <c r="C37" i="1"/>
  <c r="C31" i="1"/>
  <c r="C30" i="1"/>
  <c r="C29" i="1"/>
  <c r="C71" i="1"/>
  <c r="C58" i="1"/>
  <c r="C53" i="1"/>
  <c r="C51" i="1"/>
  <c r="C50" i="1"/>
  <c r="C49" i="1"/>
  <c r="C45" i="1"/>
  <c r="C43" i="1"/>
  <c r="C42" i="1"/>
  <c r="C36" i="1"/>
  <c r="C32" i="1"/>
  <c r="C25" i="1"/>
  <c r="C24" i="1"/>
  <c r="C20" i="1"/>
  <c r="C19" i="1"/>
  <c r="C15" i="1"/>
  <c r="C12" i="1"/>
  <c r="C8" i="1"/>
  <c r="F12" i="1"/>
  <c r="E69" i="1" l="1"/>
  <c r="E68" i="1" s="1"/>
  <c r="D40" i="1"/>
  <c r="E62" i="1"/>
  <c r="E61" i="1" s="1"/>
  <c r="C63" i="1"/>
  <c r="C11" i="1"/>
  <c r="E22" i="1"/>
  <c r="E21" i="1" s="1"/>
  <c r="C65" i="1"/>
  <c r="C28" i="1"/>
  <c r="D22" i="1"/>
  <c r="D21" i="1" s="1"/>
  <c r="D13" i="1"/>
  <c r="C18" i="1"/>
  <c r="C23" i="1"/>
  <c r="C9" i="1"/>
  <c r="C66" i="1"/>
  <c r="C54" i="1"/>
  <c r="C59" i="1"/>
  <c r="C55" i="1" s="1"/>
  <c r="C33" i="1"/>
  <c r="C16" i="1"/>
  <c r="C7" i="1"/>
  <c r="C41" i="1"/>
  <c r="C38" i="1"/>
  <c r="C14" i="1"/>
  <c r="C17" i="1"/>
  <c r="C39" i="1"/>
  <c r="C48" i="1"/>
  <c r="G18" i="1"/>
  <c r="J18" i="1" s="1"/>
  <c r="C47" i="1" l="1"/>
  <c r="E67" i="1"/>
  <c r="E84" i="1" s="1"/>
  <c r="C40" i="1"/>
  <c r="D6" i="1"/>
  <c r="D67" i="1" s="1"/>
  <c r="C13" i="1"/>
  <c r="C62" i="1"/>
  <c r="C61" i="1"/>
  <c r="C22" i="1"/>
  <c r="C21" i="1"/>
  <c r="F43" i="1" l="1"/>
  <c r="C6" i="1" l="1"/>
  <c r="J43" i="1"/>
  <c r="I43" i="1" s="1"/>
  <c r="C67" i="1" l="1"/>
  <c r="H18" i="1" l="1"/>
  <c r="K18" i="1" s="1"/>
  <c r="I18" i="1" s="1"/>
  <c r="F19" i="1" l="1"/>
  <c r="F20" i="1"/>
  <c r="J20" i="1"/>
  <c r="I20" i="1" s="1"/>
  <c r="J19" i="1"/>
  <c r="I19" i="1" s="1"/>
  <c r="F18" i="1" l="1"/>
  <c r="K66" i="1"/>
  <c r="J59" i="1" l="1"/>
  <c r="K63" i="1" l="1"/>
  <c r="I63" i="1" s="1"/>
  <c r="J58" i="1" l="1"/>
  <c r="J55" i="1" s="1"/>
  <c r="K59" i="1"/>
  <c r="K55" i="1" s="1"/>
  <c r="F59" i="1"/>
  <c r="F56" i="1"/>
  <c r="I59" i="1" l="1"/>
  <c r="J75" i="1"/>
  <c r="J72" i="1" s="1"/>
  <c r="K8" i="1" l="1"/>
  <c r="I8" i="1" s="1"/>
  <c r="K10" i="1"/>
  <c r="J9" i="1"/>
  <c r="J7" i="1" s="1"/>
  <c r="K12" i="1"/>
  <c r="K11" i="1" s="1"/>
  <c r="J12" i="1"/>
  <c r="K15" i="1"/>
  <c r="J15" i="1"/>
  <c r="J14" i="1" s="1"/>
  <c r="K17" i="1"/>
  <c r="K16" i="1" s="1"/>
  <c r="J17" i="1"/>
  <c r="J16" i="1" s="1"/>
  <c r="J24" i="1"/>
  <c r="K24" i="1"/>
  <c r="J25" i="1"/>
  <c r="K25" i="1"/>
  <c r="J26" i="1"/>
  <c r="K26" i="1"/>
  <c r="K27" i="1"/>
  <c r="J27" i="1"/>
  <c r="K32" i="1"/>
  <c r="J32" i="1"/>
  <c r="K31" i="1"/>
  <c r="J31" i="1"/>
  <c r="K30" i="1"/>
  <c r="J30" i="1"/>
  <c r="K29" i="1"/>
  <c r="J29" i="1"/>
  <c r="K35" i="1"/>
  <c r="J35" i="1"/>
  <c r="K34" i="1"/>
  <c r="J34" i="1"/>
  <c r="K36" i="1"/>
  <c r="K37" i="1"/>
  <c r="J39" i="1"/>
  <c r="J60" i="1"/>
  <c r="K46" i="1"/>
  <c r="J46" i="1"/>
  <c r="K45" i="1"/>
  <c r="J45" i="1"/>
  <c r="K44" i="1"/>
  <c r="J44" i="1"/>
  <c r="K42" i="1"/>
  <c r="J42" i="1"/>
  <c r="I54" i="1"/>
  <c r="K53" i="1"/>
  <c r="J53" i="1"/>
  <c r="K52" i="1"/>
  <c r="J52" i="1"/>
  <c r="K51" i="1"/>
  <c r="J51" i="1"/>
  <c r="K50" i="1"/>
  <c r="J50" i="1"/>
  <c r="K49" i="1"/>
  <c r="J49" i="1"/>
  <c r="I58" i="1"/>
  <c r="J64" i="1"/>
  <c r="J66" i="1"/>
  <c r="J65" i="1" s="1"/>
  <c r="K70" i="1"/>
  <c r="K75" i="1"/>
  <c r="K72" i="1" s="1"/>
  <c r="F80" i="1"/>
  <c r="F75" i="1"/>
  <c r="F8" i="1"/>
  <c r="G9" i="1"/>
  <c r="G7" i="1" s="1"/>
  <c r="F10" i="1"/>
  <c r="G11" i="1"/>
  <c r="F11" i="1" s="1"/>
  <c r="G14" i="1"/>
  <c r="F15" i="1"/>
  <c r="G16" i="1"/>
  <c r="F16" i="1" s="1"/>
  <c r="F17" i="1"/>
  <c r="G23" i="1"/>
  <c r="F24" i="1"/>
  <c r="F25" i="1"/>
  <c r="F26" i="1"/>
  <c r="F27" i="1"/>
  <c r="F29" i="1"/>
  <c r="F30" i="1"/>
  <c r="F31" i="1"/>
  <c r="F32" i="1"/>
  <c r="F36" i="1"/>
  <c r="F37" i="1"/>
  <c r="H38" i="1"/>
  <c r="H6" i="1" s="1"/>
  <c r="F39" i="1"/>
  <c r="F42" i="1"/>
  <c r="F44" i="1"/>
  <c r="F45" i="1"/>
  <c r="F46" i="1"/>
  <c r="F49" i="1"/>
  <c r="F50" i="1"/>
  <c r="F51" i="1"/>
  <c r="F52" i="1"/>
  <c r="F53" i="1"/>
  <c r="F54" i="1"/>
  <c r="F58" i="1"/>
  <c r="F55" i="1" s="1"/>
  <c r="F60" i="1"/>
  <c r="H63" i="1"/>
  <c r="H62" i="1" s="1"/>
  <c r="F64" i="1"/>
  <c r="G65" i="1"/>
  <c r="H65" i="1"/>
  <c r="F66" i="1"/>
  <c r="F71" i="1"/>
  <c r="F28" i="1" l="1"/>
  <c r="K41" i="1"/>
  <c r="J41" i="1"/>
  <c r="I52" i="1"/>
  <c r="I80" i="1"/>
  <c r="H61" i="1"/>
  <c r="F62" i="1"/>
  <c r="J13" i="1"/>
  <c r="K38" i="1"/>
  <c r="K6" i="1" s="1"/>
  <c r="J33" i="1"/>
  <c r="J48" i="1"/>
  <c r="J47" i="1" s="1"/>
  <c r="I44" i="1"/>
  <c r="I9" i="1"/>
  <c r="I7" i="1"/>
  <c r="I35" i="1"/>
  <c r="I32" i="1"/>
  <c r="I27" i="1"/>
  <c r="I26" i="1"/>
  <c r="I14" i="1"/>
  <c r="J23" i="1"/>
  <c r="J11" i="1"/>
  <c r="I11" i="1" s="1"/>
  <c r="I12" i="1"/>
  <c r="I75" i="1"/>
  <c r="I25" i="1"/>
  <c r="I15" i="1"/>
  <c r="I49" i="1"/>
  <c r="I53" i="1"/>
  <c r="F65" i="1"/>
  <c r="I36" i="1"/>
  <c r="K28" i="1"/>
  <c r="K13" i="1"/>
  <c r="J71" i="1"/>
  <c r="I56" i="1"/>
  <c r="I55" i="1" s="1"/>
  <c r="G13" i="1"/>
  <c r="F13" i="1" s="1"/>
  <c r="F41" i="1"/>
  <c r="I64" i="1"/>
  <c r="F14" i="1"/>
  <c r="I51" i="1"/>
  <c r="I10" i="1"/>
  <c r="J28" i="1"/>
  <c r="I24" i="1"/>
  <c r="K48" i="1"/>
  <c r="K47" i="1" s="1"/>
  <c r="K40" i="1" s="1"/>
  <c r="I45" i="1"/>
  <c r="I37" i="1"/>
  <c r="I50" i="1"/>
  <c r="I46" i="1"/>
  <c r="I30" i="1"/>
  <c r="I31" i="1"/>
  <c r="I34" i="1"/>
  <c r="I29" i="1"/>
  <c r="K23" i="1"/>
  <c r="I42" i="1"/>
  <c r="I16" i="1"/>
  <c r="I17" i="1"/>
  <c r="I39" i="1"/>
  <c r="I60" i="1"/>
  <c r="K62" i="1"/>
  <c r="I66" i="1"/>
  <c r="K65" i="1"/>
  <c r="I65" i="1" s="1"/>
  <c r="F9" i="1"/>
  <c r="F23" i="1"/>
  <c r="G22" i="1"/>
  <c r="F22" i="1" s="1"/>
  <c r="F38" i="1"/>
  <c r="F63" i="1"/>
  <c r="F7" i="1"/>
  <c r="I71" i="1" l="1"/>
  <c r="J70" i="1"/>
  <c r="J69" i="1" s="1"/>
  <c r="J68" i="1" s="1"/>
  <c r="I72" i="1"/>
  <c r="K69" i="1"/>
  <c r="J40" i="1"/>
  <c r="G40" i="1"/>
  <c r="F61" i="1"/>
  <c r="H67" i="1"/>
  <c r="H84" i="1" s="1"/>
  <c r="K61" i="1"/>
  <c r="I61" i="1" s="1"/>
  <c r="I38" i="1"/>
  <c r="J22" i="1"/>
  <c r="I33" i="1"/>
  <c r="I13" i="1"/>
  <c r="I23" i="1"/>
  <c r="I41" i="1"/>
  <c r="K22" i="1"/>
  <c r="K21" i="1" s="1"/>
  <c r="I28" i="1"/>
  <c r="I48" i="1"/>
  <c r="I62" i="1"/>
  <c r="G21" i="1"/>
  <c r="K67" i="1" l="1"/>
  <c r="K68" i="1"/>
  <c r="I69" i="1"/>
  <c r="F40" i="1"/>
  <c r="I47" i="1"/>
  <c r="I70" i="1"/>
  <c r="I22" i="1"/>
  <c r="J21" i="1"/>
  <c r="F21" i="1"/>
  <c r="G6" i="1"/>
  <c r="K84" i="1" l="1"/>
  <c r="G67" i="1"/>
  <c r="G84" i="1" s="1"/>
  <c r="F6" i="1"/>
  <c r="I21" i="1"/>
  <c r="J6" i="1"/>
  <c r="I68" i="1"/>
  <c r="I40" i="1"/>
  <c r="F67" i="1" l="1"/>
  <c r="F84" i="1" s="1"/>
  <c r="I6" i="1"/>
  <c r="J67" i="1"/>
  <c r="J84" i="1" s="1"/>
  <c r="I67" i="1" l="1"/>
  <c r="I84" i="1" s="1"/>
  <c r="D69" i="1"/>
  <c r="C69" i="1" s="1"/>
  <c r="D68" i="1" l="1"/>
  <c r="C68" i="1" s="1"/>
  <c r="C84" i="1" s="1"/>
  <c r="I86" i="1" l="1"/>
  <c r="D84" i="1"/>
  <c r="J86" i="1" s="1"/>
</calcChain>
</file>

<file path=xl/sharedStrings.xml><?xml version="1.0" encoding="utf-8"?>
<sst xmlns="http://schemas.openxmlformats.org/spreadsheetml/2006/main" count="156" uniqueCount="153">
  <si>
    <t>Всього_x000D_</t>
  </si>
  <si>
    <t>спеціальний фонд_x000D_</t>
  </si>
  <si>
    <t>Bсього_x000D_</t>
  </si>
  <si>
    <t>спеціальний   фонд_x000D_</t>
  </si>
  <si>
    <t>Всього</t>
  </si>
  <si>
    <t>загальний
фонд</t>
  </si>
  <si>
    <t>загальний
фонд_x000D_</t>
  </si>
  <si>
    <t>Код</t>
  </si>
  <si>
    <t>Найменування згідно з Класифікацією доходів бюджету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</si>
  <si>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</si>
  <si>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</si>
  <si>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(грн)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</si>
  <si>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</si>
  <si>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</si>
  <si>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</si>
  <si>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</si>
  <si>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</si>
  <si>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</si>
  <si>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</si>
  <si>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</si>
  <si>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</si>
  <si>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</si>
  <si>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13030000</t>
  </si>
  <si>
    <t xml:space="preserve">Рентна плата за користування надрами 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</si>
  <si>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</si>
  <si>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</si>
  <si>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</si>
  <si>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</si>
  <si>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</si>
  <si>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</si>
  <si>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</si>
  <si>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</si>
  <si>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</si>
  <si>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</si>
  <si>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</si>
  <si>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</si>
  <si>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</si>
  <si>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Місцеві податки та збори</t>
  </si>
  <si>
    <t>18010000</t>
  </si>
  <si>
    <t>Податок на майно відмінне від земельної ділянки</t>
  </si>
  <si>
    <t>Податок на нерухоме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</si>
  <si>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</si>
  <si>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</si>
  <si>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</si>
  <si>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</si>
  <si>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</si>
  <si>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</si>
  <si>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</si>
  <si>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</si>
  <si>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</si>
  <si>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</si>
  <si>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</si>
  <si>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</si>
  <si>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</si>
  <si>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</si>
  <si>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</si>
  <si>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</si>
  <si>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</si>
  <si>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Транспортний податок</t>
  </si>
  <si>
    <t>18011000</t>
  </si>
  <si>
    <t>Транспортний податок з фізичних осіб </t>
  </si>
  <si>
    <t>18011100</t>
  </si>
  <si>
    <t>Транспортний податок з юридичних осіб </t>
  </si>
  <si>
    <t>18030000</t>
  </si>
  <si>
    <t>Туристичний збір </t>
  </si>
  <si>
    <t>18050000</t>
  </si>
  <si>
    <t>Єдиний податок  </t>
  </si>
  <si>
    <t>19000000</t>
  </si>
  <si>
    <t>Інші податки та збори </t>
  </si>
  <si>
    <t>19010000</t>
  </si>
  <si>
    <t>Екологічний податок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</si>
  <si>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</si>
  <si>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</si>
  <si>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</si>
  <si>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</si>
  <si>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</si>
  <si>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</si>
  <si>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21081100</t>
  </si>
  <si>
    <t>Адміністративні штрафи та інші санкції </t>
  </si>
  <si>
    <t>21081500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</si>
  <si>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</si>
  <si>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</si>
  <si>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</si>
  <si>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</si>
  <si>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</si>
  <si>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</si>
  <si>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</si>
  <si>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</si>
  <si>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</si>
  <si>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</si>
  <si>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</si>
  <si>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 </t>
  </si>
  <si>
    <t>22012900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</si>
  <si>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</si>
  <si>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</si>
  <si>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</si>
  <si>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  </t>
  </si>
  <si>
    <t>24000000</t>
  </si>
  <si>
    <t>Інші неподаткові надходження  </t>
  </si>
  <si>
    <t>24060300</t>
  </si>
  <si>
    <t>Інші надходження  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</si>
  <si>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</si>
  <si>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</si>
  <si>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25000000</t>
  </si>
  <si>
    <t>Власні надходження бюджетних установ  </t>
  </si>
  <si>
    <t>30000000</t>
  </si>
  <si>
    <t>Доходи від операцій з капіталом  </t>
  </si>
  <si>
    <t>33000000</t>
  </si>
  <si>
    <t>Кошти від продажу землі і нематеріальних активів </t>
  </si>
  <si>
    <t>33010000</t>
  </si>
  <si>
    <t>Кошти від продажу землі  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</si>
  <si>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</si>
  <si>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</si>
  <si>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</si>
  <si>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</si>
  <si>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</si>
  <si>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</si>
  <si>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</si>
  <si>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</si>
  <si>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</si>
  <si>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</si>
  <si>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</si>
  <si>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41050000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</si>
  <si>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</si>
  <si>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</si>
  <si>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</si>
  <si>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</si>
  <si>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</si>
  <si>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 xml:space="preserve">Внутрішні податки на товари та послуги </t>
  </si>
  <si>
    <t>Затверджено з урахуванням змін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</si>
  <si>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</si>
  <si>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Зміни, що пропонуються ПРОЄКТ </t>
  </si>
  <si>
    <t>Проєкт з урахуванням запропонованих змін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</si>
  <si>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</si>
  <si>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</si>
  <si>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</si>
  <si>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 xml:space="preserve"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
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</si>
  <si>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</si>
  <si>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Начальник фінансового управління</t>
  </si>
  <si>
    <t>Ольга ЯКОВЕНКО</t>
  </si>
  <si>
    <t>Порівняльна таблиця змін до додатка 1 до рішення Чорноморської міської ради Одеського району Одеської області
 "Про бюджет Чорноморської міської територіальної громади на 2024 рік"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</si>
  <si>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</si>
  <si>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</si>
  <si>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42020000</t>
  </si>
  <si>
    <t>Гранти (дарунки), що надійшли до бюджетів усіх рівнів</t>
  </si>
  <si>
    <t>42020500</t>
  </si>
  <si>
    <t>Гранти, що надійшли до місцевих бюджетів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</si>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</sst>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;\-#,##0.00;#,&quot;-&quot;"/>
  </numFmts>
  <fonts count="18" x14ac:knownFonts="1">
    <font>
      <sz val="10"/>
      <color indexed="8"/>
      <name val="ARIAL"/>
      <charset val="1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</font>
    <font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color theme="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62">
    <xf numFmtId="0" fontId="0" fillId="0" borderId="0" xfId="0">
      <alignment vertical="top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4" fontId="6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4" fontId="2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wrapText="1"/>
    </xf>
    <xf numFmtId="4" fontId="6" fillId="0" borderId="1" xfId="0" applyNumberFormat="1" applyFont="1" applyFill="1" applyBorder="1" applyAlignment="1">
      <alignment horizontal="right"/>
    </xf>
    <xf numFmtId="0" fontId="3" fillId="0" borderId="0" xfId="0" applyFont="1" applyAlignment="1"/>
    <xf numFmtId="4" fontId="15" fillId="0" borderId="0" xfId="0" applyNumberFormat="1" applyFont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vertical="center" wrapText="1"/>
    </xf>
    <xf numFmtId="14" fontId="16" fillId="2" borderId="0" xfId="0" applyNumberFormat="1" applyFont="1" applyFill="1" applyAlignment="1">
      <alignment horizontal="center" vertical="center"/>
    </xf>
    <xf numFmtId="4" fontId="3" fillId="0" borderId="0" xfId="0" applyNumberFormat="1" applyFont="1" applyAlignment="1"/>
    <xf numFmtId="4" fontId="2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165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showZeros="0" tabSelected="1" showOutlineSymbols="0" zoomScale="93" zoomScaleNormal="93" zoomScaleSheetLayoutView="100" workbookViewId="0">
      <pane xSplit="2" ySplit="5" topLeftCell="C80" activePane="bottomRight" state="frozen"/>
      <selection pane="topRight" activeCell="C1" sqref="C1"/>
      <selection pane="bottomLeft" activeCell="A7" sqref="A7"/>
      <selection pane="bottomRight" activeCell="J2" sqref="J2"/>
    </sheetView>
  </sheetViews>
  <sheetFormatPr defaultColWidth="6.88671875" defaultRowHeight="13.2" x14ac:dyDescent="0.25"/>
  <cols>
    <col min="1" max="1" width="12.5546875" style="10" customWidth="1"/>
    <col min="2" max="2" width="60" style="11" customWidth="1"/>
    <col min="3" max="3" width="19.109375" style="9" customWidth="1"/>
    <col min="4" max="4" width="19.33203125" style="9" customWidth="1"/>
    <col min="5" max="5" width="15.33203125" style="9" customWidth="1"/>
    <col min="6" max="6" width="14.5546875" style="9" customWidth="1"/>
    <col min="7" max="7" width="14.6640625" style="9" customWidth="1"/>
    <col min="8" max="8" width="15.5546875" style="9" customWidth="1"/>
    <col min="9" max="9" width="19.44140625" style="9" customWidth="1"/>
    <col min="10" max="10" width="17.109375" style="9" customWidth="1"/>
    <col min="11" max="11" width="15.6640625" style="9" customWidth="1"/>
    <col min="12" max="12" width="44.109375" style="9" customWidth="1"/>
    <col min="13" max="16384" width="6.88671875" style="9"/>
  </cols>
  <sheetData>
    <row r="1" spans="1:12" ht="38.4" customHeight="1" x14ac:dyDescent="0.25">
      <c r="A1" s="56" t="s">
        <v>140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2" x14ac:dyDescent="0.25">
      <c r="H2" s="34"/>
      <c r="J2" s="48"/>
      <c r="K2" s="10" t="s">
        <v>11</v>
      </c>
    </row>
    <row r="3" spans="1:12" s="20" customFormat="1" ht="33" customHeight="1" x14ac:dyDescent="0.25">
      <c r="A3" s="57" t="s">
        <v>7</v>
      </c>
      <c r="B3" s="57" t="s">
        <v>8</v>
      </c>
      <c r="C3" s="59" t="s">
        <v>129</v>
      </c>
      <c r="D3" s="59"/>
      <c r="E3" s="59"/>
      <c r="F3" s="59" t="s">
        <v>131</v>
      </c>
      <c r="G3" s="59"/>
      <c r="H3" s="59"/>
      <c r="I3" s="60" t="s">
        <v>132</v>
      </c>
      <c r="J3" s="60"/>
      <c r="K3" s="60"/>
    </row>
    <row r="4" spans="1:12" s="22" customFormat="1" ht="31.2" x14ac:dyDescent="0.25">
      <c r="A4" s="58"/>
      <c r="B4" s="57"/>
      <c r="C4" s="21" t="s">
        <v>0</v>
      </c>
      <c r="D4" s="21" t="s">
        <v>6</v>
      </c>
      <c r="E4" s="21" t="s">
        <v>1</v>
      </c>
      <c r="F4" s="21" t="s">
        <v>4</v>
      </c>
      <c r="G4" s="21" t="s">
        <v>6</v>
      </c>
      <c r="H4" s="21" t="s">
        <v>3</v>
      </c>
      <c r="I4" s="21" t="s">
        <v>2</v>
      </c>
      <c r="J4" s="21" t="s">
        <v>5</v>
      </c>
      <c r="K4" s="21" t="s">
        <v>3</v>
      </c>
    </row>
    <row r="5" spans="1:12" s="11" customForma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</row>
    <row r="6" spans="1:12" s="11" customFormat="1" ht="15.6" x14ac:dyDescent="0.25">
      <c r="A6" s="5" t="s">
        <v>12</v>
      </c>
      <c r="B6" s="2" t="s">
        <v>13</v>
      </c>
      <c r="C6" s="28">
        <f>D6+E6</f>
        <v>811692171</v>
      </c>
      <c r="D6" s="28">
        <f>D7+D11+D13+D21</f>
        <v>811392171</v>
      </c>
      <c r="E6" s="28">
        <f>E38</f>
        <v>300000</v>
      </c>
      <c r="F6" s="28">
        <f>G6+H6</f>
        <v>0</v>
      </c>
      <c r="G6" s="28">
        <f>G7+G11+G13+G21</f>
        <v>0</v>
      </c>
      <c r="H6" s="28">
        <f>H38</f>
        <v>0</v>
      </c>
      <c r="I6" s="28">
        <f>J6+K6</f>
        <v>811692171</v>
      </c>
      <c r="J6" s="28">
        <f>J7+J11+J13+J21</f>
        <v>811392171</v>
      </c>
      <c r="K6" s="28">
        <f>K38</f>
        <v>300000</v>
      </c>
    </row>
    <row r="7" spans="1:12" s="11" customFormat="1" ht="31.2" x14ac:dyDescent="0.25">
      <c r="A7" s="5" t="s">
        <v>14</v>
      </c>
      <c r="B7" s="2" t="s">
        <v>15</v>
      </c>
      <c r="C7" s="28">
        <f>D7+E7</f>
        <v>457505171</v>
      </c>
      <c r="D7" s="28">
        <f>D8+D9</f>
        <v>457505171</v>
      </c>
      <c r="E7" s="28"/>
      <c r="F7" s="28">
        <f>G7+H7</f>
        <v>0</v>
      </c>
      <c r="G7" s="32">
        <f>G8+G9</f>
        <v>0</v>
      </c>
      <c r="H7" s="28"/>
      <c r="I7" s="28">
        <f>J7+K7</f>
        <v>457505171</v>
      </c>
      <c r="J7" s="28">
        <f>J8+J9</f>
        <v>457505171</v>
      </c>
      <c r="K7" s="28"/>
    </row>
    <row r="8" spans="1:12" s="11" customFormat="1" ht="35.25" customHeight="1" x14ac:dyDescent="0.25">
      <c r="A8" s="5" t="s">
        <v>16</v>
      </c>
      <c r="B8" s="2" t="s">
        <v>17</v>
      </c>
      <c r="C8" s="28">
        <f>D8+E8</f>
        <v>456005171</v>
      </c>
      <c r="D8" s="28">
        <v>456005171</v>
      </c>
      <c r="E8" s="28">
        <v>0</v>
      </c>
      <c r="F8" s="28">
        <f>G8+H8</f>
        <v>0</v>
      </c>
      <c r="G8" s="32"/>
      <c r="H8" s="28"/>
      <c r="I8" s="28">
        <f>J8+K8</f>
        <v>456005171</v>
      </c>
      <c r="J8" s="28">
        <f>D8+G8</f>
        <v>456005171</v>
      </c>
      <c r="K8" s="28">
        <f>E8+H8</f>
        <v>0</v>
      </c>
    </row>
    <row r="9" spans="1:12" s="11" customFormat="1" ht="15.6" x14ac:dyDescent="0.25">
      <c r="A9" s="5" t="s">
        <v>18</v>
      </c>
      <c r="B9" s="2" t="s">
        <v>19</v>
      </c>
      <c r="C9" s="28">
        <f>D9+E9</f>
        <v>1500000</v>
      </c>
      <c r="D9" s="28">
        <f>D10</f>
        <v>1500000</v>
      </c>
      <c r="E9" s="28"/>
      <c r="F9" s="28">
        <f>G9+H9</f>
        <v>0</v>
      </c>
      <c r="G9" s="28">
        <f>G10</f>
        <v>0</v>
      </c>
      <c r="H9" s="28"/>
      <c r="I9" s="28">
        <f>J9+K9</f>
        <v>1500000</v>
      </c>
      <c r="J9" s="28">
        <f>J10</f>
        <v>1500000</v>
      </c>
      <c r="K9" s="28"/>
    </row>
    <row r="10" spans="1:12" s="11" customFormat="1" ht="31.2" x14ac:dyDescent="0.25">
      <c r="A10" s="6" t="s">
        <v>20</v>
      </c>
      <c r="B10" s="3" t="s">
        <v>21</v>
      </c>
      <c r="C10" s="29">
        <f>D10+E10</f>
        <v>1500000</v>
      </c>
      <c r="D10" s="29">
        <f>1000000+500000</f>
        <v>1500000</v>
      </c>
      <c r="E10" s="29">
        <v>0</v>
      </c>
      <c r="F10" s="29">
        <f>G10+H10</f>
        <v>0</v>
      </c>
      <c r="G10" s="29"/>
      <c r="H10" s="29"/>
      <c r="I10" s="29">
        <f>J10+K10</f>
        <v>1500000</v>
      </c>
      <c r="J10" s="29">
        <f>D10+G10</f>
        <v>1500000</v>
      </c>
      <c r="K10" s="29">
        <f>E10+H10</f>
        <v>0</v>
      </c>
      <c r="L10" s="13"/>
    </row>
    <row r="11" spans="1:12" s="11" customFormat="1" ht="15.6" x14ac:dyDescent="0.25">
      <c r="A11" s="5" t="s">
        <v>22</v>
      </c>
      <c r="B11" s="2" t="s">
        <v>23</v>
      </c>
      <c r="C11" s="28">
        <f t="shared" ref="C11:C22" si="0">D11+E11</f>
        <v>7000</v>
      </c>
      <c r="D11" s="28">
        <f>D12</f>
        <v>7000</v>
      </c>
      <c r="E11" s="28">
        <f>E12</f>
        <v>0</v>
      </c>
      <c r="F11" s="28">
        <f t="shared" ref="F11:F22" si="1">G11+H11</f>
        <v>0</v>
      </c>
      <c r="G11" s="28">
        <f>G12</f>
        <v>0</v>
      </c>
      <c r="H11" s="28"/>
      <c r="I11" s="28">
        <f t="shared" ref="I11:I22" si="2">J11+K11</f>
        <v>7000</v>
      </c>
      <c r="J11" s="28">
        <f>J12</f>
        <v>7000</v>
      </c>
      <c r="K11" s="28">
        <f>K12</f>
        <v>0</v>
      </c>
    </row>
    <row r="12" spans="1:12" s="11" customFormat="1" ht="31.2" x14ac:dyDescent="0.25">
      <c r="A12" s="6" t="s">
        <v>24</v>
      </c>
      <c r="B12" s="3" t="s">
        <v>25</v>
      </c>
      <c r="C12" s="29">
        <f>D12+E12</f>
        <v>7000</v>
      </c>
      <c r="D12" s="29">
        <v>7000</v>
      </c>
      <c r="E12" s="29">
        <v>0</v>
      </c>
      <c r="F12" s="29">
        <f t="shared" si="1"/>
        <v>0</v>
      </c>
      <c r="G12" s="29"/>
      <c r="H12" s="29"/>
      <c r="I12" s="29">
        <f>J12+K12</f>
        <v>7000</v>
      </c>
      <c r="J12" s="29">
        <f>D12+G12</f>
        <v>7000</v>
      </c>
      <c r="K12" s="29">
        <f>E12+H12</f>
        <v>0</v>
      </c>
    </row>
    <row r="13" spans="1:12" s="11" customFormat="1" ht="15.6" x14ac:dyDescent="0.25">
      <c r="A13" s="5" t="s">
        <v>26</v>
      </c>
      <c r="B13" s="2" t="s">
        <v>128</v>
      </c>
      <c r="C13" s="28">
        <f>D13+E13</f>
        <v>41180000</v>
      </c>
      <c r="D13" s="28">
        <f>D14+D16+D18</f>
        <v>41180000</v>
      </c>
      <c r="E13" s="28">
        <f>E14+E16+E18</f>
        <v>0</v>
      </c>
      <c r="F13" s="28">
        <f t="shared" si="1"/>
        <v>0</v>
      </c>
      <c r="G13" s="28">
        <f>G14+G16+G18</f>
        <v>0</v>
      </c>
      <c r="H13" s="28"/>
      <c r="I13" s="28">
        <f>J13+K13</f>
        <v>41180000</v>
      </c>
      <c r="J13" s="28">
        <f>J14+J16+J18</f>
        <v>41180000</v>
      </c>
      <c r="K13" s="28">
        <f>K14+K16+K18</f>
        <v>0</v>
      </c>
    </row>
    <row r="14" spans="1:12" s="11" customFormat="1" ht="31.2" x14ac:dyDescent="0.25">
      <c r="A14" s="5" t="s">
        <v>27</v>
      </c>
      <c r="B14" s="2" t="s">
        <v>28</v>
      </c>
      <c r="C14" s="28">
        <f t="shared" si="0"/>
        <v>2500000</v>
      </c>
      <c r="D14" s="28">
        <f>D15</f>
        <v>2500000</v>
      </c>
      <c r="E14" s="28"/>
      <c r="F14" s="28">
        <f t="shared" si="1"/>
        <v>0</v>
      </c>
      <c r="G14" s="28">
        <f>G15</f>
        <v>0</v>
      </c>
      <c r="H14" s="28"/>
      <c r="I14" s="28">
        <f t="shared" si="2"/>
        <v>2500000</v>
      </c>
      <c r="J14" s="28">
        <f>J15</f>
        <v>2500000</v>
      </c>
      <c r="K14" s="28"/>
    </row>
    <row r="15" spans="1:12" s="11" customFormat="1" ht="15.6" x14ac:dyDescent="0.25">
      <c r="A15" s="6" t="s">
        <v>29</v>
      </c>
      <c r="B15" s="3" t="s">
        <v>30</v>
      </c>
      <c r="C15" s="29">
        <f t="shared" si="0"/>
        <v>2500000</v>
      </c>
      <c r="D15" s="29">
        <v>2500000</v>
      </c>
      <c r="E15" s="29">
        <v>0</v>
      </c>
      <c r="F15" s="29">
        <f t="shared" si="1"/>
        <v>0</v>
      </c>
      <c r="G15" s="29"/>
      <c r="H15" s="29"/>
      <c r="I15" s="29">
        <f t="shared" si="2"/>
        <v>2500000</v>
      </c>
      <c r="J15" s="29">
        <f>D15+G15</f>
        <v>2500000</v>
      </c>
      <c r="K15" s="29">
        <f>E15+H15</f>
        <v>0</v>
      </c>
    </row>
    <row r="16" spans="1:12" s="11" customFormat="1" ht="31.2" x14ac:dyDescent="0.25">
      <c r="A16" s="5" t="s">
        <v>31</v>
      </c>
      <c r="B16" s="2" t="s">
        <v>32</v>
      </c>
      <c r="C16" s="28">
        <f t="shared" si="0"/>
        <v>9000000</v>
      </c>
      <c r="D16" s="28">
        <f>D17</f>
        <v>9000000</v>
      </c>
      <c r="E16" s="28">
        <v>0</v>
      </c>
      <c r="F16" s="28">
        <f t="shared" si="1"/>
        <v>0</v>
      </c>
      <c r="G16" s="28">
        <f>G17</f>
        <v>0</v>
      </c>
      <c r="H16" s="28"/>
      <c r="I16" s="28">
        <f t="shared" si="2"/>
        <v>9000000</v>
      </c>
      <c r="J16" s="28">
        <f>J17</f>
        <v>9000000</v>
      </c>
      <c r="K16" s="28">
        <f>K17</f>
        <v>0</v>
      </c>
    </row>
    <row r="17" spans="1:12" s="11" customFormat="1" ht="15.6" x14ac:dyDescent="0.25">
      <c r="A17" s="6" t="s">
        <v>33</v>
      </c>
      <c r="B17" s="3" t="s">
        <v>30</v>
      </c>
      <c r="C17" s="29">
        <f t="shared" si="0"/>
        <v>9000000</v>
      </c>
      <c r="D17" s="29">
        <v>9000000</v>
      </c>
      <c r="E17" s="29">
        <v>0</v>
      </c>
      <c r="F17" s="29">
        <f t="shared" si="1"/>
        <v>0</v>
      </c>
      <c r="G17" s="29"/>
      <c r="H17" s="29"/>
      <c r="I17" s="29">
        <f t="shared" si="2"/>
        <v>9000000</v>
      </c>
      <c r="J17" s="29">
        <f>D17+G17</f>
        <v>9000000</v>
      </c>
      <c r="K17" s="29">
        <f>E17+H17</f>
        <v>0</v>
      </c>
    </row>
    <row r="18" spans="1:12" s="11" customFormat="1" ht="31.2" x14ac:dyDescent="0.25">
      <c r="A18" s="5" t="s">
        <v>34</v>
      </c>
      <c r="B18" s="2" t="s">
        <v>35</v>
      </c>
      <c r="C18" s="32">
        <f>D18+E18</f>
        <v>29680000</v>
      </c>
      <c r="D18" s="28">
        <f>SUM(D19:D20)</f>
        <v>29680000</v>
      </c>
      <c r="E18" s="28">
        <f>SUM(E19:E20)</f>
        <v>0</v>
      </c>
      <c r="F18" s="28">
        <f>F19+F20</f>
        <v>0</v>
      </c>
      <c r="G18" s="28">
        <f>G19+G20</f>
        <v>0</v>
      </c>
      <c r="H18" s="28">
        <f>H19+H20</f>
        <v>0</v>
      </c>
      <c r="I18" s="32">
        <f>J18+K18</f>
        <v>29680000</v>
      </c>
      <c r="J18" s="32">
        <f>D18+G18</f>
        <v>29680000</v>
      </c>
      <c r="K18" s="28">
        <f>E18+H18</f>
        <v>0</v>
      </c>
    </row>
    <row r="19" spans="1:12" s="11" customFormat="1" ht="84.6" customHeight="1" x14ac:dyDescent="0.25">
      <c r="A19" s="6">
        <v>14040100</v>
      </c>
      <c r="B19" s="3" t="s">
        <v>134</v>
      </c>
      <c r="C19" s="29">
        <f>D19+E19</f>
        <v>15480000</v>
      </c>
      <c r="D19" s="29">
        <v>15480000</v>
      </c>
      <c r="E19" s="29"/>
      <c r="F19" s="29">
        <f t="shared" ref="F19:F20" si="3">G19+H19</f>
        <v>0</v>
      </c>
      <c r="G19" s="29"/>
      <c r="H19" s="29"/>
      <c r="I19" s="29">
        <f>J19+K19</f>
        <v>15480000</v>
      </c>
      <c r="J19" s="29">
        <f>D19+G19</f>
        <v>15480000</v>
      </c>
      <c r="K19" s="28"/>
    </row>
    <row r="20" spans="1:12" s="11" customFormat="1" ht="62.4" x14ac:dyDescent="0.25">
      <c r="A20" s="6">
        <v>14040200</v>
      </c>
      <c r="B20" s="3" t="s">
        <v>133</v>
      </c>
      <c r="C20" s="29">
        <f>D20+E20</f>
        <v>14200000</v>
      </c>
      <c r="D20" s="29">
        <v>14200000</v>
      </c>
      <c r="E20" s="29"/>
      <c r="F20" s="29">
        <f t="shared" si="3"/>
        <v>0</v>
      </c>
      <c r="G20" s="29"/>
      <c r="H20" s="29"/>
      <c r="I20" s="29">
        <f>J20+K20</f>
        <v>14200000</v>
      </c>
      <c r="J20" s="29">
        <f>D20+G20</f>
        <v>14200000</v>
      </c>
      <c r="K20" s="28"/>
    </row>
    <row r="21" spans="1:12" s="11" customFormat="1" ht="15.6" x14ac:dyDescent="0.25">
      <c r="A21" s="5" t="s">
        <v>36</v>
      </c>
      <c r="B21" s="2" t="s">
        <v>37</v>
      </c>
      <c r="C21" s="28">
        <f t="shared" si="0"/>
        <v>312700000</v>
      </c>
      <c r="D21" s="28">
        <f>D22+D36+D37</f>
        <v>312700000</v>
      </c>
      <c r="E21" s="28">
        <f>E22+E36+E37</f>
        <v>0</v>
      </c>
      <c r="F21" s="28">
        <f t="shared" si="1"/>
        <v>0</v>
      </c>
      <c r="G21" s="28">
        <f>G22+G36+G37</f>
        <v>0</v>
      </c>
      <c r="H21" s="28"/>
      <c r="I21" s="28">
        <f t="shared" si="2"/>
        <v>312700000</v>
      </c>
      <c r="J21" s="28">
        <f>J22+J36+J37</f>
        <v>312700000</v>
      </c>
      <c r="K21" s="28">
        <f>K22+K36+K37</f>
        <v>0</v>
      </c>
    </row>
    <row r="22" spans="1:12" s="11" customFormat="1" ht="15.6" x14ac:dyDescent="0.25">
      <c r="A22" s="5" t="s">
        <v>38</v>
      </c>
      <c r="B22" s="2" t="s">
        <v>39</v>
      </c>
      <c r="C22" s="28">
        <f t="shared" si="0"/>
        <v>227400000</v>
      </c>
      <c r="D22" s="28">
        <f>D23+D28+D33</f>
        <v>227400000</v>
      </c>
      <c r="E22" s="28">
        <f>E23+E28+E33</f>
        <v>0</v>
      </c>
      <c r="F22" s="28">
        <f t="shared" si="1"/>
        <v>0</v>
      </c>
      <c r="G22" s="28">
        <f>G23+G28+G33</f>
        <v>0</v>
      </c>
      <c r="H22" s="28"/>
      <c r="I22" s="28">
        <f t="shared" si="2"/>
        <v>227400000</v>
      </c>
      <c r="J22" s="28">
        <f>J23+J28+J33</f>
        <v>227400000</v>
      </c>
      <c r="K22" s="28">
        <f>K23+K28+K33</f>
        <v>0</v>
      </c>
    </row>
    <row r="23" spans="1:12" s="11" customFormat="1" ht="15.6" x14ac:dyDescent="0.25">
      <c r="A23" s="5"/>
      <c r="B23" s="2" t="s">
        <v>40</v>
      </c>
      <c r="C23" s="28">
        <f>SUM(C24:C27)</f>
        <v>30750000</v>
      </c>
      <c r="D23" s="28">
        <f>SUM(D24:D27)</f>
        <v>30750000</v>
      </c>
      <c r="E23" s="28">
        <f>SUM(E24:E27)</f>
        <v>0</v>
      </c>
      <c r="F23" s="28">
        <f>SUM(F24:F27)</f>
        <v>0</v>
      </c>
      <c r="G23" s="28">
        <f>SUM(G24:G27)</f>
        <v>0</v>
      </c>
      <c r="H23" s="28"/>
      <c r="I23" s="28">
        <f>SUM(I24:I27)</f>
        <v>30750000</v>
      </c>
      <c r="J23" s="28">
        <f>SUM(J24:J27)</f>
        <v>30750000</v>
      </c>
      <c r="K23" s="28">
        <f>SUM(K24:K27)</f>
        <v>0</v>
      </c>
    </row>
    <row r="24" spans="1:12" s="11" customFormat="1" ht="51.75" customHeight="1" x14ac:dyDescent="0.25">
      <c r="A24" s="6" t="s">
        <v>41</v>
      </c>
      <c r="B24" s="3" t="s">
        <v>42</v>
      </c>
      <c r="C24" s="29">
        <f t="shared" ref="C24:C26" si="4">D24+E24</f>
        <v>70000</v>
      </c>
      <c r="D24" s="29">
        <v>70000</v>
      </c>
      <c r="E24" s="29">
        <v>0</v>
      </c>
      <c r="F24" s="29">
        <f t="shared" ref="F24:F26" si="5">G24+H24</f>
        <v>0</v>
      </c>
      <c r="G24" s="29"/>
      <c r="H24" s="29"/>
      <c r="I24" s="29">
        <f t="shared" ref="I24:I26" si="6">J24+K24</f>
        <v>70000</v>
      </c>
      <c r="J24" s="29">
        <f t="shared" ref="J24:J26" si="7">D24+G24</f>
        <v>70000</v>
      </c>
      <c r="K24" s="29">
        <f t="shared" ref="K24:K26" si="8">E24+H24</f>
        <v>0</v>
      </c>
    </row>
    <row r="25" spans="1:12" s="11" customFormat="1" ht="50.4" customHeight="1" x14ac:dyDescent="0.25">
      <c r="A25" s="6" t="s">
        <v>43</v>
      </c>
      <c r="B25" s="3" t="s">
        <v>44</v>
      </c>
      <c r="C25" s="29">
        <f t="shared" si="4"/>
        <v>2580000</v>
      </c>
      <c r="D25" s="29">
        <v>2580000</v>
      </c>
      <c r="E25" s="29">
        <v>0</v>
      </c>
      <c r="F25" s="29">
        <f t="shared" si="5"/>
        <v>0</v>
      </c>
      <c r="G25" s="29"/>
      <c r="H25" s="29"/>
      <c r="I25" s="29">
        <f t="shared" si="6"/>
        <v>2580000</v>
      </c>
      <c r="J25" s="29">
        <f t="shared" si="7"/>
        <v>2580000</v>
      </c>
      <c r="K25" s="29">
        <f t="shared" si="8"/>
        <v>0</v>
      </c>
    </row>
    <row r="26" spans="1:12" s="11" customFormat="1" ht="50.4" customHeight="1" x14ac:dyDescent="0.25">
      <c r="A26" s="6" t="s">
        <v>45</v>
      </c>
      <c r="B26" s="3" t="s">
        <v>46</v>
      </c>
      <c r="C26" s="29">
        <f t="shared" si="4"/>
        <v>8000000</v>
      </c>
      <c r="D26" s="29">
        <v>8000000</v>
      </c>
      <c r="E26" s="29">
        <v>0</v>
      </c>
      <c r="F26" s="29">
        <f t="shared" si="5"/>
        <v>0</v>
      </c>
      <c r="G26" s="29"/>
      <c r="H26" s="29"/>
      <c r="I26" s="29">
        <f t="shared" si="6"/>
        <v>8000000</v>
      </c>
      <c r="J26" s="29">
        <f t="shared" si="7"/>
        <v>8000000</v>
      </c>
      <c r="K26" s="29">
        <f t="shared" si="8"/>
        <v>0</v>
      </c>
    </row>
    <row r="27" spans="1:12" s="11" customFormat="1" ht="48.6" customHeight="1" x14ac:dyDescent="0.25">
      <c r="A27" s="6" t="s">
        <v>47</v>
      </c>
      <c r="B27" s="3" t="s">
        <v>48</v>
      </c>
      <c r="C27" s="29">
        <f>D27+E27</f>
        <v>20100000</v>
      </c>
      <c r="D27" s="29">
        <v>20100000</v>
      </c>
      <c r="E27" s="29">
        <v>0</v>
      </c>
      <c r="F27" s="29">
        <f>G27+H27</f>
        <v>0</v>
      </c>
      <c r="G27" s="31"/>
      <c r="H27" s="29"/>
      <c r="I27" s="29">
        <f>J27+K27</f>
        <v>20100000</v>
      </c>
      <c r="J27" s="29">
        <f t="shared" ref="J27" si="9">D27+G27</f>
        <v>20100000</v>
      </c>
      <c r="K27" s="29">
        <f t="shared" ref="K27" si="10">E27+H27</f>
        <v>0</v>
      </c>
    </row>
    <row r="28" spans="1:12" s="11" customFormat="1" ht="21.15" customHeight="1" x14ac:dyDescent="0.25">
      <c r="A28" s="6"/>
      <c r="B28" s="2" t="s">
        <v>49</v>
      </c>
      <c r="C28" s="28">
        <f t="shared" ref="C28:K28" si="11">SUM(C29:C32)</f>
        <v>196500000</v>
      </c>
      <c r="D28" s="28">
        <f t="shared" si="11"/>
        <v>196500000</v>
      </c>
      <c r="E28" s="28">
        <f t="shared" si="11"/>
        <v>0</v>
      </c>
      <c r="F28" s="28">
        <f t="shared" si="11"/>
        <v>0</v>
      </c>
      <c r="G28" s="28">
        <f t="shared" si="11"/>
        <v>0</v>
      </c>
      <c r="H28" s="28">
        <f t="shared" si="11"/>
        <v>0</v>
      </c>
      <c r="I28" s="28">
        <f t="shared" si="11"/>
        <v>196500000</v>
      </c>
      <c r="J28" s="28">
        <f t="shared" si="11"/>
        <v>196500000</v>
      </c>
      <c r="K28" s="28">
        <f t="shared" si="11"/>
        <v>0</v>
      </c>
    </row>
    <row r="29" spans="1:12" s="11" customFormat="1" ht="21.15" customHeight="1" x14ac:dyDescent="0.25">
      <c r="A29" s="6" t="s">
        <v>50</v>
      </c>
      <c r="B29" s="3" t="s">
        <v>51</v>
      </c>
      <c r="C29" s="29">
        <f t="shared" ref="C29:C31" si="12">D29+E29</f>
        <v>58400000</v>
      </c>
      <c r="D29" s="29">
        <v>58400000</v>
      </c>
      <c r="E29" s="29">
        <v>0</v>
      </c>
      <c r="F29" s="29">
        <f t="shared" ref="F29:F31" si="13">G29+H29</f>
        <v>0</v>
      </c>
      <c r="G29" s="29"/>
      <c r="H29" s="29"/>
      <c r="I29" s="29">
        <f t="shared" ref="I29:I31" si="14">J29+K29</f>
        <v>58400000</v>
      </c>
      <c r="J29" s="29">
        <f t="shared" ref="J29:J32" si="15">D29+G29</f>
        <v>58400000</v>
      </c>
      <c r="K29" s="29">
        <f t="shared" ref="K29:K32" si="16">E29+H29</f>
        <v>0</v>
      </c>
    </row>
    <row r="30" spans="1:12" s="11" customFormat="1" ht="21.15" customHeight="1" x14ac:dyDescent="0.25">
      <c r="A30" s="6" t="s">
        <v>52</v>
      </c>
      <c r="B30" s="3" t="s">
        <v>53</v>
      </c>
      <c r="C30" s="29">
        <f t="shared" si="12"/>
        <v>126100000</v>
      </c>
      <c r="D30" s="29">
        <f>131600000-5500000</f>
        <v>126100000</v>
      </c>
      <c r="E30" s="29">
        <v>0</v>
      </c>
      <c r="F30" s="29">
        <f t="shared" si="13"/>
        <v>0</v>
      </c>
      <c r="G30" s="29"/>
      <c r="H30" s="29"/>
      <c r="I30" s="29">
        <f t="shared" si="14"/>
        <v>126100000</v>
      </c>
      <c r="J30" s="29">
        <f t="shared" si="15"/>
        <v>126100000</v>
      </c>
      <c r="K30" s="29">
        <f t="shared" si="16"/>
        <v>0</v>
      </c>
    </row>
    <row r="31" spans="1:12" s="11" customFormat="1" ht="21.15" customHeight="1" x14ac:dyDescent="0.25">
      <c r="A31" s="6" t="s">
        <v>54</v>
      </c>
      <c r="B31" s="3" t="s">
        <v>55</v>
      </c>
      <c r="C31" s="29">
        <f t="shared" si="12"/>
        <v>1600000</v>
      </c>
      <c r="D31" s="29">
        <v>1600000</v>
      </c>
      <c r="E31" s="29">
        <v>0</v>
      </c>
      <c r="F31" s="29">
        <f t="shared" si="13"/>
        <v>0</v>
      </c>
      <c r="G31" s="29"/>
      <c r="H31" s="29"/>
      <c r="I31" s="29">
        <f t="shared" si="14"/>
        <v>1600000</v>
      </c>
      <c r="J31" s="29">
        <f t="shared" si="15"/>
        <v>1600000</v>
      </c>
      <c r="K31" s="29">
        <f t="shared" si="16"/>
        <v>0</v>
      </c>
      <c r="L31" s="13"/>
    </row>
    <row r="32" spans="1:12" s="11" customFormat="1" ht="21.15" customHeight="1" x14ac:dyDescent="0.25">
      <c r="A32" s="6" t="s">
        <v>56</v>
      </c>
      <c r="B32" s="3" t="s">
        <v>57</v>
      </c>
      <c r="C32" s="29">
        <f>D32+E32</f>
        <v>10400000</v>
      </c>
      <c r="D32" s="29">
        <v>10400000</v>
      </c>
      <c r="E32" s="29">
        <v>0</v>
      </c>
      <c r="F32" s="29">
        <f>G32+H32</f>
        <v>0</v>
      </c>
      <c r="G32" s="29"/>
      <c r="H32" s="29"/>
      <c r="I32" s="29">
        <f>J32+K32</f>
        <v>10400000</v>
      </c>
      <c r="J32" s="29">
        <f t="shared" si="15"/>
        <v>10400000</v>
      </c>
      <c r="K32" s="29">
        <f t="shared" si="16"/>
        <v>0</v>
      </c>
      <c r="L32" s="13"/>
    </row>
    <row r="33" spans="1:12" s="11" customFormat="1" ht="21.15" customHeight="1" x14ac:dyDescent="0.25">
      <c r="A33" s="6"/>
      <c r="B33" s="2" t="s">
        <v>58</v>
      </c>
      <c r="C33" s="28">
        <f>SUM(C34:C35)</f>
        <v>150000</v>
      </c>
      <c r="D33" s="28">
        <f>SUM(D34:D35)</f>
        <v>150000</v>
      </c>
      <c r="E33" s="29"/>
      <c r="F33" s="28">
        <f>SUM(F34:F35)</f>
        <v>0</v>
      </c>
      <c r="G33" s="28">
        <f>SUM(G34:G35)</f>
        <v>0</v>
      </c>
      <c r="H33" s="29"/>
      <c r="I33" s="28">
        <f>SUM(I34:I35)</f>
        <v>150000</v>
      </c>
      <c r="J33" s="28">
        <f>SUM(J34:J35)</f>
        <v>150000</v>
      </c>
      <c r="K33" s="29"/>
      <c r="L33" s="13"/>
    </row>
    <row r="34" spans="1:12" s="11" customFormat="1" ht="21.15" customHeight="1" x14ac:dyDescent="0.25">
      <c r="A34" s="6" t="s">
        <v>59</v>
      </c>
      <c r="B34" s="3" t="s">
        <v>60</v>
      </c>
      <c r="C34" s="29">
        <f t="shared" ref="C34:C46" si="17">D34+E34</f>
        <v>30000</v>
      </c>
      <c r="D34" s="29">
        <v>30000</v>
      </c>
      <c r="E34" s="29">
        <v>0</v>
      </c>
      <c r="F34" s="29">
        <f>G34+H34</f>
        <v>0</v>
      </c>
      <c r="G34" s="29"/>
      <c r="H34" s="29"/>
      <c r="I34" s="29">
        <f t="shared" ref="I34:I43" si="18">J34+K34</f>
        <v>30000</v>
      </c>
      <c r="J34" s="29">
        <f t="shared" ref="J34:J35" si="19">D34+G34</f>
        <v>30000</v>
      </c>
      <c r="K34" s="29">
        <f t="shared" ref="K34:K35" si="20">E34+H34</f>
        <v>0</v>
      </c>
      <c r="L34" s="13"/>
    </row>
    <row r="35" spans="1:12" s="11" customFormat="1" ht="21.15" customHeight="1" x14ac:dyDescent="0.25">
      <c r="A35" s="6" t="s">
        <v>61</v>
      </c>
      <c r="B35" s="3" t="s">
        <v>62</v>
      </c>
      <c r="C35" s="29">
        <f t="shared" si="17"/>
        <v>120000</v>
      </c>
      <c r="D35" s="29">
        <v>120000</v>
      </c>
      <c r="E35" s="29">
        <v>0</v>
      </c>
      <c r="F35" s="29">
        <f>G35+H35</f>
        <v>0</v>
      </c>
      <c r="G35" s="29"/>
      <c r="H35" s="29"/>
      <c r="I35" s="29">
        <f t="shared" si="18"/>
        <v>120000</v>
      </c>
      <c r="J35" s="29">
        <f t="shared" si="19"/>
        <v>120000</v>
      </c>
      <c r="K35" s="29">
        <f t="shared" si="20"/>
        <v>0</v>
      </c>
      <c r="L35" s="13"/>
    </row>
    <row r="36" spans="1:12" s="11" customFormat="1" ht="24" customHeight="1" x14ac:dyDescent="0.25">
      <c r="A36" s="5" t="s">
        <v>63</v>
      </c>
      <c r="B36" s="2" t="s">
        <v>64</v>
      </c>
      <c r="C36" s="28">
        <f t="shared" si="17"/>
        <v>300000</v>
      </c>
      <c r="D36" s="28">
        <v>300000</v>
      </c>
      <c r="E36" s="28">
        <v>0</v>
      </c>
      <c r="F36" s="28">
        <f t="shared" ref="F36:F42" si="21">G36+H36</f>
        <v>0</v>
      </c>
      <c r="G36" s="28"/>
      <c r="H36" s="28"/>
      <c r="I36" s="28">
        <f t="shared" si="18"/>
        <v>300000</v>
      </c>
      <c r="J36" s="28">
        <f>D36+G36</f>
        <v>300000</v>
      </c>
      <c r="K36" s="28">
        <f>E36+H36</f>
        <v>0</v>
      </c>
      <c r="L36" s="13"/>
    </row>
    <row r="37" spans="1:12" s="11" customFormat="1" ht="15.6" customHeight="1" x14ac:dyDescent="0.25">
      <c r="A37" s="5" t="s">
        <v>65</v>
      </c>
      <c r="B37" s="2" t="s">
        <v>66</v>
      </c>
      <c r="C37" s="28">
        <f t="shared" si="17"/>
        <v>85000000</v>
      </c>
      <c r="D37" s="28">
        <v>85000000</v>
      </c>
      <c r="E37" s="28">
        <v>0</v>
      </c>
      <c r="F37" s="28">
        <f t="shared" si="21"/>
        <v>0</v>
      </c>
      <c r="G37" s="28"/>
      <c r="H37" s="28"/>
      <c r="I37" s="28">
        <f t="shared" si="18"/>
        <v>85000000</v>
      </c>
      <c r="J37" s="28">
        <f>D37+G37</f>
        <v>85000000</v>
      </c>
      <c r="K37" s="28">
        <f>E37+H37</f>
        <v>0</v>
      </c>
    </row>
    <row r="38" spans="1:12" s="11" customFormat="1" ht="21.15" customHeight="1" x14ac:dyDescent="0.25">
      <c r="A38" s="5" t="s">
        <v>67</v>
      </c>
      <c r="B38" s="2" t="s">
        <v>68</v>
      </c>
      <c r="C38" s="28">
        <f t="shared" si="17"/>
        <v>300000</v>
      </c>
      <c r="D38" s="28"/>
      <c r="E38" s="28">
        <f>E39</f>
        <v>300000</v>
      </c>
      <c r="F38" s="28">
        <f t="shared" si="21"/>
        <v>0</v>
      </c>
      <c r="G38" s="28"/>
      <c r="H38" s="28">
        <f>H39</f>
        <v>0</v>
      </c>
      <c r="I38" s="28">
        <f t="shared" si="18"/>
        <v>300000</v>
      </c>
      <c r="J38" s="28"/>
      <c r="K38" s="28">
        <f>K39</f>
        <v>300000</v>
      </c>
    </row>
    <row r="39" spans="1:12" s="11" customFormat="1" ht="21.15" customHeight="1" x14ac:dyDescent="0.25">
      <c r="A39" s="6" t="s">
        <v>69</v>
      </c>
      <c r="B39" s="3" t="s">
        <v>70</v>
      </c>
      <c r="C39" s="29">
        <f t="shared" si="17"/>
        <v>300000</v>
      </c>
      <c r="D39" s="29">
        <v>0</v>
      </c>
      <c r="E39" s="29">
        <v>300000</v>
      </c>
      <c r="F39" s="29">
        <f t="shared" si="21"/>
        <v>0</v>
      </c>
      <c r="G39" s="29"/>
      <c r="H39" s="29"/>
      <c r="I39" s="29">
        <f t="shared" si="18"/>
        <v>300000</v>
      </c>
      <c r="J39" s="29">
        <f t="shared" ref="J39" si="22">D39+G39</f>
        <v>0</v>
      </c>
      <c r="K39" s="29">
        <f>E39+H39</f>
        <v>300000</v>
      </c>
    </row>
    <row r="40" spans="1:12" s="11" customFormat="1" ht="21.15" customHeight="1" x14ac:dyDescent="0.25">
      <c r="A40" s="5" t="s">
        <v>71</v>
      </c>
      <c r="B40" s="2" t="s">
        <v>72</v>
      </c>
      <c r="C40" s="28">
        <f t="shared" si="17"/>
        <v>31787000</v>
      </c>
      <c r="D40" s="28">
        <f>D41+D47+D55+D60</f>
        <v>13737000</v>
      </c>
      <c r="E40" s="28">
        <f>E41+E47+E55+E60</f>
        <v>18050000</v>
      </c>
      <c r="F40" s="28">
        <f t="shared" si="21"/>
        <v>0</v>
      </c>
      <c r="G40" s="28">
        <f>G41+G47+G55+G60</f>
        <v>0</v>
      </c>
      <c r="H40" s="28">
        <f>H41+H47+H55+H60</f>
        <v>0</v>
      </c>
      <c r="I40" s="28">
        <f t="shared" si="18"/>
        <v>31787000</v>
      </c>
      <c r="J40" s="28">
        <f>J41+J47+J55+J60</f>
        <v>13737000</v>
      </c>
      <c r="K40" s="28">
        <f>K41+K47+K55+K60</f>
        <v>18050000</v>
      </c>
    </row>
    <row r="41" spans="1:12" s="11" customFormat="1" ht="15.6" x14ac:dyDescent="0.25">
      <c r="A41" s="5" t="s">
        <v>73</v>
      </c>
      <c r="B41" s="2" t="s">
        <v>74</v>
      </c>
      <c r="C41" s="28">
        <f t="shared" si="17"/>
        <v>639300</v>
      </c>
      <c r="D41" s="28">
        <f>SUM(D42:D46)</f>
        <v>639300</v>
      </c>
      <c r="E41" s="28">
        <f>SUM(E42:E46)</f>
        <v>0</v>
      </c>
      <c r="F41" s="28">
        <f t="shared" si="21"/>
        <v>0</v>
      </c>
      <c r="G41" s="28">
        <f>SUM(G42:G46)</f>
        <v>0</v>
      </c>
      <c r="H41" s="28">
        <f>SUM(H42:H46)</f>
        <v>0</v>
      </c>
      <c r="I41" s="28">
        <f t="shared" si="18"/>
        <v>639300</v>
      </c>
      <c r="J41" s="28">
        <f>SUM(J42:J46)</f>
        <v>639300</v>
      </c>
      <c r="K41" s="28">
        <f>SUM(K42:K46)</f>
        <v>0</v>
      </c>
    </row>
    <row r="42" spans="1:12" s="11" customFormat="1" ht="46.8" x14ac:dyDescent="0.25">
      <c r="A42" s="6" t="s">
        <v>75</v>
      </c>
      <c r="B42" s="3" t="s">
        <v>76</v>
      </c>
      <c r="C42" s="29">
        <f t="shared" si="17"/>
        <v>2300</v>
      </c>
      <c r="D42" s="29">
        <f>2300</f>
        <v>2300</v>
      </c>
      <c r="E42" s="29">
        <v>0</v>
      </c>
      <c r="F42" s="29">
        <f t="shared" si="21"/>
        <v>0</v>
      </c>
      <c r="G42" s="29"/>
      <c r="H42" s="29"/>
      <c r="I42" s="29">
        <f t="shared" si="18"/>
        <v>2300</v>
      </c>
      <c r="J42" s="29">
        <f t="shared" ref="J42:J46" si="23">D42+G42</f>
        <v>2300</v>
      </c>
      <c r="K42" s="29">
        <f t="shared" ref="K42:K46" si="24">E42+H42</f>
        <v>0</v>
      </c>
      <c r="L42" s="13"/>
    </row>
    <row r="43" spans="1:12" s="11" customFormat="1" ht="78" hidden="1" x14ac:dyDescent="0.25">
      <c r="A43" s="6">
        <v>21080900</v>
      </c>
      <c r="B43" s="33" t="s">
        <v>135</v>
      </c>
      <c r="C43" s="29">
        <f t="shared" si="17"/>
        <v>0</v>
      </c>
      <c r="D43" s="29"/>
      <c r="E43" s="29"/>
      <c r="F43" s="29">
        <f>G43+H43</f>
        <v>0</v>
      </c>
      <c r="G43" s="29"/>
      <c r="H43" s="29"/>
      <c r="I43" s="29">
        <f t="shared" si="18"/>
        <v>0</v>
      </c>
      <c r="J43" s="29">
        <f t="shared" si="23"/>
        <v>0</v>
      </c>
      <c r="K43" s="29"/>
      <c r="L43" s="37"/>
    </row>
    <row r="44" spans="1:12" s="11" customFormat="1" ht="24.75" customHeight="1" x14ac:dyDescent="0.25">
      <c r="A44" s="6" t="s">
        <v>77</v>
      </c>
      <c r="B44" s="3" t="s">
        <v>78</v>
      </c>
      <c r="C44" s="29">
        <f t="shared" si="17"/>
        <v>170000</v>
      </c>
      <c r="D44" s="29">
        <v>170000</v>
      </c>
      <c r="E44" s="29">
        <v>0</v>
      </c>
      <c r="F44" s="29">
        <f t="shared" ref="F44:F46" si="25">G44+H44</f>
        <v>0</v>
      </c>
      <c r="G44" s="29"/>
      <c r="H44" s="29"/>
      <c r="I44" s="29">
        <f t="shared" ref="I44:I46" si="26">J44+K44</f>
        <v>170000</v>
      </c>
      <c r="J44" s="29">
        <f t="shared" si="23"/>
        <v>170000</v>
      </c>
      <c r="K44" s="29">
        <f t="shared" si="24"/>
        <v>0</v>
      </c>
    </row>
    <row r="45" spans="1:12" s="11" customFormat="1" ht="79.95" customHeight="1" x14ac:dyDescent="0.25">
      <c r="A45" s="6" t="s">
        <v>79</v>
      </c>
      <c r="B45" s="43" t="s">
        <v>136</v>
      </c>
      <c r="C45" s="29">
        <f t="shared" si="17"/>
        <v>450000</v>
      </c>
      <c r="D45" s="29">
        <v>450000</v>
      </c>
      <c r="E45" s="29">
        <v>0</v>
      </c>
      <c r="F45" s="29">
        <f t="shared" si="25"/>
        <v>0</v>
      </c>
      <c r="G45" s="29"/>
      <c r="H45" s="29"/>
      <c r="I45" s="29">
        <f t="shared" si="26"/>
        <v>450000</v>
      </c>
      <c r="J45" s="29">
        <f t="shared" si="23"/>
        <v>450000</v>
      </c>
      <c r="K45" s="29">
        <f t="shared" si="24"/>
        <v>0</v>
      </c>
    </row>
    <row r="46" spans="1:12" s="11" customFormat="1" ht="62.4" customHeight="1" x14ac:dyDescent="0.25">
      <c r="A46" s="6" t="s">
        <v>80</v>
      </c>
      <c r="B46" s="3" t="s">
        <v>81</v>
      </c>
      <c r="C46" s="29">
        <f t="shared" si="17"/>
        <v>17000</v>
      </c>
      <c r="D46" s="29">
        <v>17000</v>
      </c>
      <c r="E46" s="29">
        <v>0</v>
      </c>
      <c r="F46" s="29">
        <f t="shared" si="25"/>
        <v>0</v>
      </c>
      <c r="G46" s="29"/>
      <c r="H46" s="29"/>
      <c r="I46" s="29">
        <f t="shared" si="26"/>
        <v>17000</v>
      </c>
      <c r="J46" s="29">
        <f t="shared" si="23"/>
        <v>17000</v>
      </c>
      <c r="K46" s="29">
        <f t="shared" si="24"/>
        <v>0</v>
      </c>
    </row>
    <row r="47" spans="1:12" s="11" customFormat="1" ht="31.2" x14ac:dyDescent="0.25">
      <c r="A47" s="5" t="s">
        <v>82</v>
      </c>
      <c r="B47" s="2" t="s">
        <v>83</v>
      </c>
      <c r="C47" s="28">
        <f>D47+E47</f>
        <v>11397200</v>
      </c>
      <c r="D47" s="28">
        <f>D48+D53+D54</f>
        <v>11397200</v>
      </c>
      <c r="E47" s="28">
        <f>E48+E53+E54</f>
        <v>0</v>
      </c>
      <c r="F47" s="28">
        <f>G47+H47</f>
        <v>0</v>
      </c>
      <c r="G47" s="28">
        <f>G48+G53+G54</f>
        <v>0</v>
      </c>
      <c r="H47" s="28">
        <f>H48+H53+H54</f>
        <v>0</v>
      </c>
      <c r="I47" s="28">
        <f>J47+K47</f>
        <v>11397200</v>
      </c>
      <c r="J47" s="28">
        <f>J48+J53+J54</f>
        <v>11397200</v>
      </c>
      <c r="K47" s="28">
        <f>K48+K53+K54</f>
        <v>0</v>
      </c>
    </row>
    <row r="48" spans="1:12" s="11" customFormat="1" ht="15.6" x14ac:dyDescent="0.25">
      <c r="A48" s="5" t="s">
        <v>84</v>
      </c>
      <c r="B48" s="2" t="s">
        <v>85</v>
      </c>
      <c r="C48" s="28">
        <f>D48+E48</f>
        <v>7362200</v>
      </c>
      <c r="D48" s="28">
        <f>SUM(D49:D52)</f>
        <v>7362200</v>
      </c>
      <c r="E48" s="28">
        <f>SUM(E49:E52)</f>
        <v>0</v>
      </c>
      <c r="F48" s="28">
        <f>G48+H48</f>
        <v>0</v>
      </c>
      <c r="G48" s="28">
        <f>SUM(G49:G52)</f>
        <v>0</v>
      </c>
      <c r="H48" s="28">
        <f>SUM(H49:H52)</f>
        <v>0</v>
      </c>
      <c r="I48" s="28">
        <f>J48+K48</f>
        <v>7362200</v>
      </c>
      <c r="J48" s="28">
        <f>SUM(J49:J52)</f>
        <v>7362200</v>
      </c>
      <c r="K48" s="28">
        <f>SUM(K49:K52)</f>
        <v>0</v>
      </c>
    </row>
    <row r="49" spans="1:12" s="11" customFormat="1" ht="46.8" x14ac:dyDescent="0.25">
      <c r="A49" s="6" t="s">
        <v>86</v>
      </c>
      <c r="B49" s="3" t="s">
        <v>87</v>
      </c>
      <c r="C49" s="29">
        <f>D49+E49</f>
        <v>200000</v>
      </c>
      <c r="D49" s="29">
        <v>200000</v>
      </c>
      <c r="E49" s="29">
        <v>0</v>
      </c>
      <c r="F49" s="29">
        <f>G49+H49</f>
        <v>0</v>
      </c>
      <c r="G49" s="29"/>
      <c r="H49" s="29"/>
      <c r="I49" s="29">
        <f>J49+K49</f>
        <v>200000</v>
      </c>
      <c r="J49" s="29">
        <f t="shared" ref="J49:J53" si="27">D49+G49</f>
        <v>200000</v>
      </c>
      <c r="K49" s="29">
        <f t="shared" ref="K49:K53" si="28">E49+H49</f>
        <v>0</v>
      </c>
    </row>
    <row r="50" spans="1:12" s="11" customFormat="1" ht="26.4" customHeight="1" x14ac:dyDescent="0.25">
      <c r="A50" s="6" t="s">
        <v>88</v>
      </c>
      <c r="B50" s="3" t="s">
        <v>89</v>
      </c>
      <c r="C50" s="29">
        <f t="shared" ref="C50:C53" si="29">D50+E50</f>
        <v>6900000</v>
      </c>
      <c r="D50" s="29">
        <v>6900000</v>
      </c>
      <c r="E50" s="29">
        <v>0</v>
      </c>
      <c r="F50" s="29">
        <f t="shared" ref="F50:F53" si="30">G50+H50</f>
        <v>0</v>
      </c>
      <c r="G50" s="29"/>
      <c r="H50" s="29"/>
      <c r="I50" s="29">
        <f t="shared" ref="I50:I53" si="31">J50+K50</f>
        <v>6900000</v>
      </c>
      <c r="J50" s="29">
        <f t="shared" si="27"/>
        <v>6900000</v>
      </c>
      <c r="K50" s="29">
        <f t="shared" si="28"/>
        <v>0</v>
      </c>
    </row>
    <row r="51" spans="1:12" s="11" customFormat="1" ht="31.2" x14ac:dyDescent="0.25">
      <c r="A51" s="6" t="s">
        <v>90</v>
      </c>
      <c r="B51" s="3" t="s">
        <v>91</v>
      </c>
      <c r="C51" s="29">
        <f t="shared" si="29"/>
        <v>230000</v>
      </c>
      <c r="D51" s="29">
        <v>230000</v>
      </c>
      <c r="E51" s="29">
        <v>0</v>
      </c>
      <c r="F51" s="29">
        <f t="shared" si="30"/>
        <v>0</v>
      </c>
      <c r="G51" s="29"/>
      <c r="H51" s="29"/>
      <c r="I51" s="29">
        <f t="shared" si="31"/>
        <v>230000</v>
      </c>
      <c r="J51" s="29">
        <f t="shared" si="27"/>
        <v>230000</v>
      </c>
      <c r="K51" s="29">
        <f t="shared" si="28"/>
        <v>0</v>
      </c>
    </row>
    <row r="52" spans="1:12" s="11" customFormat="1" ht="93.6" x14ac:dyDescent="0.25">
      <c r="A52" s="6" t="s">
        <v>92</v>
      </c>
      <c r="B52" s="3" t="s">
        <v>137</v>
      </c>
      <c r="C52" s="29">
        <f t="shared" si="29"/>
        <v>32200</v>
      </c>
      <c r="D52" s="29">
        <f>35000-2800</f>
        <v>32200</v>
      </c>
      <c r="E52" s="29">
        <v>0</v>
      </c>
      <c r="F52" s="29">
        <f t="shared" si="30"/>
        <v>0</v>
      </c>
      <c r="G52" s="29"/>
      <c r="H52" s="29"/>
      <c r="I52" s="29">
        <f t="shared" si="31"/>
        <v>32200</v>
      </c>
      <c r="J52" s="29">
        <f t="shared" si="27"/>
        <v>32200</v>
      </c>
      <c r="K52" s="29">
        <f t="shared" si="28"/>
        <v>0</v>
      </c>
    </row>
    <row r="53" spans="1:12" s="11" customFormat="1" ht="46.8" x14ac:dyDescent="0.25">
      <c r="A53" s="6" t="s">
        <v>93</v>
      </c>
      <c r="B53" s="3" t="s">
        <v>94</v>
      </c>
      <c r="C53" s="29">
        <f t="shared" si="29"/>
        <v>4000000</v>
      </c>
      <c r="D53" s="29">
        <v>4000000</v>
      </c>
      <c r="E53" s="29">
        <v>0</v>
      </c>
      <c r="F53" s="29">
        <f t="shared" si="30"/>
        <v>0</v>
      </c>
      <c r="G53" s="29"/>
      <c r="H53" s="29"/>
      <c r="I53" s="29">
        <f t="shared" si="31"/>
        <v>4000000</v>
      </c>
      <c r="J53" s="29">
        <f t="shared" si="27"/>
        <v>4000000</v>
      </c>
      <c r="K53" s="29">
        <f t="shared" si="28"/>
        <v>0</v>
      </c>
      <c r="L53" s="13"/>
    </row>
    <row r="54" spans="1:12" s="11" customFormat="1" ht="22.65" customHeight="1" x14ac:dyDescent="0.25">
      <c r="A54" s="5" t="s">
        <v>95</v>
      </c>
      <c r="B54" s="2" t="s">
        <v>96</v>
      </c>
      <c r="C54" s="28">
        <f>D54</f>
        <v>35000</v>
      </c>
      <c r="D54" s="28">
        <v>35000</v>
      </c>
      <c r="E54" s="28">
        <v>0</v>
      </c>
      <c r="F54" s="28">
        <f>G54</f>
        <v>0</v>
      </c>
      <c r="G54" s="28"/>
      <c r="H54" s="28"/>
      <c r="I54" s="28">
        <f>J54</f>
        <v>35000</v>
      </c>
      <c r="J54" s="28">
        <f>D54+G54</f>
        <v>35000</v>
      </c>
      <c r="K54" s="28">
        <f>E54+H54</f>
        <v>0</v>
      </c>
      <c r="L54" s="13"/>
    </row>
    <row r="55" spans="1:12" s="11" customFormat="1" ht="18.75" customHeight="1" x14ac:dyDescent="0.25">
      <c r="A55" s="5" t="s">
        <v>97</v>
      </c>
      <c r="B55" s="2" t="s">
        <v>98</v>
      </c>
      <c r="C55" s="28">
        <f>C58+C56+C57+C59</f>
        <v>1750500</v>
      </c>
      <c r="D55" s="28">
        <f>D58+D56+D57+D59</f>
        <v>1700500</v>
      </c>
      <c r="E55" s="28">
        <f>E56+E58+E59</f>
        <v>50000</v>
      </c>
      <c r="F55" s="28">
        <f>F58+F57+F56+F59</f>
        <v>0</v>
      </c>
      <c r="G55" s="28">
        <f>G58+G57+G56+G59</f>
        <v>0</v>
      </c>
      <c r="H55" s="28">
        <f>H58+H57+H56+H59</f>
        <v>0</v>
      </c>
      <c r="I55" s="28">
        <f t="shared" ref="I55:K55" si="32">I58+I57+I56+I59</f>
        <v>1750500</v>
      </c>
      <c r="J55" s="28">
        <f t="shared" si="32"/>
        <v>1700500</v>
      </c>
      <c r="K55" s="28">
        <f t="shared" si="32"/>
        <v>50000</v>
      </c>
      <c r="L55" s="13"/>
    </row>
    <row r="56" spans="1:12" s="11" customFormat="1" ht="43.5" customHeight="1" x14ac:dyDescent="0.25">
      <c r="A56" s="6" t="s">
        <v>99</v>
      </c>
      <c r="B56" s="3" t="s">
        <v>100</v>
      </c>
      <c r="C56" s="29">
        <f t="shared" ref="C56:C61" si="33">D56+E56</f>
        <v>1700000</v>
      </c>
      <c r="D56" s="29">
        <v>1700000</v>
      </c>
      <c r="E56" s="28"/>
      <c r="F56" s="29">
        <f t="shared" ref="F56:F60" si="34">G56+H56</f>
        <v>0</v>
      </c>
      <c r="G56" s="29"/>
      <c r="H56" s="29"/>
      <c r="I56" s="29">
        <f t="shared" ref="I56:I60" si="35">J56+K56</f>
        <v>1700000</v>
      </c>
      <c r="J56" s="29">
        <f t="shared" ref="J56:K58" si="36">D56+G56</f>
        <v>1700000</v>
      </c>
      <c r="K56" s="29">
        <f t="shared" si="36"/>
        <v>0</v>
      </c>
      <c r="L56" s="13"/>
    </row>
    <row r="57" spans="1:12" s="11" customFormat="1" ht="69.75" customHeight="1" x14ac:dyDescent="0.25">
      <c r="A57" s="6">
        <v>24061900</v>
      </c>
      <c r="B57" s="3" t="s">
        <v>147</v>
      </c>
      <c r="C57" s="29">
        <f t="shared" si="33"/>
        <v>500</v>
      </c>
      <c r="D57" s="29">
        <v>500</v>
      </c>
      <c r="E57" s="28"/>
      <c r="F57" s="29">
        <f t="shared" si="34"/>
        <v>0</v>
      </c>
      <c r="G57" s="29"/>
      <c r="H57" s="29"/>
      <c r="I57" s="29">
        <f t="shared" ref="I57" si="37">J57+K57</f>
        <v>500</v>
      </c>
      <c r="J57" s="29">
        <f t="shared" si="36"/>
        <v>500</v>
      </c>
      <c r="K57" s="29">
        <f t="shared" si="36"/>
        <v>0</v>
      </c>
      <c r="L57" s="13"/>
    </row>
    <row r="58" spans="1:12" s="11" customFormat="1" ht="46.5" customHeight="1" x14ac:dyDescent="0.25">
      <c r="A58" s="6" t="s">
        <v>101</v>
      </c>
      <c r="B58" s="3" t="s">
        <v>102</v>
      </c>
      <c r="C58" s="29">
        <f t="shared" si="33"/>
        <v>50000</v>
      </c>
      <c r="D58" s="29"/>
      <c r="E58" s="29">
        <v>50000</v>
      </c>
      <c r="F58" s="29">
        <f t="shared" si="34"/>
        <v>0</v>
      </c>
      <c r="G58" s="29"/>
      <c r="H58" s="29"/>
      <c r="I58" s="29">
        <f t="shared" si="35"/>
        <v>50000</v>
      </c>
      <c r="J58" s="29">
        <f t="shared" si="36"/>
        <v>0</v>
      </c>
      <c r="K58" s="29">
        <f t="shared" si="36"/>
        <v>50000</v>
      </c>
    </row>
    <row r="59" spans="1:12" s="11" customFormat="1" ht="178.5" hidden="1" customHeight="1" x14ac:dyDescent="0.25">
      <c r="A59" s="6">
        <v>24062200</v>
      </c>
      <c r="B59" s="3" t="s">
        <v>130</v>
      </c>
      <c r="C59" s="29">
        <f t="shared" si="33"/>
        <v>0</v>
      </c>
      <c r="D59" s="29"/>
      <c r="E59" s="29">
        <v>0</v>
      </c>
      <c r="F59" s="29">
        <f t="shared" si="34"/>
        <v>0</v>
      </c>
      <c r="G59" s="29"/>
      <c r="H59" s="29"/>
      <c r="I59" s="29">
        <f t="shared" si="35"/>
        <v>0</v>
      </c>
      <c r="J59" s="29">
        <f>D59+G59</f>
        <v>0</v>
      </c>
      <c r="K59" s="29">
        <f t="shared" ref="J59:K60" si="38">E59+H59</f>
        <v>0</v>
      </c>
      <c r="L59" s="13"/>
    </row>
    <row r="60" spans="1:12" s="11" customFormat="1" ht="15.6" x14ac:dyDescent="0.25">
      <c r="A60" s="5" t="s">
        <v>103</v>
      </c>
      <c r="B60" s="2" t="s">
        <v>104</v>
      </c>
      <c r="C60" s="28">
        <f t="shared" si="33"/>
        <v>18000000</v>
      </c>
      <c r="D60" s="28">
        <v>0</v>
      </c>
      <c r="E60" s="28">
        <v>18000000</v>
      </c>
      <c r="F60" s="28">
        <f t="shared" si="34"/>
        <v>0</v>
      </c>
      <c r="G60" s="28"/>
      <c r="H60" s="28"/>
      <c r="I60" s="28">
        <f t="shared" si="35"/>
        <v>18000000</v>
      </c>
      <c r="J60" s="28">
        <f t="shared" si="38"/>
        <v>0</v>
      </c>
      <c r="K60" s="28">
        <f>E60+H60</f>
        <v>18000000</v>
      </c>
    </row>
    <row r="61" spans="1:12" s="11" customFormat="1" ht="15.6" x14ac:dyDescent="0.25">
      <c r="A61" s="5" t="s">
        <v>105</v>
      </c>
      <c r="B61" s="2" t="s">
        <v>106</v>
      </c>
      <c r="C61" s="28">
        <f t="shared" si="33"/>
        <v>2799000</v>
      </c>
      <c r="D61" s="28"/>
      <c r="E61" s="28">
        <f>E62</f>
        <v>2799000</v>
      </c>
      <c r="F61" s="28">
        <f>G61+H61</f>
        <v>0</v>
      </c>
      <c r="G61" s="28"/>
      <c r="H61" s="28">
        <f>H62</f>
        <v>0</v>
      </c>
      <c r="I61" s="28">
        <f>J61+K61</f>
        <v>2799000</v>
      </c>
      <c r="J61" s="28"/>
      <c r="K61" s="28">
        <f>K62</f>
        <v>2799000</v>
      </c>
    </row>
    <row r="62" spans="1:12" s="11" customFormat="1" ht="15.6" x14ac:dyDescent="0.25">
      <c r="A62" s="5" t="s">
        <v>107</v>
      </c>
      <c r="B62" s="2" t="s">
        <v>108</v>
      </c>
      <c r="C62" s="28">
        <f t="shared" ref="C62" si="39">D62+E62</f>
        <v>2799000</v>
      </c>
      <c r="D62" s="28"/>
      <c r="E62" s="28">
        <f t="shared" ref="E62" si="40">E63</f>
        <v>2799000</v>
      </c>
      <c r="F62" s="28">
        <f>G62+H62</f>
        <v>0</v>
      </c>
      <c r="G62" s="28"/>
      <c r="H62" s="28">
        <f t="shared" ref="H62:H63" si="41">H63</f>
        <v>0</v>
      </c>
      <c r="I62" s="28">
        <f t="shared" ref="I62" si="42">J62+K62</f>
        <v>2799000</v>
      </c>
      <c r="J62" s="28"/>
      <c r="K62" s="28">
        <f t="shared" ref="K62" si="43">K63</f>
        <v>2799000</v>
      </c>
    </row>
    <row r="63" spans="1:12" s="11" customFormat="1" ht="15.6" x14ac:dyDescent="0.25">
      <c r="A63" s="5" t="s">
        <v>109</v>
      </c>
      <c r="B63" s="2" t="s">
        <v>110</v>
      </c>
      <c r="C63" s="28">
        <f t="shared" ref="C63:C70" si="44">D63+E63</f>
        <v>2799000</v>
      </c>
      <c r="D63" s="28"/>
      <c r="E63" s="28">
        <f>E64</f>
        <v>2799000</v>
      </c>
      <c r="F63" s="28">
        <f t="shared" ref="F63:F66" si="45">G63+H63</f>
        <v>0</v>
      </c>
      <c r="G63" s="28"/>
      <c r="H63" s="28">
        <f t="shared" si="41"/>
        <v>0</v>
      </c>
      <c r="I63" s="28">
        <f>J63+K63</f>
        <v>2799000</v>
      </c>
      <c r="J63" s="28"/>
      <c r="K63" s="28">
        <f>K64</f>
        <v>2799000</v>
      </c>
    </row>
    <row r="64" spans="1:12" s="11" customFormat="1" ht="63.6" customHeight="1" x14ac:dyDescent="0.25">
      <c r="A64" s="6" t="s">
        <v>111</v>
      </c>
      <c r="B64" s="3" t="s">
        <v>112</v>
      </c>
      <c r="C64" s="29">
        <f t="shared" si="44"/>
        <v>2799000</v>
      </c>
      <c r="D64" s="29">
        <v>0</v>
      </c>
      <c r="E64" s="29">
        <v>2799000</v>
      </c>
      <c r="F64" s="29">
        <f t="shared" si="45"/>
        <v>0</v>
      </c>
      <c r="G64" s="29"/>
      <c r="H64" s="29"/>
      <c r="I64" s="29">
        <f t="shared" ref="I64:I68" si="46">J64+K64</f>
        <v>2799000</v>
      </c>
      <c r="J64" s="29">
        <f>D64+G64</f>
        <v>0</v>
      </c>
      <c r="K64" s="29">
        <f>E64+H64</f>
        <v>2799000</v>
      </c>
      <c r="L64" s="13"/>
    </row>
    <row r="65" spans="1:12" s="12" customFormat="1" ht="15.6" x14ac:dyDescent="0.25">
      <c r="A65" s="5">
        <v>50000000</v>
      </c>
      <c r="B65" s="2" t="s">
        <v>9</v>
      </c>
      <c r="C65" s="28">
        <f t="shared" si="44"/>
        <v>393146</v>
      </c>
      <c r="D65" s="28">
        <f>D66</f>
        <v>0</v>
      </c>
      <c r="E65" s="28">
        <f>E66</f>
        <v>393146</v>
      </c>
      <c r="F65" s="28">
        <f t="shared" si="45"/>
        <v>0</v>
      </c>
      <c r="G65" s="29">
        <f>G66</f>
        <v>0</v>
      </c>
      <c r="H65" s="28">
        <f>H66</f>
        <v>0</v>
      </c>
      <c r="I65" s="28">
        <f t="shared" si="46"/>
        <v>393146</v>
      </c>
      <c r="J65" s="29">
        <f>J66</f>
        <v>0</v>
      </c>
      <c r="K65" s="28">
        <f>K66</f>
        <v>393146</v>
      </c>
    </row>
    <row r="66" spans="1:12" s="13" customFormat="1" ht="46.8" x14ac:dyDescent="0.25">
      <c r="A66" s="6">
        <v>50110000</v>
      </c>
      <c r="B66" s="3" t="s">
        <v>10</v>
      </c>
      <c r="C66" s="29">
        <f t="shared" si="44"/>
        <v>393146</v>
      </c>
      <c r="D66" s="29">
        <v>0</v>
      </c>
      <c r="E66" s="29">
        <v>393146</v>
      </c>
      <c r="F66" s="29">
        <f t="shared" si="45"/>
        <v>0</v>
      </c>
      <c r="G66" s="29"/>
      <c r="H66" s="29"/>
      <c r="I66" s="29">
        <f t="shared" si="46"/>
        <v>393146</v>
      </c>
      <c r="J66" s="29">
        <f>D66+G66</f>
        <v>0</v>
      </c>
      <c r="K66" s="29">
        <f>E66+H66</f>
        <v>393146</v>
      </c>
      <c r="L66" s="37"/>
    </row>
    <row r="67" spans="1:12" s="13" customFormat="1" ht="31.2" x14ac:dyDescent="0.25">
      <c r="A67" s="23"/>
      <c r="B67" s="23" t="s">
        <v>113</v>
      </c>
      <c r="C67" s="30">
        <f t="shared" si="44"/>
        <v>846671317</v>
      </c>
      <c r="D67" s="30">
        <f>D6+D40+D61+D65</f>
        <v>825129171</v>
      </c>
      <c r="E67" s="30">
        <f>E6+E40+E61+E65</f>
        <v>21542146</v>
      </c>
      <c r="F67" s="30">
        <f>G67+H67</f>
        <v>0</v>
      </c>
      <c r="G67" s="30">
        <f>G6+G40+G61+G65</f>
        <v>0</v>
      </c>
      <c r="H67" s="30">
        <f>H6+H40+H61+H65</f>
        <v>0</v>
      </c>
      <c r="I67" s="30">
        <f t="shared" si="46"/>
        <v>846671317</v>
      </c>
      <c r="J67" s="30">
        <f>J6+J40+J61+J65</f>
        <v>825129171</v>
      </c>
      <c r="K67" s="30">
        <f>K6+K40+K61+K65</f>
        <v>21542146</v>
      </c>
    </row>
    <row r="68" spans="1:12" s="41" customFormat="1" ht="15.6" customHeight="1" x14ac:dyDescent="0.3">
      <c r="A68" s="38" t="s">
        <v>114</v>
      </c>
      <c r="B68" s="39" t="s">
        <v>115</v>
      </c>
      <c r="C68" s="40">
        <f t="shared" si="44"/>
        <v>201535349.44</v>
      </c>
      <c r="D68" s="40">
        <f>D69</f>
        <v>173090190</v>
      </c>
      <c r="E68" s="40">
        <f>E69+E82</f>
        <v>28445159.440000001</v>
      </c>
      <c r="F68" s="40">
        <f t="shared" ref="F68" si="47">G68+H68</f>
        <v>2000000</v>
      </c>
      <c r="G68" s="40">
        <f>G69</f>
        <v>0</v>
      </c>
      <c r="H68" s="40">
        <f>H69+H82</f>
        <v>2000000</v>
      </c>
      <c r="I68" s="40">
        <f t="shared" si="46"/>
        <v>203535349.44</v>
      </c>
      <c r="J68" s="40">
        <f>J69+J82</f>
        <v>173090190</v>
      </c>
      <c r="K68" s="40">
        <f>K69+K82</f>
        <v>30445159.440000001</v>
      </c>
      <c r="L68" s="49"/>
    </row>
    <row r="69" spans="1:12" s="13" customFormat="1" ht="15.6" x14ac:dyDescent="0.25">
      <c r="A69" s="5" t="s">
        <v>116</v>
      </c>
      <c r="B69" s="2" t="s">
        <v>117</v>
      </c>
      <c r="C69" s="28">
        <f t="shared" si="44"/>
        <v>201114548</v>
      </c>
      <c r="D69" s="28">
        <f>D70+D72</f>
        <v>173090190</v>
      </c>
      <c r="E69" s="28">
        <f>E70+E72</f>
        <v>28024358</v>
      </c>
      <c r="F69" s="28">
        <f>G69+H69</f>
        <v>2000000</v>
      </c>
      <c r="G69" s="28">
        <f>G70+G72</f>
        <v>0</v>
      </c>
      <c r="H69" s="28">
        <f>H70+H72</f>
        <v>2000000</v>
      </c>
      <c r="I69" s="28">
        <f>J69+K69</f>
        <v>203114548</v>
      </c>
      <c r="J69" s="28">
        <f>J70+J72</f>
        <v>173090190</v>
      </c>
      <c r="K69" s="28">
        <f>K70+K72</f>
        <v>30024358</v>
      </c>
    </row>
    <row r="70" spans="1:12" s="13" customFormat="1" ht="15.6" x14ac:dyDescent="0.25">
      <c r="A70" s="5" t="s">
        <v>118</v>
      </c>
      <c r="B70" s="2" t="s">
        <v>119</v>
      </c>
      <c r="C70" s="28">
        <f t="shared" si="44"/>
        <v>159192900</v>
      </c>
      <c r="D70" s="28">
        <f>D71</f>
        <v>159192900</v>
      </c>
      <c r="E70" s="28">
        <f>E71</f>
        <v>0</v>
      </c>
      <c r="F70" s="28">
        <f>G70+H70</f>
        <v>0</v>
      </c>
      <c r="G70" s="28"/>
      <c r="H70" s="28"/>
      <c r="I70" s="28">
        <f>J70+K70</f>
        <v>159192900</v>
      </c>
      <c r="J70" s="28">
        <f>J71</f>
        <v>159192900</v>
      </c>
      <c r="K70" s="28">
        <f>K71</f>
        <v>0</v>
      </c>
    </row>
    <row r="71" spans="1:12" s="13" customFormat="1" ht="31.2" x14ac:dyDescent="0.25">
      <c r="A71" s="6" t="s">
        <v>120</v>
      </c>
      <c r="B71" s="3" t="s">
        <v>121</v>
      </c>
      <c r="C71" s="29">
        <f>D71</f>
        <v>159192900</v>
      </c>
      <c r="D71" s="29">
        <v>159192900</v>
      </c>
      <c r="E71" s="29">
        <v>0</v>
      </c>
      <c r="F71" s="29">
        <f>G71</f>
        <v>0</v>
      </c>
      <c r="G71" s="29"/>
      <c r="H71" s="29"/>
      <c r="I71" s="29">
        <f>J71</f>
        <v>159192900</v>
      </c>
      <c r="J71" s="29">
        <f>D71+G71</f>
        <v>159192900</v>
      </c>
      <c r="K71" s="29">
        <f>E71+H71</f>
        <v>0</v>
      </c>
    </row>
    <row r="72" spans="1:12" s="13" customFormat="1" ht="33" customHeight="1" x14ac:dyDescent="0.25">
      <c r="A72" s="5" t="s">
        <v>122</v>
      </c>
      <c r="B72" s="2" t="s">
        <v>123</v>
      </c>
      <c r="C72" s="28">
        <f>D72+E72</f>
        <v>41921648</v>
      </c>
      <c r="D72" s="28">
        <f>SUM(D73:D81)</f>
        <v>13897290</v>
      </c>
      <c r="E72" s="28">
        <f>SUM(E73:E81)</f>
        <v>28024358</v>
      </c>
      <c r="F72" s="54">
        <f>G72+H72</f>
        <v>2000000</v>
      </c>
      <c r="G72" s="54">
        <f>SUM(G73:G81)</f>
        <v>0</v>
      </c>
      <c r="H72" s="54">
        <f>SUM(H73:H81)</f>
        <v>2000000</v>
      </c>
      <c r="I72" s="54">
        <f>J72+K72</f>
        <v>43921648</v>
      </c>
      <c r="J72" s="54">
        <f>SUM(J73:J81)</f>
        <v>13897290</v>
      </c>
      <c r="K72" s="54">
        <f>SUM(K73:K81)</f>
        <v>30024358</v>
      </c>
    </row>
    <row r="73" spans="1:12" s="51" customFormat="1" ht="297.60000000000002" customHeight="1" x14ac:dyDescent="0.25">
      <c r="A73" s="6">
        <v>41050400</v>
      </c>
      <c r="B73" s="26" t="s">
        <v>152</v>
      </c>
      <c r="C73" s="29">
        <f>D73+E73</f>
        <v>1859158</v>
      </c>
      <c r="D73" s="52">
        <v>1859158</v>
      </c>
      <c r="E73" s="29"/>
      <c r="F73" s="53">
        <f>G73+H73</f>
        <v>0</v>
      </c>
      <c r="G73" s="53"/>
      <c r="H73" s="53"/>
      <c r="I73" s="53">
        <f>J73+K73</f>
        <v>1859158</v>
      </c>
      <c r="J73" s="53">
        <f>D73+G73</f>
        <v>1859158</v>
      </c>
      <c r="K73" s="29"/>
    </row>
    <row r="74" spans="1:12" s="13" customFormat="1" ht="218.4" x14ac:dyDescent="0.25">
      <c r="A74" s="6">
        <v>41050500</v>
      </c>
      <c r="B74" s="26" t="s">
        <v>150</v>
      </c>
      <c r="C74" s="29">
        <f>D74+E74</f>
        <v>4744689</v>
      </c>
      <c r="D74" s="29">
        <v>4744689</v>
      </c>
      <c r="E74" s="29"/>
      <c r="F74" s="29">
        <f>G74+H74</f>
        <v>0</v>
      </c>
      <c r="G74" s="29"/>
      <c r="H74" s="29"/>
      <c r="I74" s="29">
        <f>J74+K74</f>
        <v>4744689</v>
      </c>
      <c r="J74" s="29">
        <f>D74+G74</f>
        <v>4744689</v>
      </c>
      <c r="K74" s="29">
        <f>E74+H74</f>
        <v>0</v>
      </c>
    </row>
    <row r="75" spans="1:12" s="13" customFormat="1" ht="36.6" customHeight="1" x14ac:dyDescent="0.25">
      <c r="A75" s="8">
        <v>41051000</v>
      </c>
      <c r="B75" s="7" t="s">
        <v>124</v>
      </c>
      <c r="C75" s="29">
        <f t="shared" ref="C75:C83" si="48">D75+E75</f>
        <v>3005640</v>
      </c>
      <c r="D75" s="29">
        <v>3005640</v>
      </c>
      <c r="E75" s="29"/>
      <c r="F75" s="29">
        <f t="shared" ref="F75:F81" si="49">G75+H75</f>
        <v>0</v>
      </c>
      <c r="G75" s="29"/>
      <c r="H75" s="29"/>
      <c r="I75" s="29">
        <f t="shared" ref="I75:I81" si="50">J75+K75</f>
        <v>3005640</v>
      </c>
      <c r="J75" s="29">
        <f t="shared" ref="J75:K83" si="51">D75+G75</f>
        <v>3005640</v>
      </c>
      <c r="K75" s="29">
        <f t="shared" si="51"/>
        <v>0</v>
      </c>
    </row>
    <row r="76" spans="1:12" s="13" customFormat="1" ht="46.8" x14ac:dyDescent="0.25">
      <c r="A76" s="8">
        <v>41051100</v>
      </c>
      <c r="B76" s="7" t="s">
        <v>141</v>
      </c>
      <c r="C76" s="29">
        <f t="shared" si="48"/>
        <v>1532916</v>
      </c>
      <c r="D76" s="29"/>
      <c r="E76" s="29">
        <v>1532916</v>
      </c>
      <c r="F76" s="29">
        <f>G76+H76</f>
        <v>0</v>
      </c>
      <c r="G76" s="29"/>
      <c r="H76" s="29"/>
      <c r="I76" s="29">
        <f t="shared" ref="I76:I79" si="52">J76+K76</f>
        <v>1532916</v>
      </c>
      <c r="J76" s="29">
        <f t="shared" si="51"/>
        <v>0</v>
      </c>
      <c r="K76" s="29">
        <f t="shared" si="51"/>
        <v>1532916</v>
      </c>
    </row>
    <row r="77" spans="1:12" s="13" customFormat="1" ht="46.8" x14ac:dyDescent="0.25">
      <c r="A77" s="8">
        <v>41051200</v>
      </c>
      <c r="B77" s="7" t="s">
        <v>151</v>
      </c>
      <c r="C77" s="29">
        <f t="shared" si="48"/>
        <v>292110</v>
      </c>
      <c r="D77" s="29">
        <v>292110</v>
      </c>
      <c r="E77" s="29"/>
      <c r="F77" s="29">
        <f>G77+H77</f>
        <v>0</v>
      </c>
      <c r="G77" s="29"/>
      <c r="H77" s="29"/>
      <c r="I77" s="29">
        <f t="shared" si="52"/>
        <v>292110</v>
      </c>
      <c r="J77" s="29">
        <f t="shared" si="51"/>
        <v>292110</v>
      </c>
      <c r="K77" s="29">
        <f t="shared" si="51"/>
        <v>0</v>
      </c>
    </row>
    <row r="78" spans="1:12" s="13" customFormat="1" ht="31.2" x14ac:dyDescent="0.25">
      <c r="A78" s="6">
        <v>41053400</v>
      </c>
      <c r="B78" s="3" t="s">
        <v>142</v>
      </c>
      <c r="C78" s="29">
        <f t="shared" si="48"/>
        <v>26491442</v>
      </c>
      <c r="D78" s="29"/>
      <c r="E78" s="29">
        <v>26491442</v>
      </c>
      <c r="F78" s="29">
        <f>G78+H78</f>
        <v>0</v>
      </c>
      <c r="G78" s="29"/>
      <c r="H78" s="29"/>
      <c r="I78" s="29">
        <f t="shared" si="52"/>
        <v>26491442</v>
      </c>
      <c r="J78" s="29"/>
      <c r="K78" s="29">
        <f t="shared" si="51"/>
        <v>26491442</v>
      </c>
    </row>
    <row r="79" spans="1:12" s="13" customFormat="1" ht="62.4" x14ac:dyDescent="0.25">
      <c r="A79" s="6">
        <v>41051700</v>
      </c>
      <c r="B79" s="3" t="s">
        <v>149</v>
      </c>
      <c r="C79" s="29">
        <f t="shared" si="48"/>
        <v>97284</v>
      </c>
      <c r="D79" s="29">
        <v>97284</v>
      </c>
      <c r="E79" s="29"/>
      <c r="F79" s="29">
        <f t="shared" si="49"/>
        <v>0</v>
      </c>
      <c r="G79" s="29"/>
      <c r="H79" s="29"/>
      <c r="I79" s="29">
        <f t="shared" si="52"/>
        <v>97284</v>
      </c>
      <c r="J79" s="29">
        <f>D79+G79</f>
        <v>97284</v>
      </c>
      <c r="K79" s="29">
        <f t="shared" si="51"/>
        <v>0</v>
      </c>
    </row>
    <row r="80" spans="1:12" s="13" customFormat="1" ht="36" customHeight="1" x14ac:dyDescent="0.25">
      <c r="A80" s="6" t="s">
        <v>125</v>
      </c>
      <c r="B80" s="3" t="s">
        <v>126</v>
      </c>
      <c r="C80" s="29">
        <f t="shared" si="48"/>
        <v>3794465</v>
      </c>
      <c r="D80" s="29">
        <v>3794465</v>
      </c>
      <c r="E80" s="29">
        <v>0</v>
      </c>
      <c r="F80" s="29">
        <f t="shared" si="49"/>
        <v>2000000</v>
      </c>
      <c r="G80" s="29"/>
      <c r="H80" s="29">
        <v>2000000</v>
      </c>
      <c r="I80" s="29">
        <f t="shared" si="50"/>
        <v>5794465</v>
      </c>
      <c r="J80" s="29">
        <f>D80+G80</f>
        <v>3794465</v>
      </c>
      <c r="K80" s="29">
        <f t="shared" si="51"/>
        <v>2000000</v>
      </c>
    </row>
    <row r="81" spans="1:11" s="27" customFormat="1" ht="61.5" customHeight="1" x14ac:dyDescent="0.25">
      <c r="A81" s="25">
        <v>41057700</v>
      </c>
      <c r="B81" s="26" t="s">
        <v>148</v>
      </c>
      <c r="C81" s="29">
        <f t="shared" si="48"/>
        <v>103944</v>
      </c>
      <c r="D81" s="31">
        <v>103944</v>
      </c>
      <c r="E81" s="31"/>
      <c r="F81" s="29">
        <f t="shared" si="49"/>
        <v>0</v>
      </c>
      <c r="G81" s="31"/>
      <c r="H81" s="31"/>
      <c r="I81" s="29">
        <f t="shared" si="50"/>
        <v>103944</v>
      </c>
      <c r="J81" s="29">
        <f>D81+G81</f>
        <v>103944</v>
      </c>
      <c r="K81" s="29">
        <f t="shared" si="51"/>
        <v>0</v>
      </c>
    </row>
    <row r="82" spans="1:11" s="27" customFormat="1" ht="33" customHeight="1" x14ac:dyDescent="0.25">
      <c r="A82" s="44" t="s">
        <v>143</v>
      </c>
      <c r="B82" s="45" t="s">
        <v>144</v>
      </c>
      <c r="C82" s="28">
        <f>D82+E82</f>
        <v>420801.44</v>
      </c>
      <c r="D82" s="31"/>
      <c r="E82" s="32">
        <f>E83</f>
        <v>420801.44</v>
      </c>
      <c r="F82" s="28">
        <f>G82+H82</f>
        <v>0</v>
      </c>
      <c r="G82" s="32">
        <f>G83</f>
        <v>0</v>
      </c>
      <c r="H82" s="32">
        <f>H83</f>
        <v>0</v>
      </c>
      <c r="I82" s="32">
        <f>J82+K82</f>
        <v>420801.44</v>
      </c>
      <c r="J82" s="29">
        <f t="shared" ref="J82:J83" si="53">D82+G82</f>
        <v>0</v>
      </c>
      <c r="K82" s="28">
        <f>E82+H82</f>
        <v>420801.44</v>
      </c>
    </row>
    <row r="83" spans="1:11" s="27" customFormat="1" ht="51.75" customHeight="1" x14ac:dyDescent="0.25">
      <c r="A83" s="46" t="s">
        <v>145</v>
      </c>
      <c r="B83" s="47" t="s">
        <v>146</v>
      </c>
      <c r="C83" s="29">
        <f t="shared" si="48"/>
        <v>420801.44</v>
      </c>
      <c r="D83" s="31"/>
      <c r="E83" s="31">
        <v>420801.44</v>
      </c>
      <c r="F83" s="31"/>
      <c r="G83" s="31"/>
      <c r="H83" s="29"/>
      <c r="I83" s="29">
        <f t="shared" ref="I83" si="54">J83+K83</f>
        <v>420801.44</v>
      </c>
      <c r="J83" s="29">
        <f t="shared" si="53"/>
        <v>0</v>
      </c>
      <c r="K83" s="29">
        <f t="shared" si="51"/>
        <v>420801.44</v>
      </c>
    </row>
    <row r="84" spans="1:11" s="12" customFormat="1" ht="24.6" customHeight="1" x14ac:dyDescent="0.25">
      <c r="A84" s="5"/>
      <c r="B84" s="2" t="s">
        <v>127</v>
      </c>
      <c r="C84" s="19">
        <f>C67+C68</f>
        <v>1048206666.4400001</v>
      </c>
      <c r="D84" s="19">
        <f>D67+D68</f>
        <v>998219361</v>
      </c>
      <c r="E84" s="19">
        <f>E67+E68</f>
        <v>49987305.439999998</v>
      </c>
      <c r="F84" s="19">
        <f>F67+F68</f>
        <v>2000000</v>
      </c>
      <c r="G84" s="19">
        <f t="shared" ref="G84:H84" si="55">G67+G68</f>
        <v>0</v>
      </c>
      <c r="H84" s="19">
        <f t="shared" si="55"/>
        <v>2000000</v>
      </c>
      <c r="I84" s="19">
        <f>I67+I68</f>
        <v>1050206666.4400001</v>
      </c>
      <c r="J84" s="19">
        <f>J67+J68</f>
        <v>998219361</v>
      </c>
      <c r="K84" s="19">
        <f>K67+K68</f>
        <v>51987305.439999998</v>
      </c>
    </row>
    <row r="85" spans="1:11" x14ac:dyDescent="0.25">
      <c r="A85" s="14"/>
      <c r="B85" s="15"/>
    </row>
    <row r="86" spans="1:11" x14ac:dyDescent="0.25">
      <c r="I86" s="36">
        <f>I84-C84</f>
        <v>2000000</v>
      </c>
      <c r="J86" s="36">
        <f>J84-D84</f>
        <v>0</v>
      </c>
      <c r="K86" s="35"/>
    </row>
    <row r="87" spans="1:11" ht="28.5" customHeight="1" x14ac:dyDescent="0.35">
      <c r="B87" s="61" t="s">
        <v>138</v>
      </c>
      <c r="C87" s="61"/>
      <c r="D87" s="24"/>
      <c r="E87" s="24"/>
      <c r="F87" s="24"/>
      <c r="G87" s="55" t="s">
        <v>139</v>
      </c>
      <c r="H87" s="55"/>
      <c r="I87" s="16"/>
      <c r="J87" s="16"/>
      <c r="K87" s="16"/>
    </row>
    <row r="88" spans="1:11" ht="18" x14ac:dyDescent="0.25">
      <c r="B88" s="16"/>
      <c r="C88" s="16"/>
      <c r="D88" s="16"/>
      <c r="E88" s="16"/>
      <c r="F88" s="17"/>
      <c r="G88" s="17"/>
      <c r="H88" s="17"/>
      <c r="I88" s="16"/>
      <c r="J88" s="16"/>
      <c r="K88" s="16"/>
    </row>
    <row r="89" spans="1:11" ht="18" x14ac:dyDescent="0.25">
      <c r="B89" s="16"/>
      <c r="C89" s="16"/>
      <c r="D89" s="16"/>
      <c r="E89" s="42"/>
      <c r="F89" s="1"/>
      <c r="G89" s="50"/>
      <c r="H89" s="1"/>
      <c r="I89" s="16"/>
      <c r="J89" s="16"/>
      <c r="K89" s="16"/>
    </row>
    <row r="90" spans="1:11" ht="18" x14ac:dyDescent="0.25">
      <c r="B90" s="16"/>
      <c r="C90" s="16"/>
      <c r="D90" s="16"/>
      <c r="E90" s="16"/>
      <c r="F90" s="18"/>
      <c r="G90" s="18"/>
      <c r="H90" s="18"/>
      <c r="I90" s="16"/>
      <c r="J90" s="16"/>
      <c r="K90" s="16"/>
    </row>
  </sheetData>
  <mergeCells count="8">
    <mergeCell ref="G87:H87"/>
    <mergeCell ref="A1:K1"/>
    <mergeCell ref="A3:A4"/>
    <mergeCell ref="B3:B4"/>
    <mergeCell ref="C3:E3"/>
    <mergeCell ref="F3:H3"/>
    <mergeCell ref="I3:K3"/>
    <mergeCell ref="B87:C87"/>
  </mergeCells>
  <printOptions horizontalCentered="1"/>
  <pageMargins left="0.11811023622047245" right="0.11811023622047245" top="0.19685039370078741" bottom="7.874015748031496E-2" header="0" footer="0"/>
  <pageSetup paperSize="9" scale="66" fitToHeight="5" orientation="landscape" r:id="rId1"/>
  <headerFooter differentFirst="1" alignWithMargins="0">
    <oddHeader>&amp;C&amp;P</oddHeader>
  </headerFooter>
  <rowBreaks count="1" manualBreakCount="1">
    <brk id="7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червень</vt:lpstr>
      <vt:lpstr>червень!Заголовки_для_друку</vt:lpstr>
      <vt:lpstr>червень!Область_друку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220FU11</cp:lastModifiedBy>
  <cp:lastPrinted>2024-07-11T06:00:46Z</cp:lastPrinted>
  <dcterms:created xsi:type="dcterms:W3CDTF">2021-05-27T07:05:27Z</dcterms:created>
  <dcterms:modified xsi:type="dcterms:W3CDTF">2024-07-24T09:46:37Z</dcterms:modified>
</cp:coreProperties>
</file>