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1 півріччя\"/>
    </mc:Choice>
  </mc:AlternateContent>
  <bookViews>
    <workbookView xWindow="0" yWindow="0" windowWidth="15360" windowHeight="795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22" i="1"/>
  <c r="F22" i="1"/>
  <c r="D22" i="1"/>
  <c r="F10" i="1" l="1"/>
  <c r="E14" i="1" l="1"/>
  <c r="H14" i="1"/>
  <c r="E13" i="1" l="1"/>
  <c r="E18" i="1"/>
  <c r="J21" i="1"/>
  <c r="K21" i="1"/>
  <c r="K22" i="1"/>
  <c r="J22" i="1"/>
  <c r="J9" i="1"/>
  <c r="I18" i="1" l="1"/>
  <c r="H29" i="1" l="1"/>
  <c r="H18" i="1"/>
  <c r="E29" i="1" l="1"/>
  <c r="D18" i="1"/>
  <c r="G30" i="1" l="1"/>
  <c r="G27" i="1"/>
  <c r="I30" i="1"/>
  <c r="I27" i="1"/>
  <c r="I13" i="1"/>
  <c r="I23" i="1" s="1"/>
  <c r="G18" i="1"/>
  <c r="G13" i="1" s="1"/>
  <c r="G23" i="1" s="1"/>
  <c r="I11" i="1"/>
  <c r="G11" i="1"/>
  <c r="G26" i="1" s="1"/>
  <c r="G25" i="1" s="1"/>
  <c r="G31" i="1" s="1"/>
  <c r="K20" i="1"/>
  <c r="J20" i="1"/>
  <c r="J28" i="1" s="1"/>
  <c r="J19" i="1"/>
  <c r="K16" i="1"/>
  <c r="K17" i="1"/>
  <c r="K29" i="1" s="1"/>
  <c r="K15" i="1"/>
  <c r="K10" i="1"/>
  <c r="K9" i="1"/>
  <c r="J10" i="1"/>
  <c r="F30" i="1"/>
  <c r="F28" i="1"/>
  <c r="F27" i="1"/>
  <c r="D30" i="1"/>
  <c r="D28" i="1"/>
  <c r="D27" i="1"/>
  <c r="F18" i="1"/>
  <c r="F13" i="1" s="1"/>
  <c r="F23" i="1" s="1"/>
  <c r="D13" i="1"/>
  <c r="D23" i="1" s="1"/>
  <c r="J27" i="1" l="1"/>
  <c r="J18" i="1"/>
  <c r="J13" i="1" s="1"/>
  <c r="J23" i="1" s="1"/>
  <c r="K11" i="1"/>
  <c r="J11" i="1"/>
  <c r="J26" i="1" s="1"/>
  <c r="J25" i="1" s="1"/>
  <c r="J31" i="1" s="1"/>
  <c r="I28" i="1"/>
  <c r="I26" i="1" s="1"/>
  <c r="I25" i="1" s="1"/>
  <c r="I31" i="1" s="1"/>
  <c r="K28" i="1"/>
  <c r="K14" i="1"/>
  <c r="H30" i="1" l="1"/>
  <c r="H28" i="1"/>
  <c r="E28" i="1"/>
  <c r="E30" i="1"/>
  <c r="F11" i="1"/>
  <c r="F26" i="1" s="1"/>
  <c r="F25" i="1" s="1"/>
  <c r="F31" i="1" s="1"/>
  <c r="D11" i="1"/>
  <c r="D26" i="1" s="1"/>
  <c r="D25" i="1" s="1"/>
  <c r="D31" i="1" s="1"/>
  <c r="H11" i="1"/>
  <c r="E11" i="1"/>
  <c r="E23" i="1" l="1"/>
  <c r="K19" i="1"/>
  <c r="H13" i="1"/>
  <c r="H23" i="1" s="1"/>
  <c r="H27" i="1"/>
  <c r="H26" i="1" s="1"/>
  <c r="H25" i="1" s="1"/>
  <c r="H31" i="1" s="1"/>
  <c r="E27" i="1"/>
  <c r="E26" i="1" s="1"/>
  <c r="E25" i="1" s="1"/>
  <c r="E31" i="1" s="1"/>
  <c r="K27" i="1" l="1"/>
  <c r="K26" i="1" s="1"/>
  <c r="K25" i="1" s="1"/>
  <c r="K31" i="1" s="1"/>
  <c r="K18" i="1"/>
  <c r="K13" i="1" s="1"/>
  <c r="K23" i="1" s="1"/>
</calcChain>
</file>

<file path=xl/sharedStrings.xml><?xml version="1.0" encoding="utf-8"?>
<sst xmlns="http://schemas.openxmlformats.org/spreadsheetml/2006/main" count="63" uniqueCount="50">
  <si>
    <t>Показники</t>
  </si>
  <si>
    <t>1.</t>
  </si>
  <si>
    <t>2.</t>
  </si>
  <si>
    <t>3.</t>
  </si>
  <si>
    <t>4.</t>
  </si>
  <si>
    <t>5.</t>
  </si>
  <si>
    <t>5.1.</t>
  </si>
  <si>
    <t>5.1.1.</t>
  </si>
  <si>
    <t>5.1.2.</t>
  </si>
  <si>
    <t>№ з/п</t>
  </si>
  <si>
    <t>Загальний фонд</t>
  </si>
  <si>
    <t>Доходи</t>
  </si>
  <si>
    <t>Спеціальний фонд</t>
  </si>
  <si>
    <t>4.1.</t>
  </si>
  <si>
    <t>4.1.1.</t>
  </si>
  <si>
    <t>4.1.2.</t>
  </si>
  <si>
    <t>4.2.</t>
  </si>
  <si>
    <t>4.2.2.</t>
  </si>
  <si>
    <t>Дефіцит (-)/профіцит (+)</t>
  </si>
  <si>
    <t>4.1.3.</t>
  </si>
  <si>
    <t>Інші розрахунки</t>
  </si>
  <si>
    <t>Код бюджетної класифікації</t>
  </si>
  <si>
    <t>Внутрішнє фінансування</t>
  </si>
  <si>
    <t>4.2.3.</t>
  </si>
  <si>
    <t>4.2.4.</t>
  </si>
  <si>
    <t>Кошти, що передаються із загального фонду бюджету до бюджету розвитку (спеціального фонду)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</si>
  <si>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</si>
  <si>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бюджету</t>
  </si>
  <si>
    <t>Фінансування за активними операціями</t>
  </si>
  <si>
    <t>На початок періоду</t>
  </si>
  <si>
    <t>На кінець періоду</t>
  </si>
  <si>
    <t>5.1.3.</t>
  </si>
  <si>
    <t>Зміни обсягів бюджетних коштів</t>
  </si>
  <si>
    <t>Начальник фінансового управління</t>
  </si>
  <si>
    <t>Ольга ЯКОВЕНКО</t>
  </si>
  <si>
    <t>РАЗОМ</t>
  </si>
  <si>
    <t>Фінансування за типом кредитора</t>
  </si>
  <si>
    <t>Фінансування за типом боргового зобов'язання</t>
  </si>
  <si>
    <t>Загальне фінансування</t>
  </si>
  <si>
    <t>у т.ч. бюджет розвитку</t>
  </si>
  <si>
    <t>Додаток 2</t>
  </si>
  <si>
    <t>5.1.4.</t>
  </si>
  <si>
    <t>до рішення Чорноморської міської ради</t>
  </si>
  <si>
    <t xml:space="preserve">Видатки </t>
  </si>
  <si>
    <t>затверджено розписом на звітний рік з урахуванням змін</t>
  </si>
  <si>
    <t>від                    2024 №            - VIII</t>
  </si>
  <si>
    <t>грн</t>
  </si>
  <si>
    <t>4.2.1.</t>
  </si>
  <si>
    <t>виконано за звітний період (рік)</t>
  </si>
  <si>
    <t>Звіт 
про виконання показників фінансування бюджету Чорноморської міської територіальної громади за 1 півріччя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</si>
</sst>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/>
    <xf numFmtId="16" fontId="2" fillId="2" borderId="2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wrapText="1"/>
    </xf>
    <xf numFmtId="0" fontId="3" fillId="2" borderId="0" xfId="0" applyFont="1" applyFill="1"/>
    <xf numFmtId="16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" fontId="1" fillId="2" borderId="0" xfId="0" applyNumberFormat="1" applyFont="1" applyFill="1"/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/>
    <xf numFmtId="3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/>
    <xf numFmtId="3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/>
    <xf numFmtId="3" fontId="3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="70" zoomScaleNormal="70" workbookViewId="0">
      <selection activeCell="L31" sqref="L31"/>
    </sheetView>
  </sheetViews>
  <sheetFormatPr defaultColWidth="8.88671875" defaultRowHeight="15.6" x14ac:dyDescent="0.3"/>
  <cols>
    <col min="1" max="1" width="7" style="1" customWidth="1"/>
    <col min="2" max="2" width="31.6640625" style="2" customWidth="1"/>
    <col min="3" max="3" width="12.21875" style="2" customWidth="1"/>
    <col min="4" max="4" width="17.33203125" style="2" customWidth="1"/>
    <col min="5" max="5" width="16.6640625" style="1" customWidth="1"/>
    <col min="6" max="7" width="16.109375" style="1" customWidth="1"/>
    <col min="8" max="9" width="15.6640625" style="1" customWidth="1"/>
    <col min="10" max="10" width="18.109375" style="1" customWidth="1"/>
    <col min="11" max="11" width="17.44140625" style="1" customWidth="1"/>
    <col min="12" max="12" width="8.88671875" style="1"/>
    <col min="13" max="13" width="16.5546875" style="1" customWidth="1"/>
    <col min="14" max="16384" width="8.88671875" style="1"/>
  </cols>
  <sheetData>
    <row r="1" spans="1:13" x14ac:dyDescent="0.3">
      <c r="H1" s="8"/>
      <c r="I1" s="49" t="s">
        <v>40</v>
      </c>
      <c r="J1" s="49"/>
      <c r="K1" s="49"/>
    </row>
    <row r="2" spans="1:13" x14ac:dyDescent="0.3">
      <c r="H2" s="8"/>
      <c r="I2" s="49" t="s">
        <v>42</v>
      </c>
      <c r="J2" s="49"/>
      <c r="K2" s="49"/>
    </row>
    <row r="3" spans="1:13" x14ac:dyDescent="0.3">
      <c r="H3" s="8"/>
      <c r="I3" s="49" t="s">
        <v>45</v>
      </c>
      <c r="J3" s="49"/>
      <c r="K3" s="49"/>
    </row>
    <row r="4" spans="1:13" x14ac:dyDescent="0.3">
      <c r="H4" s="8"/>
      <c r="I4" s="8"/>
    </row>
    <row r="5" spans="1:13" ht="35.700000000000003" customHeight="1" x14ac:dyDescent="0.3">
      <c r="A5" s="50" t="s">
        <v>49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3" x14ac:dyDescent="0.3">
      <c r="K6" s="8" t="s">
        <v>46</v>
      </c>
    </row>
    <row r="7" spans="1:13" x14ac:dyDescent="0.3">
      <c r="A7" s="47" t="s">
        <v>9</v>
      </c>
      <c r="B7" s="45" t="s">
        <v>0</v>
      </c>
      <c r="C7" s="45" t="s">
        <v>21</v>
      </c>
      <c r="D7" s="43" t="s">
        <v>10</v>
      </c>
      <c r="E7" s="44"/>
      <c r="F7" s="40" t="s">
        <v>12</v>
      </c>
      <c r="G7" s="41"/>
      <c r="H7" s="41"/>
      <c r="I7" s="42"/>
      <c r="J7" s="40" t="s">
        <v>35</v>
      </c>
      <c r="K7" s="42"/>
    </row>
    <row r="8" spans="1:13" ht="78" x14ac:dyDescent="0.3">
      <c r="A8" s="48"/>
      <c r="B8" s="46"/>
      <c r="C8" s="46"/>
      <c r="D8" s="10" t="s">
        <v>44</v>
      </c>
      <c r="E8" s="10" t="s">
        <v>48</v>
      </c>
      <c r="F8" s="10" t="s">
        <v>44</v>
      </c>
      <c r="G8" s="10" t="s">
        <v>39</v>
      </c>
      <c r="H8" s="10" t="s">
        <v>48</v>
      </c>
      <c r="I8" s="10" t="s">
        <v>39</v>
      </c>
      <c r="J8" s="10" t="s">
        <v>44</v>
      </c>
      <c r="K8" s="10" t="s">
        <v>48</v>
      </c>
    </row>
    <row r="9" spans="1:13" s="18" customFormat="1" x14ac:dyDescent="0.3">
      <c r="A9" s="15" t="s">
        <v>1</v>
      </c>
      <c r="B9" s="16" t="s">
        <v>11</v>
      </c>
      <c r="C9" s="17"/>
      <c r="D9" s="30">
        <v>991323404</v>
      </c>
      <c r="E9" s="31">
        <v>520907295.98000002</v>
      </c>
      <c r="F9" s="31">
        <v>49987305.439999998</v>
      </c>
      <c r="G9" s="31">
        <v>29290442</v>
      </c>
      <c r="H9" s="31">
        <v>45691853.43</v>
      </c>
      <c r="I9" s="31">
        <v>29240734</v>
      </c>
      <c r="J9" s="31">
        <f>D9+F9</f>
        <v>1041310709.4400001</v>
      </c>
      <c r="K9" s="31">
        <f>E9+H9</f>
        <v>566599149.40999997</v>
      </c>
      <c r="M9" s="25"/>
    </row>
    <row r="10" spans="1:13" s="18" customFormat="1" x14ac:dyDescent="0.3">
      <c r="A10" s="15" t="s">
        <v>2</v>
      </c>
      <c r="B10" s="16" t="s">
        <v>43</v>
      </c>
      <c r="C10" s="17"/>
      <c r="D10" s="30">
        <v>961251626.99000001</v>
      </c>
      <c r="E10" s="31">
        <v>449711334.93000001</v>
      </c>
      <c r="F10" s="31">
        <f>168432534.44+18000000</f>
        <v>186432534.44</v>
      </c>
      <c r="G10" s="31">
        <v>165735671</v>
      </c>
      <c r="H10" s="31">
        <v>68121659.069999993</v>
      </c>
      <c r="I10" s="31">
        <v>54951573.479999997</v>
      </c>
      <c r="J10" s="31">
        <f>D10+F10</f>
        <v>1147684161.4300001</v>
      </c>
      <c r="K10" s="31">
        <f>E10+H10</f>
        <v>517832994</v>
      </c>
    </row>
    <row r="11" spans="1:13" s="6" customFormat="1" x14ac:dyDescent="0.3">
      <c r="A11" s="4" t="s">
        <v>3</v>
      </c>
      <c r="B11" s="5" t="s">
        <v>18</v>
      </c>
      <c r="C11" s="7"/>
      <c r="D11" s="26">
        <f t="shared" ref="D11:K11" si="0">D9-D10</f>
        <v>30071777.00999999</v>
      </c>
      <c r="E11" s="27">
        <f t="shared" si="0"/>
        <v>71195961.050000012</v>
      </c>
      <c r="F11" s="27">
        <f t="shared" si="0"/>
        <v>-136445229</v>
      </c>
      <c r="G11" s="27">
        <f t="shared" si="0"/>
        <v>-136445229</v>
      </c>
      <c r="H11" s="27">
        <f t="shared" si="0"/>
        <v>-22429805.639999993</v>
      </c>
      <c r="I11" s="27">
        <f t="shared" si="0"/>
        <v>-25710839.479999997</v>
      </c>
      <c r="J11" s="27">
        <f t="shared" si="0"/>
        <v>-106373451.99000001</v>
      </c>
      <c r="K11" s="27">
        <f t="shared" si="0"/>
        <v>48766155.409999967</v>
      </c>
    </row>
    <row r="12" spans="1:13" s="6" customFormat="1" x14ac:dyDescent="0.3">
      <c r="A12" s="34" t="s">
        <v>36</v>
      </c>
      <c r="B12" s="35"/>
      <c r="C12" s="35"/>
      <c r="D12" s="35"/>
      <c r="E12" s="35"/>
      <c r="F12" s="35"/>
      <c r="G12" s="35"/>
      <c r="H12" s="35"/>
      <c r="I12" s="35"/>
      <c r="J12" s="35"/>
      <c r="K12" s="36"/>
    </row>
    <row r="13" spans="1:13" s="14" customFormat="1" x14ac:dyDescent="0.3">
      <c r="A13" s="11" t="s">
        <v>4</v>
      </c>
      <c r="B13" s="12" t="s">
        <v>22</v>
      </c>
      <c r="C13" s="13">
        <v>200000</v>
      </c>
      <c r="D13" s="28">
        <f>D14+D18</f>
        <v>-30071777.00999999</v>
      </c>
      <c r="E13" s="29">
        <f>E14+E18</f>
        <v>-71195961.049999997</v>
      </c>
      <c r="F13" s="29">
        <f>F14+F18</f>
        <v>136445229</v>
      </c>
      <c r="G13" s="29">
        <f>G14+G18</f>
        <v>136445229</v>
      </c>
      <c r="H13" s="29">
        <f t="shared" ref="H13:I13" si="1">H14+H18</f>
        <v>22429805.639999997</v>
      </c>
      <c r="I13" s="29">
        <f t="shared" si="1"/>
        <v>25710839.48</v>
      </c>
      <c r="J13" s="29">
        <f>J14+J18</f>
        <v>106373451.99000001</v>
      </c>
      <c r="K13" s="29">
        <f>K14+K18</f>
        <v>-48766155.409999996</v>
      </c>
    </row>
    <row r="14" spans="1:13" s="18" customFormat="1" ht="46.8" x14ac:dyDescent="0.3">
      <c r="A14" s="15" t="s">
        <v>13</v>
      </c>
      <c r="B14" s="16" t="s">
        <v>26</v>
      </c>
      <c r="C14" s="17">
        <v>205000</v>
      </c>
      <c r="D14" s="30"/>
      <c r="E14" s="31">
        <f>E15-E16+E17</f>
        <v>-2029567.49</v>
      </c>
      <c r="F14" s="31"/>
      <c r="G14" s="31"/>
      <c r="H14" s="31">
        <f>H15-H16+H17</f>
        <v>-4658780.7300000004</v>
      </c>
      <c r="I14" s="31">
        <f>I15-I16+I17</f>
        <v>-3926584.27</v>
      </c>
      <c r="J14" s="31"/>
      <c r="K14" s="31">
        <f>K15-K16+K17</f>
        <v>-6688348.2200000007</v>
      </c>
    </row>
    <row r="15" spans="1:13" s="21" customFormat="1" x14ac:dyDescent="0.3">
      <c r="A15" s="22" t="s">
        <v>14</v>
      </c>
      <c r="B15" s="23" t="s">
        <v>29</v>
      </c>
      <c r="C15" s="24">
        <v>205100</v>
      </c>
      <c r="D15" s="32"/>
      <c r="E15" s="33"/>
      <c r="F15" s="33"/>
      <c r="G15" s="33"/>
      <c r="H15" s="33">
        <v>5368502.1900000004</v>
      </c>
      <c r="I15" s="33"/>
      <c r="J15" s="33"/>
      <c r="K15" s="33">
        <f>E15+H15</f>
        <v>5368502.1900000004</v>
      </c>
    </row>
    <row r="16" spans="1:13" s="21" customFormat="1" x14ac:dyDescent="0.3">
      <c r="A16" s="22" t="s">
        <v>15</v>
      </c>
      <c r="B16" s="23" t="s">
        <v>30</v>
      </c>
      <c r="C16" s="24">
        <v>205200</v>
      </c>
      <c r="D16" s="32"/>
      <c r="E16" s="33">
        <v>2029567.49</v>
      </c>
      <c r="F16" s="33"/>
      <c r="G16" s="33"/>
      <c r="H16" s="33">
        <v>10002254.970000001</v>
      </c>
      <c r="I16" s="33">
        <v>3926584.27</v>
      </c>
      <c r="J16" s="33"/>
      <c r="K16" s="33">
        <f t="shared" ref="K16:K17" si="2">E16+H16</f>
        <v>12031822.460000001</v>
      </c>
    </row>
    <row r="17" spans="1:13" s="21" customFormat="1" x14ac:dyDescent="0.3">
      <c r="A17" s="22" t="s">
        <v>19</v>
      </c>
      <c r="B17" s="23" t="s">
        <v>20</v>
      </c>
      <c r="C17" s="24">
        <v>205300</v>
      </c>
      <c r="D17" s="32"/>
      <c r="E17" s="33"/>
      <c r="F17" s="33"/>
      <c r="G17" s="33"/>
      <c r="H17" s="33">
        <v>-25027.95</v>
      </c>
      <c r="I17" s="33"/>
      <c r="J17" s="33"/>
      <c r="K17" s="33">
        <f t="shared" si="2"/>
        <v>-25027.95</v>
      </c>
    </row>
    <row r="18" spans="1:13" s="18" customFormat="1" ht="31.2" x14ac:dyDescent="0.3">
      <c r="A18" s="15" t="s">
        <v>16</v>
      </c>
      <c r="B18" s="16" t="s">
        <v>27</v>
      </c>
      <c r="C18" s="17">
        <v>208000</v>
      </c>
      <c r="D18" s="31">
        <f>D19-D20+D22</f>
        <v>-30071777.00999999</v>
      </c>
      <c r="E18" s="31">
        <f>E19-E20+E21+E22</f>
        <v>-69166393.560000002</v>
      </c>
      <c r="F18" s="31">
        <f t="shared" ref="F18:K18" si="3">F19-F20+F22</f>
        <v>136445229</v>
      </c>
      <c r="G18" s="31">
        <f t="shared" si="3"/>
        <v>136445229</v>
      </c>
      <c r="H18" s="31">
        <f>H19-H20+H21+H22</f>
        <v>27088586.369999997</v>
      </c>
      <c r="I18" s="31">
        <f>I19-I20+I22</f>
        <v>29637423.75</v>
      </c>
      <c r="J18" s="31">
        <f>J19-J20+J22</f>
        <v>106373451.99000001</v>
      </c>
      <c r="K18" s="31">
        <f t="shared" si="3"/>
        <v>-42077807.189999998</v>
      </c>
      <c r="M18" s="25"/>
    </row>
    <row r="19" spans="1:13" s="21" customFormat="1" x14ac:dyDescent="0.3">
      <c r="A19" s="22" t="s">
        <v>47</v>
      </c>
      <c r="B19" s="23" t="s">
        <v>29</v>
      </c>
      <c r="C19" s="24">
        <v>208100</v>
      </c>
      <c r="D19" s="32">
        <v>175565985.06</v>
      </c>
      <c r="E19" s="33">
        <v>175565985.06</v>
      </c>
      <c r="F19" s="33">
        <v>17028039.969999999</v>
      </c>
      <c r="G19" s="33">
        <v>819877.4</v>
      </c>
      <c r="H19" s="33">
        <v>17028039.969999999</v>
      </c>
      <c r="I19" s="33">
        <v>819877.4</v>
      </c>
      <c r="J19" s="33">
        <f>D19+F19</f>
        <v>192594025.03</v>
      </c>
      <c r="K19" s="33">
        <f>E19+H19</f>
        <v>192594025.03</v>
      </c>
    </row>
    <row r="20" spans="1:13" s="21" customFormat="1" x14ac:dyDescent="0.3">
      <c r="A20" s="22" t="s">
        <v>17</v>
      </c>
      <c r="B20" s="23" t="s">
        <v>30</v>
      </c>
      <c r="C20" s="24">
        <v>208200</v>
      </c>
      <c r="D20" s="32">
        <v>69555433.069999993</v>
      </c>
      <c r="E20" s="33">
        <v>185854220.87</v>
      </c>
      <c r="F20" s="33">
        <v>16665139.970000001</v>
      </c>
      <c r="G20" s="33">
        <v>456977.4</v>
      </c>
      <c r="H20" s="33">
        <v>48817611.350000001</v>
      </c>
      <c r="I20" s="33">
        <v>30060611.399999999</v>
      </c>
      <c r="J20" s="33">
        <f t="shared" ref="J20" si="4">D20+F20</f>
        <v>86220573.039999992</v>
      </c>
      <c r="K20" s="33">
        <f t="shared" ref="K20" si="5">E20+H20</f>
        <v>234671832.22</v>
      </c>
    </row>
    <row r="21" spans="1:13" s="21" customFormat="1" x14ac:dyDescent="0.3">
      <c r="A21" s="22" t="s">
        <v>23</v>
      </c>
      <c r="B21" s="23" t="s">
        <v>20</v>
      </c>
      <c r="C21" s="24">
        <v>208300</v>
      </c>
      <c r="D21" s="32"/>
      <c r="E21" s="33"/>
      <c r="F21" s="33"/>
      <c r="G21" s="33"/>
      <c r="H21" s="33"/>
      <c r="I21" s="33"/>
      <c r="J21" s="33">
        <f t="shared" ref="J21" si="6">D21+F21</f>
        <v>0</v>
      </c>
      <c r="K21" s="33">
        <f t="shared" ref="K21" si="7">E21+H21</f>
        <v>0</v>
      </c>
    </row>
    <row r="22" spans="1:13" s="21" customFormat="1" ht="62.4" x14ac:dyDescent="0.3">
      <c r="A22" s="22" t="s">
        <v>24</v>
      </c>
      <c r="B22" s="23" t="s">
        <v>25</v>
      </c>
      <c r="C22" s="24">
        <v>208400</v>
      </c>
      <c r="D22" s="32">
        <f>-135407701-674628</f>
        <v>-136082329</v>
      </c>
      <c r="E22" s="33">
        <v>-58878157.75</v>
      </c>
      <c r="F22" s="33">
        <f>135407701+674628</f>
        <v>136082329</v>
      </c>
      <c r="G22" s="33">
        <f>135407701+674628</f>
        <v>136082329</v>
      </c>
      <c r="H22" s="33">
        <v>58878157.75</v>
      </c>
      <c r="I22" s="33">
        <v>58878157.75</v>
      </c>
      <c r="J22" s="33">
        <f t="shared" ref="J22" si="8">D22+F22</f>
        <v>0</v>
      </c>
      <c r="K22" s="33">
        <f t="shared" ref="K22" si="9">E22+H22</f>
        <v>0</v>
      </c>
    </row>
    <row r="23" spans="1:13" s="14" customFormat="1" x14ac:dyDescent="0.3">
      <c r="A23" s="19"/>
      <c r="B23" s="20" t="s">
        <v>38</v>
      </c>
      <c r="C23" s="13"/>
      <c r="D23" s="28">
        <f t="shared" ref="D23:K23" si="10">D13</f>
        <v>-30071777.00999999</v>
      </c>
      <c r="E23" s="28">
        <f t="shared" si="10"/>
        <v>-71195961.049999997</v>
      </c>
      <c r="F23" s="28">
        <f t="shared" si="10"/>
        <v>136445229</v>
      </c>
      <c r="G23" s="28">
        <f t="shared" si="10"/>
        <v>136445229</v>
      </c>
      <c r="H23" s="28">
        <f t="shared" si="10"/>
        <v>22429805.639999997</v>
      </c>
      <c r="I23" s="28">
        <f t="shared" si="10"/>
        <v>25710839.48</v>
      </c>
      <c r="J23" s="28">
        <f t="shared" si="10"/>
        <v>106373451.99000001</v>
      </c>
      <c r="K23" s="28">
        <f t="shared" si="10"/>
        <v>-48766155.409999996</v>
      </c>
    </row>
    <row r="24" spans="1:13" s="21" customFormat="1" x14ac:dyDescent="0.3">
      <c r="A24" s="37" t="s">
        <v>37</v>
      </c>
      <c r="B24" s="38"/>
      <c r="C24" s="38"/>
      <c r="D24" s="38"/>
      <c r="E24" s="38"/>
      <c r="F24" s="38"/>
      <c r="G24" s="38"/>
      <c r="H24" s="38"/>
      <c r="I24" s="38"/>
      <c r="J24" s="38"/>
      <c r="K24" s="39"/>
    </row>
    <row r="25" spans="1:13" s="14" customFormat="1" ht="31.2" x14ac:dyDescent="0.3">
      <c r="A25" s="11" t="s">
        <v>5</v>
      </c>
      <c r="B25" s="12" t="s">
        <v>28</v>
      </c>
      <c r="C25" s="13">
        <v>600000</v>
      </c>
      <c r="D25" s="28">
        <f t="shared" ref="D25:K25" si="11">D26</f>
        <v>-30071777.00999999</v>
      </c>
      <c r="E25" s="29">
        <f t="shared" si="11"/>
        <v>-71195961.050000012</v>
      </c>
      <c r="F25" s="28">
        <f t="shared" si="11"/>
        <v>136445229</v>
      </c>
      <c r="G25" s="28">
        <f t="shared" si="11"/>
        <v>136445229</v>
      </c>
      <c r="H25" s="29">
        <f t="shared" si="11"/>
        <v>22429805.640000001</v>
      </c>
      <c r="I25" s="29">
        <f t="shared" si="11"/>
        <v>25710839.479999997</v>
      </c>
      <c r="J25" s="28">
        <f t="shared" si="11"/>
        <v>106373451.99000001</v>
      </c>
      <c r="K25" s="29">
        <f t="shared" si="11"/>
        <v>-48766155.410000011</v>
      </c>
    </row>
    <row r="26" spans="1:13" s="18" customFormat="1" ht="31.2" x14ac:dyDescent="0.3">
      <c r="A26" s="15" t="s">
        <v>6</v>
      </c>
      <c r="B26" s="16" t="s">
        <v>32</v>
      </c>
      <c r="C26" s="17">
        <v>602000</v>
      </c>
      <c r="D26" s="30">
        <f>-D11</f>
        <v>-30071777.00999999</v>
      </c>
      <c r="E26" s="31">
        <f>E27-E28+E29+E30</f>
        <v>-71195961.050000012</v>
      </c>
      <c r="F26" s="30">
        <f>-F11</f>
        <v>136445229</v>
      </c>
      <c r="G26" s="30">
        <f>-G11</f>
        <v>136445229</v>
      </c>
      <c r="H26" s="31">
        <f>H27-H28+H29+H30</f>
        <v>22429805.640000001</v>
      </c>
      <c r="I26" s="31">
        <f>I27-I28+I29+I30</f>
        <v>25710839.479999997</v>
      </c>
      <c r="J26" s="30">
        <f>-J11</f>
        <v>106373451.99000001</v>
      </c>
      <c r="K26" s="31">
        <f>K27-K28+K29+K30</f>
        <v>-48766155.410000011</v>
      </c>
    </row>
    <row r="27" spans="1:13" s="21" customFormat="1" x14ac:dyDescent="0.3">
      <c r="A27" s="22" t="s">
        <v>7</v>
      </c>
      <c r="B27" s="23" t="s">
        <v>29</v>
      </c>
      <c r="C27" s="24">
        <v>602100</v>
      </c>
      <c r="D27" s="32">
        <f>D19</f>
        <v>175565985.06</v>
      </c>
      <c r="E27" s="33">
        <f>E15+E19</f>
        <v>175565985.06</v>
      </c>
      <c r="F27" s="33">
        <f>F19</f>
        <v>17028039.969999999</v>
      </c>
      <c r="G27" s="33">
        <f>G19</f>
        <v>819877.4</v>
      </c>
      <c r="H27" s="33">
        <f>H15+H19</f>
        <v>22396542.16</v>
      </c>
      <c r="I27" s="33">
        <f>I15+I19</f>
        <v>819877.4</v>
      </c>
      <c r="J27" s="33">
        <f>J19</f>
        <v>192594025.03</v>
      </c>
      <c r="K27" s="33">
        <f>K15+K19</f>
        <v>197962527.22</v>
      </c>
    </row>
    <row r="28" spans="1:13" s="21" customFormat="1" x14ac:dyDescent="0.3">
      <c r="A28" s="22" t="s">
        <v>8</v>
      </c>
      <c r="B28" s="23" t="s">
        <v>30</v>
      </c>
      <c r="C28" s="24">
        <v>602200</v>
      </c>
      <c r="D28" s="32">
        <f>D20</f>
        <v>69555433.069999993</v>
      </c>
      <c r="E28" s="33">
        <f>E16+E20</f>
        <v>187883788.36000001</v>
      </c>
      <c r="F28" s="33">
        <f>F20</f>
        <v>16665139.970000001</v>
      </c>
      <c r="G28" s="33"/>
      <c r="H28" s="33">
        <f>H16+H20</f>
        <v>58819866.32</v>
      </c>
      <c r="I28" s="33">
        <f>I16+I20</f>
        <v>33987195.670000002</v>
      </c>
      <c r="J28" s="33">
        <f>J20</f>
        <v>86220573.039999992</v>
      </c>
      <c r="K28" s="33">
        <f>K16+K20</f>
        <v>246703654.68000001</v>
      </c>
    </row>
    <row r="29" spans="1:13" s="21" customFormat="1" x14ac:dyDescent="0.3">
      <c r="A29" s="22" t="s">
        <v>31</v>
      </c>
      <c r="B29" s="23" t="s">
        <v>20</v>
      </c>
      <c r="C29" s="24">
        <v>602300</v>
      </c>
      <c r="D29" s="32"/>
      <c r="E29" s="33">
        <f>E21</f>
        <v>0</v>
      </c>
      <c r="F29" s="33"/>
      <c r="G29" s="33"/>
      <c r="H29" s="33">
        <f>H17+H21</f>
        <v>-25027.95</v>
      </c>
      <c r="I29" s="33"/>
      <c r="J29" s="33"/>
      <c r="K29" s="33">
        <f>K17</f>
        <v>-25027.95</v>
      </c>
    </row>
    <row r="30" spans="1:13" s="21" customFormat="1" ht="62.4" x14ac:dyDescent="0.3">
      <c r="A30" s="22" t="s">
        <v>41</v>
      </c>
      <c r="B30" s="23" t="s">
        <v>25</v>
      </c>
      <c r="C30" s="24">
        <v>602400</v>
      </c>
      <c r="D30" s="32">
        <f t="shared" ref="D30:I30" si="12">D22</f>
        <v>-136082329</v>
      </c>
      <c r="E30" s="33">
        <f t="shared" si="12"/>
        <v>-58878157.75</v>
      </c>
      <c r="F30" s="33">
        <f t="shared" si="12"/>
        <v>136082329</v>
      </c>
      <c r="G30" s="33">
        <f t="shared" si="12"/>
        <v>136082329</v>
      </c>
      <c r="H30" s="33">
        <f t="shared" si="12"/>
        <v>58878157.75</v>
      </c>
      <c r="I30" s="33">
        <f t="shared" si="12"/>
        <v>58878157.75</v>
      </c>
      <c r="J30" s="33"/>
      <c r="K30" s="33"/>
    </row>
    <row r="31" spans="1:13" s="14" customFormat="1" x14ac:dyDescent="0.3">
      <c r="A31" s="19"/>
      <c r="B31" s="20" t="s">
        <v>38</v>
      </c>
      <c r="C31" s="13"/>
      <c r="D31" s="28">
        <f>D25</f>
        <v>-30071777.00999999</v>
      </c>
      <c r="E31" s="28">
        <f t="shared" ref="E31:K31" si="13">E25</f>
        <v>-71195961.050000012</v>
      </c>
      <c r="F31" s="28">
        <f t="shared" si="13"/>
        <v>136445229</v>
      </c>
      <c r="G31" s="28">
        <f t="shared" si="13"/>
        <v>136445229</v>
      </c>
      <c r="H31" s="28">
        <f t="shared" si="13"/>
        <v>22429805.640000001</v>
      </c>
      <c r="I31" s="28">
        <f t="shared" ref="I31" si="14">I25</f>
        <v>25710839.479999997</v>
      </c>
      <c r="J31" s="28">
        <f t="shared" si="13"/>
        <v>106373451.99000001</v>
      </c>
      <c r="K31" s="28">
        <f t="shared" si="13"/>
        <v>-48766155.410000011</v>
      </c>
    </row>
    <row r="33" spans="2:9" x14ac:dyDescent="0.3">
      <c r="B33" s="9" t="s">
        <v>33</v>
      </c>
      <c r="H33" s="1" t="s">
        <v>34</v>
      </c>
    </row>
    <row r="35" spans="2:9" x14ac:dyDescent="0.3">
      <c r="E35" s="3"/>
      <c r="H35" s="3"/>
      <c r="I35" s="3"/>
    </row>
  </sheetData>
  <mergeCells count="12">
    <mergeCell ref="I1:K1"/>
    <mergeCell ref="I2:K2"/>
    <mergeCell ref="I3:K3"/>
    <mergeCell ref="J7:K7"/>
    <mergeCell ref="A5:K5"/>
    <mergeCell ref="A12:K12"/>
    <mergeCell ref="A24:K24"/>
    <mergeCell ref="F7:I7"/>
    <mergeCell ref="D7:E7"/>
    <mergeCell ref="B7:B8"/>
    <mergeCell ref="A7:A8"/>
    <mergeCell ref="C7:C8"/>
  </mergeCells>
  <pageMargins left="0.98425196850393704" right="0.19685039370078741" top="0.19685039370078741" bottom="0.19685039370078741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220FU8</cp:lastModifiedBy>
  <cp:lastPrinted>2024-05-07T07:30:20Z</cp:lastPrinted>
  <dcterms:created xsi:type="dcterms:W3CDTF">2023-04-20T06:03:00Z</dcterms:created>
  <dcterms:modified xsi:type="dcterms:W3CDTF">2024-07-05T11:31:27Z</dcterms:modified>
</cp:coreProperties>
</file>