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2525DDE4-704C-4667-84E5-F7D2099C91E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0" l="1"/>
  <c r="I26" i="20"/>
  <c r="H26" i="20"/>
  <c r="G20" i="20" l="1"/>
  <c r="H22" i="20"/>
  <c r="K20" i="20" l="1"/>
  <c r="L20" i="20"/>
  <c r="J20" i="20"/>
  <c r="L16" i="20"/>
  <c r="L15" i="20" s="1"/>
  <c r="J21" i="20"/>
  <c r="I21" i="20"/>
  <c r="I20" i="20" s="1"/>
  <c r="H21" i="20"/>
  <c r="H20" i="20" s="1"/>
  <c r="K23" i="20" l="1"/>
  <c r="K19" i="20" s="1"/>
  <c r="L23" i="20"/>
  <c r="L19" i="20" s="1"/>
  <c r="G23" i="20"/>
  <c r="G19" i="20" s="1"/>
  <c r="G28" i="20"/>
  <c r="I28" i="20"/>
  <c r="J25" i="20" l="1"/>
  <c r="I25" i="20"/>
  <c r="H25" i="20"/>
  <c r="J24" i="20"/>
  <c r="J23" i="20" s="1"/>
  <c r="I24" i="20"/>
  <c r="H24" i="20"/>
  <c r="H23" i="20" l="1"/>
  <c r="I23" i="20"/>
  <c r="I19" i="20" s="1"/>
  <c r="H30" i="20"/>
  <c r="K18" i="20" l="1"/>
  <c r="L18" i="20"/>
  <c r="H29" i="20" l="1"/>
  <c r="H28" i="20" s="1"/>
  <c r="H19" i="20" s="1"/>
  <c r="H17" i="20"/>
  <c r="H16" i="20" l="1"/>
  <c r="H15" i="20" s="1"/>
  <c r="L31" i="20" l="1"/>
  <c r="G16" i="20" l="1"/>
  <c r="G15" i="20" s="1"/>
  <c r="H18" i="20" l="1"/>
  <c r="H31" i="20" s="1"/>
  <c r="K16" i="20" l="1"/>
  <c r="I16" i="20"/>
  <c r="G18" i="20" l="1"/>
  <c r="G31" i="20" s="1"/>
  <c r="J28" i="20" l="1"/>
  <c r="J19" i="20" s="1"/>
  <c r="K15" i="20" l="1"/>
  <c r="J16" i="20"/>
  <c r="I15" i="20"/>
  <c r="K31" i="20" l="1"/>
  <c r="J15" i="20"/>
  <c r="I18" i="20" l="1"/>
  <c r="I31" i="20" s="1"/>
  <c r="J18" i="20"/>
  <c r="J31" i="20" s="1"/>
</calcChain>
</file>

<file path=xl/sharedStrings.xml><?xml version="1.0" encoding="utf-8"?>
<sst xmlns="http://schemas.openxmlformats.org/spreadsheetml/2006/main" count="76" uniqueCount="62">
  <si>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</si>
  <si>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</si>
  <si>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</si>
  <si>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</si>
  <si>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</si>
  <si>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</si>
  <si>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</si>
  <si>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</si>
  <si>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</si>
  <si>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</si>
  <si>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</si>
  <si>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</si>
  <si>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</si>
  <si>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</si>
  <si>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</si>
  <si>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</si>
  <si>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</si>
  <si>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</si>
  <si>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</si>
  <si>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</si>
  <si>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</si>
  <si>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</si>
  <si>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</si>
  <si>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</si>
  <si>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</si>
  <si>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</si>
  <si>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</si>
  <si>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</si>
  <si>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</si>
  <si>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</si>
  <si>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</si>
  <si>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</si>
  <si>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</si>
  <si>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</si>
  <si>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</si>
  <si>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</si>
  <si>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</si>
  <si>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</si>
  <si>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</si>
  <si>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</si>
  <si>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</si>
  <si>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</si>
  <si>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</si>
  <si>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</si>
  <si>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</si>
  <si>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</si>
  <si>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</si>
  <si>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</si>
  <si>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</si>
  <si>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</si>
  <si>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</si>
  <si>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</si>
  <si>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</si>
  <si>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</si>
  <si>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Додаток 6</t>
  </si>
  <si>
    <t xml:space="preserve">до  рішення Чорноморської міської ради 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</si>
  <si>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</si>
  <si>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Реконструкція ГКНС, що розташована за адресою: Одеська область, Одеський район, м.Чорноморськ, вул.Паркова, 23</t>
  </si>
  <si>
    <t>за рахунок доходів/субвенцій СФ</t>
  </si>
  <si>
    <t>9.3</t>
  </si>
  <si>
    <t>за рахунок залишку коштів БР/субвенцій</t>
  </si>
  <si>
    <t>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</si>
</sst>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9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8" fillId="0" borderId="0" xfId="0" applyFont="1"/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view="pageBreakPreview" zoomScale="60" zoomScaleNormal="100" workbookViewId="0">
      <pane xSplit="5" ySplit="11" topLeftCell="F27" activePane="bottomRight" state="frozen"/>
      <selection pane="topRight" activeCell="F1" sqref="F1"/>
      <selection pane="bottomLeft" activeCell="A16" sqref="A16"/>
      <selection pane="bottomRight" activeCell="H3" sqref="H3:I3"/>
    </sheetView>
  </sheetViews>
  <sheetFormatPr defaultColWidth="9.109375" defaultRowHeight="18"/>
  <cols>
    <col min="1" max="1" width="17.109375" style="30" customWidth="1"/>
    <col min="2" max="2" width="13.21875" style="30" customWidth="1"/>
    <col min="3" max="3" width="15.21875" style="30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5.21875" style="4" customWidth="1"/>
    <col min="10" max="12" width="25.21875" style="13" hidden="1" customWidth="1"/>
    <col min="13" max="13" width="25.2187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54</v>
      </c>
    </row>
    <row r="2" spans="1:13">
      <c r="H2" s="8" t="s">
        <v>55</v>
      </c>
    </row>
    <row r="3" spans="1:13">
      <c r="H3" s="68" t="s">
        <v>61</v>
      </c>
      <c r="I3" s="68"/>
    </row>
    <row r="4" spans="1:13">
      <c r="H4" s="8"/>
    </row>
    <row r="5" spans="1:13">
      <c r="H5" s="8" t="s">
        <v>48</v>
      </c>
    </row>
    <row r="6" spans="1:13">
      <c r="H6" s="8" t="s">
        <v>55</v>
      </c>
    </row>
    <row r="7" spans="1:13">
      <c r="H7" s="34" t="s">
        <v>49</v>
      </c>
    </row>
    <row r="8" spans="1:13" s="3" customFormat="1" ht="21">
      <c r="A8" s="63" t="s">
        <v>14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s="3" customFormat="1" ht="21">
      <c r="A9" s="63" t="s">
        <v>43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s="3" customFormat="1" ht="21">
      <c r="A10" s="66">
        <v>1558900000</v>
      </c>
      <c r="B10" s="66"/>
      <c r="C10" s="22"/>
      <c r="D10" s="22"/>
      <c r="E10" s="22"/>
      <c r="F10" s="22"/>
      <c r="G10" s="22"/>
      <c r="H10" s="22"/>
      <c r="I10" s="22"/>
      <c r="J10" s="36"/>
      <c r="K10" s="36"/>
      <c r="L10" s="36"/>
      <c r="M10" s="22"/>
    </row>
    <row r="11" spans="1:13" s="3" customFormat="1" ht="21">
      <c r="A11" s="67" t="s">
        <v>8</v>
      </c>
      <c r="B11" s="67"/>
      <c r="C11" s="22"/>
      <c r="D11" s="22"/>
      <c r="E11" s="22"/>
      <c r="F11" s="22"/>
      <c r="G11" s="22"/>
      <c r="H11" s="22"/>
      <c r="I11" s="22"/>
      <c r="J11" s="36"/>
      <c r="K11" s="36"/>
      <c r="L11" s="36"/>
      <c r="M11" s="22"/>
    </row>
    <row r="12" spans="1:13" s="9" customFormat="1" ht="15.6">
      <c r="A12" s="64" t="s">
        <v>4</v>
      </c>
      <c r="B12" s="64" t="s">
        <v>5</v>
      </c>
      <c r="C12" s="64" t="s">
        <v>3</v>
      </c>
      <c r="D12" s="64" t="s">
        <v>6</v>
      </c>
      <c r="E12" s="64" t="s">
        <v>15</v>
      </c>
      <c r="F12" s="64" t="s">
        <v>16</v>
      </c>
      <c r="G12" s="64" t="s">
        <v>17</v>
      </c>
      <c r="H12" s="64" t="s">
        <v>52</v>
      </c>
      <c r="I12" s="64" t="s">
        <v>44</v>
      </c>
      <c r="J12" s="62" t="s">
        <v>2</v>
      </c>
      <c r="K12" s="62"/>
      <c r="L12" s="45"/>
      <c r="M12" s="64" t="s">
        <v>45</v>
      </c>
    </row>
    <row r="13" spans="1:13" s="9" customFormat="1" ht="91.2" customHeight="1">
      <c r="A13" s="65"/>
      <c r="B13" s="65"/>
      <c r="C13" s="65"/>
      <c r="D13" s="64"/>
      <c r="E13" s="64"/>
      <c r="F13" s="64"/>
      <c r="G13" s="64"/>
      <c r="H13" s="64"/>
      <c r="I13" s="64"/>
      <c r="J13" s="45" t="s">
        <v>1</v>
      </c>
      <c r="K13" s="14" t="s">
        <v>60</v>
      </c>
      <c r="L13" s="14" t="s">
        <v>58</v>
      </c>
      <c r="M13" s="64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4" t="s">
        <v>7</v>
      </c>
      <c r="K14" s="14" t="s">
        <v>29</v>
      </c>
      <c r="L14" s="14" t="s">
        <v>59</v>
      </c>
      <c r="M14" s="6">
        <v>10</v>
      </c>
    </row>
    <row r="15" spans="1:13" ht="44.7" customHeight="1">
      <c r="A15" s="24" t="s">
        <v>23</v>
      </c>
      <c r="B15" s="24"/>
      <c r="C15" s="24"/>
      <c r="D15" s="61" t="s">
        <v>25</v>
      </c>
      <c r="E15" s="61"/>
      <c r="F15" s="6"/>
      <c r="G15" s="40">
        <f>G16</f>
        <v>4562181</v>
      </c>
      <c r="H15" s="40">
        <f>H16</f>
        <v>1750000</v>
      </c>
      <c r="I15" s="40">
        <f t="shared" ref="I15:L15" si="0">I16</f>
        <v>1680000</v>
      </c>
      <c r="J15" s="38">
        <f t="shared" si="0"/>
        <v>1680000</v>
      </c>
      <c r="K15" s="38">
        <f t="shared" si="0"/>
        <v>0</v>
      </c>
      <c r="L15" s="38">
        <f t="shared" si="0"/>
        <v>0</v>
      </c>
      <c r="M15" s="11"/>
    </row>
    <row r="16" spans="1:13" ht="44.7" customHeight="1">
      <c r="A16" s="24" t="s">
        <v>24</v>
      </c>
      <c r="B16" s="12"/>
      <c r="C16" s="12"/>
      <c r="D16" s="61" t="s">
        <v>25</v>
      </c>
      <c r="E16" s="61"/>
      <c r="F16" s="6"/>
      <c r="G16" s="40">
        <f>G17</f>
        <v>4562181</v>
      </c>
      <c r="H16" s="40">
        <f>H17</f>
        <v>1750000</v>
      </c>
      <c r="I16" s="40">
        <f>I17</f>
        <v>1680000</v>
      </c>
      <c r="J16" s="46">
        <f>J17</f>
        <v>1680000</v>
      </c>
      <c r="K16" s="46">
        <f>K17</f>
        <v>0</v>
      </c>
      <c r="L16" s="46">
        <f>L17</f>
        <v>0</v>
      </c>
      <c r="M16" s="11"/>
    </row>
    <row r="17" spans="1:13" ht="72">
      <c r="A17" s="12" t="s">
        <v>26</v>
      </c>
      <c r="B17" s="12" t="s">
        <v>27</v>
      </c>
      <c r="C17" s="26" t="s">
        <v>28</v>
      </c>
      <c r="D17" s="23" t="s">
        <v>41</v>
      </c>
      <c r="E17" s="35" t="s">
        <v>40</v>
      </c>
      <c r="F17" s="6" t="s">
        <v>39</v>
      </c>
      <c r="G17" s="41">
        <v>4562181</v>
      </c>
      <c r="H17" s="41">
        <f>70000+1680000</f>
        <v>1750000</v>
      </c>
      <c r="I17" s="41">
        <v>1680000</v>
      </c>
      <c r="J17" s="47">
        <v>1680000</v>
      </c>
      <c r="K17" s="47"/>
      <c r="L17" s="47"/>
      <c r="M17" s="11">
        <v>1</v>
      </c>
    </row>
    <row r="18" spans="1:13" ht="44.7" customHeight="1">
      <c r="A18" s="24" t="s">
        <v>10</v>
      </c>
      <c r="B18" s="24"/>
      <c r="C18" s="24"/>
      <c r="D18" s="60" t="s">
        <v>21</v>
      </c>
      <c r="E18" s="60"/>
      <c r="F18" s="6"/>
      <c r="G18" s="40">
        <f>G19</f>
        <v>325945279</v>
      </c>
      <c r="H18" s="40">
        <f>H19</f>
        <v>166450977.79000002</v>
      </c>
      <c r="I18" s="40">
        <f>I19</f>
        <v>155637902</v>
      </c>
      <c r="J18" s="28">
        <f>J19</f>
        <v>128689506</v>
      </c>
      <c r="K18" s="28">
        <f t="shared" ref="K18:L18" si="1">K19</f>
        <v>456954</v>
      </c>
      <c r="L18" s="28">
        <f t="shared" si="1"/>
        <v>26491442</v>
      </c>
      <c r="M18" s="11"/>
    </row>
    <row r="19" spans="1:13" ht="44.7" customHeight="1">
      <c r="A19" s="24" t="s">
        <v>11</v>
      </c>
      <c r="B19" s="12"/>
      <c r="C19" s="12"/>
      <c r="D19" s="60" t="s">
        <v>21</v>
      </c>
      <c r="E19" s="60"/>
      <c r="F19" s="6"/>
      <c r="G19" s="40">
        <f>G20+G23+G27+G28</f>
        <v>325945279</v>
      </c>
      <c r="H19" s="40">
        <f t="shared" ref="H19:L19" si="2">H20+H23+H27+H28</f>
        <v>166450977.79000002</v>
      </c>
      <c r="I19" s="40">
        <f t="shared" si="2"/>
        <v>155637902</v>
      </c>
      <c r="J19" s="48">
        <f t="shared" si="2"/>
        <v>128689506</v>
      </c>
      <c r="K19" s="48">
        <f t="shared" si="2"/>
        <v>456954</v>
      </c>
      <c r="L19" s="48">
        <f t="shared" si="2"/>
        <v>26491442</v>
      </c>
      <c r="M19" s="11"/>
    </row>
    <row r="20" spans="1:13" ht="36">
      <c r="A20" s="25">
        <v>1517310</v>
      </c>
      <c r="B20" s="26" t="s">
        <v>18</v>
      </c>
      <c r="C20" s="26" t="s">
        <v>12</v>
      </c>
      <c r="D20" s="35" t="s">
        <v>19</v>
      </c>
      <c r="E20" s="35" t="s">
        <v>9</v>
      </c>
      <c r="F20" s="6"/>
      <c r="G20" s="41">
        <f>G21+G22</f>
        <v>55531445</v>
      </c>
      <c r="H20" s="41">
        <f>H21+H22</f>
        <v>38781172.579999998</v>
      </c>
      <c r="I20" s="41">
        <f>I21+I22</f>
        <v>36400000</v>
      </c>
      <c r="J20" s="29">
        <f>J21+J22</f>
        <v>35943046</v>
      </c>
      <c r="K20" s="29">
        <f t="shared" ref="K20:L20" si="3">K21+K22</f>
        <v>456954</v>
      </c>
      <c r="L20" s="29">
        <f t="shared" si="3"/>
        <v>0</v>
      </c>
      <c r="M20" s="11"/>
    </row>
    <row r="21" spans="1:13" ht="108">
      <c r="A21" s="25"/>
      <c r="B21" s="26"/>
      <c r="C21" s="26"/>
      <c r="D21" s="35"/>
      <c r="E21" s="23" t="s">
        <v>22</v>
      </c>
      <c r="F21" s="6" t="s">
        <v>46</v>
      </c>
      <c r="G21" s="41">
        <v>41654575</v>
      </c>
      <c r="H21" s="41">
        <f>1850012+19000000+15000000</f>
        <v>35850012</v>
      </c>
      <c r="I21" s="42">
        <f>19000000+15000000</f>
        <v>34000000</v>
      </c>
      <c r="J21" s="29">
        <f>19000000+15000000</f>
        <v>34000000</v>
      </c>
      <c r="K21" s="29"/>
      <c r="L21" s="29"/>
      <c r="M21" s="11">
        <v>0.86099999999999999</v>
      </c>
    </row>
    <row r="22" spans="1:13" ht="36">
      <c r="A22" s="25"/>
      <c r="B22" s="26"/>
      <c r="C22" s="26"/>
      <c r="D22" s="35"/>
      <c r="E22" s="23" t="s">
        <v>57</v>
      </c>
      <c r="F22" s="6" t="s">
        <v>39</v>
      </c>
      <c r="G22" s="41">
        <v>13876870</v>
      </c>
      <c r="H22" s="41">
        <f>531160.58+2400000</f>
        <v>2931160.58</v>
      </c>
      <c r="I22" s="42">
        <v>2400000</v>
      </c>
      <c r="J22" s="29">
        <v>1943046</v>
      </c>
      <c r="K22" s="29">
        <v>456954</v>
      </c>
      <c r="L22" s="29"/>
      <c r="M22" s="11">
        <v>1</v>
      </c>
    </row>
    <row r="23" spans="1:13" ht="36">
      <c r="A23" s="25">
        <v>1517321</v>
      </c>
      <c r="B23" s="25">
        <v>7321</v>
      </c>
      <c r="C23" s="26" t="s">
        <v>12</v>
      </c>
      <c r="D23" s="23" t="s">
        <v>20</v>
      </c>
      <c r="E23" s="35" t="s">
        <v>9</v>
      </c>
      <c r="F23" s="6" t="s">
        <v>53</v>
      </c>
      <c r="G23" s="41">
        <f>G24+G25+G26</f>
        <v>204393066</v>
      </c>
      <c r="H23" s="41">
        <f t="shared" ref="H23:L23" si="4">H24+H25+H26</f>
        <v>94042712.159999996</v>
      </c>
      <c r="I23" s="41">
        <f t="shared" si="4"/>
        <v>87496460</v>
      </c>
      <c r="J23" s="49">
        <f t="shared" si="4"/>
        <v>87496460</v>
      </c>
      <c r="K23" s="49">
        <f t="shared" si="4"/>
        <v>0</v>
      </c>
      <c r="L23" s="49">
        <f t="shared" si="4"/>
        <v>0</v>
      </c>
      <c r="M23" s="11">
        <v>5.7000000000000002E-2</v>
      </c>
    </row>
    <row r="24" spans="1:13" ht="54">
      <c r="A24" s="25"/>
      <c r="B24" s="25"/>
      <c r="C24" s="26"/>
      <c r="D24" s="23"/>
      <c r="E24" s="10" t="s">
        <v>13</v>
      </c>
      <c r="F24" s="6" t="s">
        <v>53</v>
      </c>
      <c r="G24" s="41">
        <v>78391350</v>
      </c>
      <c r="H24" s="41">
        <f>3620270+632871+202660+25000</f>
        <v>4480801</v>
      </c>
      <c r="I24" s="41">
        <f>202660+25000</f>
        <v>227660</v>
      </c>
      <c r="J24" s="29">
        <f>202660+25000</f>
        <v>227660</v>
      </c>
      <c r="K24" s="29"/>
      <c r="L24" s="29"/>
      <c r="M24" s="11">
        <v>5.7000000000000002E-2</v>
      </c>
    </row>
    <row r="25" spans="1:13" ht="72">
      <c r="A25" s="25"/>
      <c r="B25" s="25"/>
      <c r="C25" s="26"/>
      <c r="D25" s="23"/>
      <c r="E25" s="23" t="s">
        <v>37</v>
      </c>
      <c r="F25" s="6" t="s">
        <v>46</v>
      </c>
      <c r="G25" s="41">
        <v>42482984</v>
      </c>
      <c r="H25" s="41">
        <f>1168253.38+4000000-250000</f>
        <v>4918253.38</v>
      </c>
      <c r="I25" s="43">
        <f>4000000-250000</f>
        <v>3750000</v>
      </c>
      <c r="J25" s="47">
        <f>4000000-250000</f>
        <v>3750000</v>
      </c>
      <c r="K25" s="29"/>
      <c r="L25" s="29"/>
      <c r="M25" s="11">
        <v>0.11600000000000001</v>
      </c>
    </row>
    <row r="26" spans="1:13" ht="72">
      <c r="A26" s="25"/>
      <c r="B26" s="25"/>
      <c r="C26" s="26"/>
      <c r="D26" s="23"/>
      <c r="E26" s="23" t="s">
        <v>56</v>
      </c>
      <c r="F26" s="6" t="s">
        <v>39</v>
      </c>
      <c r="G26" s="41">
        <v>83518732</v>
      </c>
      <c r="H26" s="41">
        <f>1124857.78+83518800</f>
        <v>84643657.780000001</v>
      </c>
      <c r="I26" s="43">
        <f>83518800</f>
        <v>83518800</v>
      </c>
      <c r="J26" s="47">
        <f>83518800</f>
        <v>83518800</v>
      </c>
      <c r="K26" s="29"/>
      <c r="L26" s="29"/>
      <c r="M26" s="11">
        <v>1</v>
      </c>
    </row>
    <row r="27" spans="1:13" ht="72">
      <c r="A27" s="25">
        <v>1517368</v>
      </c>
      <c r="B27" s="25">
        <v>7368</v>
      </c>
      <c r="C27" s="26" t="s">
        <v>51</v>
      </c>
      <c r="D27" s="23" t="s">
        <v>50</v>
      </c>
      <c r="E27" s="23" t="s">
        <v>38</v>
      </c>
      <c r="F27" s="6" t="s">
        <v>39</v>
      </c>
      <c r="G27" s="41">
        <v>32361054</v>
      </c>
      <c r="H27" s="41">
        <v>26491442</v>
      </c>
      <c r="I27" s="41">
        <v>26491442</v>
      </c>
      <c r="J27" s="29"/>
      <c r="K27" s="29"/>
      <c r="L27" s="29">
        <v>26491442</v>
      </c>
      <c r="M27" s="11">
        <v>0.84</v>
      </c>
    </row>
    <row r="28" spans="1:13" ht="54">
      <c r="A28" s="12" t="s">
        <v>32</v>
      </c>
      <c r="B28" s="25" t="s">
        <v>33</v>
      </c>
      <c r="C28" s="39" t="s">
        <v>34</v>
      </c>
      <c r="D28" s="35" t="s">
        <v>35</v>
      </c>
      <c r="E28" s="35" t="s">
        <v>9</v>
      </c>
      <c r="F28" s="6"/>
      <c r="G28" s="41">
        <f>G29</f>
        <v>33659714</v>
      </c>
      <c r="H28" s="41">
        <f t="shared" ref="H28:I28" si="5">H29+H30</f>
        <v>7135651.0499999998</v>
      </c>
      <c r="I28" s="41">
        <f t="shared" si="5"/>
        <v>5250000</v>
      </c>
      <c r="J28" s="47">
        <f>SUM(J29:J30)</f>
        <v>5250000</v>
      </c>
      <c r="K28" s="29"/>
      <c r="L28" s="29"/>
      <c r="M28" s="11"/>
    </row>
    <row r="29" spans="1:13" ht="36">
      <c r="A29" s="25"/>
      <c r="B29" s="25"/>
      <c r="C29" s="26"/>
      <c r="D29" s="23"/>
      <c r="E29" s="37" t="s">
        <v>36</v>
      </c>
      <c r="F29" s="6" t="s">
        <v>47</v>
      </c>
      <c r="G29" s="41">
        <v>33659714</v>
      </c>
      <c r="H29" s="41">
        <f>329482+611896+5000000</f>
        <v>5941378</v>
      </c>
      <c r="I29" s="43">
        <v>5000000</v>
      </c>
      <c r="J29" s="47">
        <v>5000000</v>
      </c>
      <c r="K29" s="29"/>
      <c r="L29" s="29"/>
      <c r="M29" s="11">
        <v>0.17699999999999999</v>
      </c>
    </row>
    <row r="30" spans="1:13" ht="72">
      <c r="A30" s="25"/>
      <c r="B30" s="25"/>
      <c r="C30" s="26"/>
      <c r="D30" s="23"/>
      <c r="E30" s="23" t="s">
        <v>38</v>
      </c>
      <c r="F30" s="6" t="s">
        <v>39</v>
      </c>
      <c r="G30" s="41" t="s">
        <v>42</v>
      </c>
      <c r="H30" s="41">
        <f>944273.05+250000</f>
        <v>1194273.05</v>
      </c>
      <c r="I30" s="43">
        <v>250000</v>
      </c>
      <c r="J30" s="47">
        <v>250000</v>
      </c>
      <c r="K30" s="29"/>
      <c r="L30" s="29"/>
      <c r="M30" s="11">
        <v>0.84</v>
      </c>
    </row>
    <row r="31" spans="1:13">
      <c r="A31" s="19"/>
      <c r="B31" s="12"/>
      <c r="C31" s="12"/>
      <c r="D31" s="2"/>
      <c r="E31" s="7" t="s">
        <v>0</v>
      </c>
      <c r="F31" s="6"/>
      <c r="G31" s="40">
        <f t="shared" ref="G31:L31" si="6">G15+G18</f>
        <v>330507460</v>
      </c>
      <c r="H31" s="40">
        <f t="shared" si="6"/>
        <v>168200977.79000002</v>
      </c>
      <c r="I31" s="44">
        <f t="shared" si="6"/>
        <v>157317902</v>
      </c>
      <c r="J31" s="50">
        <f t="shared" si="6"/>
        <v>130369506</v>
      </c>
      <c r="K31" s="50">
        <f t="shared" si="6"/>
        <v>456954</v>
      </c>
      <c r="L31" s="50">
        <f t="shared" si="6"/>
        <v>26491442</v>
      </c>
      <c r="M31" s="27" t="s">
        <v>42</v>
      </c>
    </row>
    <row r="32" spans="1:13">
      <c r="A32" s="51"/>
      <c r="B32" s="52"/>
      <c r="C32" s="52"/>
      <c r="D32" s="53"/>
      <c r="E32" s="54"/>
      <c r="F32" s="55"/>
      <c r="G32" s="56"/>
      <c r="H32" s="56"/>
      <c r="I32" s="57"/>
      <c r="J32" s="58"/>
      <c r="K32" s="58"/>
      <c r="L32" s="58"/>
      <c r="M32" s="59"/>
    </row>
    <row r="33" spans="1:13">
      <c r="A33" s="51"/>
      <c r="B33" s="52"/>
      <c r="C33" s="52"/>
      <c r="D33" s="53"/>
      <c r="E33" s="54"/>
      <c r="F33" s="55"/>
      <c r="G33" s="56"/>
      <c r="H33" s="56"/>
      <c r="I33" s="57"/>
      <c r="J33" s="58"/>
      <c r="K33" s="58"/>
      <c r="L33" s="58"/>
      <c r="M33" s="59"/>
    </row>
    <row r="34" spans="1:13" s="16" customFormat="1">
      <c r="A34" s="32"/>
      <c r="B34" s="33"/>
      <c r="C34" s="31"/>
      <c r="D34" s="16" t="s">
        <v>30</v>
      </c>
      <c r="F34" s="17" t="s">
        <v>31</v>
      </c>
      <c r="G34" s="18"/>
      <c r="H34" s="17"/>
      <c r="J34" s="13"/>
      <c r="K34" s="13"/>
      <c r="L34" s="13"/>
    </row>
    <row r="35" spans="1:13">
      <c r="A35" s="33"/>
      <c r="I35" s="1"/>
      <c r="J35" s="15"/>
      <c r="K35" s="15"/>
      <c r="L35" s="15"/>
    </row>
    <row r="36" spans="1:13">
      <c r="I36" s="20"/>
      <c r="J36" s="21"/>
      <c r="K36" s="21"/>
      <c r="L36" s="21"/>
    </row>
    <row r="37" spans="1:13">
      <c r="H37" s="1"/>
      <c r="J37" s="15"/>
      <c r="K37" s="15"/>
      <c r="L37" s="15"/>
    </row>
    <row r="38" spans="1:13">
      <c r="H38" s="1"/>
      <c r="I38" s="1"/>
      <c r="J38" s="15"/>
      <c r="K38" s="15"/>
      <c r="L38" s="15"/>
      <c r="M38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8:E18"/>
    <mergeCell ref="D19:E19"/>
    <mergeCell ref="D15:E15"/>
    <mergeCell ref="D16:E16"/>
    <mergeCell ref="J12:K12"/>
  </mergeCells>
  <pageMargins left="0.59055118110236227" right="0.59055118110236227" top="0.39370078740157483" bottom="0.39370078740157483" header="0" footer="0"/>
  <pageSetup paperSize="9" scale="5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2024-09-23T06:55:51Z</cp:lastPrinted>
  <dcterms:created xsi:type="dcterms:W3CDTF">2005-08-15T04:40:30Z</dcterms:created>
  <dcterms:modified xsi:type="dcterms:W3CDTF">2024-09-30T07:07:47Z</dcterms:modified>
</cp:coreProperties>
</file>