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086C421A-4CFE-44AA-83F0-BDDE845ECDA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заходів'!$7:$7</definedName>
    <definedName name="_xlnm.Print_Area" localSheetId="1">'Перелік заходів'!$A$1:$H$45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39" i="2" l="1"/>
  <c r="G26" i="2"/>
  <c r="G16" i="2" l="1"/>
  <c r="G36" i="2" l="1"/>
  <c r="G33" i="2"/>
  <c r="G35" i="2" l="1"/>
  <c r="G24" i="2"/>
  <c r="G13" i="2"/>
  <c r="G12" i="2" s="1"/>
  <c r="G10" i="2" l="1"/>
  <c r="G21" i="2"/>
  <c r="G23" i="2"/>
  <c r="G31" i="2" l="1"/>
  <c r="G43" i="2" s="1"/>
  <c r="B15" i="3" s="1"/>
  <c r="B12" i="3" l="1"/>
  <c r="G15" i="3"/>
  <c r="G12" i="3" s="1"/>
</calcChain>
</file>

<file path=xl/sharedStrings.xml><?xml version="1.0" encoding="utf-8"?>
<sst xmlns="http://schemas.openxmlformats.org/spreadsheetml/2006/main" count="247" uniqueCount="178">
  <si>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</si>
  <si>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</si>
  <si>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</si>
  <si>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</si>
  <si>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</si>
  <si>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</si>
  <si>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</si>
  <si>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</si>
  <si>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</si>
  <si>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</si>
  <si>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</si>
  <si>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</si>
  <si>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</si>
  <si>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</si>
  <si>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</si>
  <si>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</si>
  <si>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</si>
  <si>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</si>
  <si>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</si>
  <si>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</si>
  <si>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</si>
  <si>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</si>
  <si>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</si>
  <si>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</si>
  <si>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</si>
  <si>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</si>
  <si>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</si>
  <si>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</si>
  <si>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</si>
  <si>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</si>
  <si>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</si>
  <si>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</si>
  <si>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</si>
  <si>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</si>
  <si>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</si>
  <si>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</si>
  <si>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</si>
  <si>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</si>
  <si>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</si>
  <si>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</si>
  <si>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</si>
  <si>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</si>
  <si>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</si>
  <si>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</si>
  <si>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</si>
  <si>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</si>
  <si>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</si>
  <si>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</si>
  <si>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</si>
  <si>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</si>
  <si>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</si>
  <si>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</si>
  <si>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</si>
  <si>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</si>
  <si>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</si>
  <si>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</si>
  <si>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</si>
  <si>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</si>
  <si>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</si>
  <si>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</si>
  <si>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</si>
  <si>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</si>
  <si>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</si>
  <si>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</si>
  <si>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</si>
  <si>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</si>
  <si>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</si>
  <si>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</si>
  <si>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</si>
  <si>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</si>
  <si>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</si>
  <si>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</si>
  <si>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</si>
  <si>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</si>
  <si>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</si>
  <si>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</si>
  <si>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</si>
  <si>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</si>
  <si>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</si>
  <si>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</si>
  <si>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</si>
  <si>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</si>
  <si>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</si>
  <si>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</si>
  <si>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</si>
  <si>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</si>
  <si>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</si>
  <si>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</si>
  <si>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</si>
  <si>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</si>
  <si>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</si>
  <si>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</si>
  <si>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</si>
  <si>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</si>
  <si>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</si>
  <si>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</si>
  <si>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</si>
  <si>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</si>
  <si>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</si>
  <si>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</si>
  <si>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</si>
  <si>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</si>
  <si>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</si>
  <si>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</si>
  <si>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</si>
  <si>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</si>
  <si>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</si>
  <si>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</si>
  <si>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</si>
  <si>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</si>
  <si>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</si>
  <si>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</si>
  <si>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</si>
  <si>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</si>
  <si>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</si>
  <si>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</si>
  <si>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</si>
  <si>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</si>
  <si>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</si>
  <si>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</si>
  <si>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</si>
  <si>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</si>
  <si>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</si>
  <si>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</si>
  <si>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</si>
  <si>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</si>
  <si>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</si>
  <si>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</si>
  <si>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</si>
  <si>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</si>
  <si>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</si>
  <si>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</si>
  <si>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</si>
  <si>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</si>
  <si>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</si>
  <si>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</si>
  <si>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</si>
  <si>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</si>
  <si>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</si>
  <si>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</si>
  <si>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</si>
  <si>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</si>
  <si>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</si>
  <si>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</si>
  <si>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</si>
  <si>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</si>
  <si>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</si>
  <si>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</si>
  <si>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</si>
  <si>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</si>
  <si>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</si>
  <si>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</si>
  <si>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</si>
  <si>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</si>
  <si>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</si>
  <si>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</si>
  <si>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</si>
  <si>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</si>
  <si>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</si>
  <si>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</si>
  <si>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</si>
  <si>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</si>
  <si>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</si>
  <si>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</si>
  <si>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</si>
  <si>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</si>
  <si>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</si>
  <si>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</si>
  <si>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</si>
  <si>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</si>
  <si>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</si>
  <si>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1716 грн на добу для однієї особи (за окремим розрахунком)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</si>
  <si>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</si>
  <si>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</si>
  <si>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</si>
  <si>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</si>
  <si>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</si>
  <si>
    <t>від 30.10. 2024 № 692 -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</si>
</sst>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4" borderId="0" xfId="0" applyFont="1" applyFill="1"/>
    <xf numFmtId="167" fontId="19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workbookViewId="0">
      <selection activeCell="F3" sqref="F3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1" t="s">
        <v>150</v>
      </c>
      <c r="G1" s="1"/>
      <c r="H1" s="1"/>
    </row>
    <row r="2" spans="1:22" x14ac:dyDescent="0.3">
      <c r="F2" s="1" t="s">
        <v>117</v>
      </c>
      <c r="G2" s="1"/>
      <c r="H2" s="1"/>
    </row>
    <row r="3" spans="1:22" x14ac:dyDescent="0.3">
      <c r="F3" s="1" t="s">
        <v>177</v>
      </c>
      <c r="G3" s="1"/>
      <c r="H3" s="1"/>
    </row>
    <row r="4" spans="1:22" x14ac:dyDescent="0.3">
      <c r="F4" s="2" t="s">
        <v>151</v>
      </c>
      <c r="G4" s="2"/>
    </row>
    <row r="5" spans="1:22" x14ac:dyDescent="0.3">
      <c r="G5" s="2"/>
      <c r="V5" s="47"/>
    </row>
    <row r="6" spans="1:22" ht="75" customHeight="1" x14ac:dyDescent="0.3">
      <c r="A6" s="64" t="s">
        <v>152</v>
      </c>
      <c r="B6" s="64"/>
      <c r="C6" s="64"/>
      <c r="D6" s="64"/>
      <c r="E6" s="64"/>
      <c r="F6" s="64"/>
      <c r="G6" s="64"/>
    </row>
    <row r="7" spans="1:22" x14ac:dyDescent="0.3">
      <c r="A7" s="48"/>
    </row>
    <row r="8" spans="1:22" x14ac:dyDescent="0.3">
      <c r="G8" s="49" t="s">
        <v>153</v>
      </c>
    </row>
    <row r="9" spans="1:22" ht="15.6" x14ac:dyDescent="0.3">
      <c r="A9" s="65" t="s">
        <v>154</v>
      </c>
      <c r="B9" s="66" t="s">
        <v>155</v>
      </c>
      <c r="C9" s="67"/>
      <c r="D9" s="67"/>
      <c r="E9" s="67"/>
      <c r="F9" s="68"/>
      <c r="G9" s="65" t="s">
        <v>156</v>
      </c>
    </row>
    <row r="10" spans="1:22" ht="15.6" x14ac:dyDescent="0.3">
      <c r="A10" s="65"/>
      <c r="B10" s="66" t="s">
        <v>157</v>
      </c>
      <c r="C10" s="67"/>
      <c r="D10" s="67"/>
      <c r="E10" s="67"/>
      <c r="F10" s="68"/>
      <c r="G10" s="65"/>
    </row>
    <row r="11" spans="1:22" ht="15.6" x14ac:dyDescent="0.3">
      <c r="A11" s="65"/>
      <c r="B11" s="65" t="s">
        <v>12</v>
      </c>
      <c r="C11" s="65"/>
      <c r="D11" s="65"/>
      <c r="E11" s="65"/>
      <c r="F11" s="65"/>
      <c r="G11" s="65"/>
    </row>
    <row r="12" spans="1:22" ht="15.6" x14ac:dyDescent="0.3">
      <c r="A12" s="50" t="s">
        <v>158</v>
      </c>
      <c r="B12" s="62">
        <f>B15</f>
        <v>71311.176999999996</v>
      </c>
      <c r="C12" s="62"/>
      <c r="D12" s="62"/>
      <c r="E12" s="62"/>
      <c r="F12" s="62"/>
      <c r="G12" s="51">
        <f>G15</f>
        <v>71311.176999999996</v>
      </c>
    </row>
    <row r="13" spans="1:22" ht="15.6" x14ac:dyDescent="0.3">
      <c r="A13" s="50" t="s">
        <v>159</v>
      </c>
      <c r="B13" s="62" t="s">
        <v>160</v>
      </c>
      <c r="C13" s="62"/>
      <c r="D13" s="62"/>
      <c r="E13" s="62"/>
      <c r="F13" s="62"/>
      <c r="G13" s="51" t="s">
        <v>160</v>
      </c>
    </row>
    <row r="14" spans="1:22" ht="15.6" x14ac:dyDescent="0.3">
      <c r="A14" s="50" t="s">
        <v>161</v>
      </c>
      <c r="B14" s="62"/>
      <c r="C14" s="62"/>
      <c r="D14" s="62"/>
      <c r="E14" s="62"/>
      <c r="F14" s="62"/>
      <c r="G14" s="51"/>
    </row>
    <row r="15" spans="1:22" ht="31.2" x14ac:dyDescent="0.3">
      <c r="A15" s="50" t="s">
        <v>162</v>
      </c>
      <c r="B15" s="62">
        <f>'Перелік заходів'!G43</f>
        <v>71311.176999999996</v>
      </c>
      <c r="C15" s="62"/>
      <c r="D15" s="62"/>
      <c r="E15" s="62"/>
      <c r="F15" s="62"/>
      <c r="G15" s="51">
        <f>B15</f>
        <v>71311.176999999996</v>
      </c>
    </row>
    <row r="16" spans="1:22" ht="15.6" x14ac:dyDescent="0.3">
      <c r="A16" s="50" t="s">
        <v>163</v>
      </c>
      <c r="B16" s="63"/>
      <c r="C16" s="63"/>
      <c r="D16" s="63"/>
      <c r="E16" s="63"/>
      <c r="F16" s="63"/>
      <c r="G16" s="52"/>
    </row>
    <row r="17" spans="1:7" ht="15.6" x14ac:dyDescent="0.3">
      <c r="A17" s="50" t="s">
        <v>164</v>
      </c>
      <c r="B17" s="63" t="s">
        <v>160</v>
      </c>
      <c r="C17" s="63"/>
      <c r="D17" s="63"/>
      <c r="E17" s="63"/>
      <c r="F17" s="63"/>
      <c r="G17" s="52" t="s">
        <v>160</v>
      </c>
    </row>
    <row r="19" spans="1:7" ht="15.6" x14ac:dyDescent="0.3">
      <c r="A19" s="61" t="s">
        <v>89</v>
      </c>
      <c r="B19" s="61"/>
      <c r="C19" s="61"/>
      <c r="D19" s="1"/>
      <c r="E19" s="1"/>
      <c r="F19" s="1" t="s">
        <v>90</v>
      </c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mergeCells count="13">
    <mergeCell ref="A6:G6"/>
    <mergeCell ref="A9:A11"/>
    <mergeCell ref="B9:F9"/>
    <mergeCell ref="G9:G11"/>
    <mergeCell ref="B10:F10"/>
    <mergeCell ref="B11:F11"/>
    <mergeCell ref="A19:C19"/>
    <mergeCell ref="B12:F12"/>
    <mergeCell ref="B13:F13"/>
    <mergeCell ref="B14:F14"/>
    <mergeCell ref="B15:F15"/>
    <mergeCell ref="B16:F16"/>
    <mergeCell ref="B17:F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9"/>
  <sheetViews>
    <sheetView tabSelected="1" view="pageBreakPreview" topLeftCell="C1" zoomScaleNormal="100" zoomScaleSheetLayoutView="100" workbookViewId="0">
      <selection activeCell="G3" sqref="G3:H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165</v>
      </c>
      <c r="H1" s="1"/>
    </row>
    <row r="2" spans="1:8" x14ac:dyDescent="0.3">
      <c r="G2" s="1" t="s">
        <v>117</v>
      </c>
      <c r="H2" s="1"/>
    </row>
    <row r="3" spans="1:8" x14ac:dyDescent="0.3">
      <c r="G3" s="1" t="s">
        <v>177</v>
      </c>
      <c r="H3" s="1"/>
    </row>
    <row r="4" spans="1:8" s="1" customFormat="1" ht="13.8" x14ac:dyDescent="0.25">
      <c r="G4" s="2" t="s">
        <v>76</v>
      </c>
    </row>
    <row r="5" spans="1:8" ht="15" customHeight="1" x14ac:dyDescent="0.3">
      <c r="A5" s="75" t="s">
        <v>8</v>
      </c>
      <c r="B5" s="75"/>
      <c r="C5" s="75"/>
      <c r="D5" s="75"/>
      <c r="E5" s="75"/>
      <c r="F5" s="75"/>
      <c r="G5" s="75"/>
      <c r="H5" s="75"/>
    </row>
    <row r="6" spans="1:8" ht="61.5" customHeight="1" x14ac:dyDescent="0.3">
      <c r="A6" s="76" t="s">
        <v>66</v>
      </c>
      <c r="B6" s="76"/>
      <c r="C6" s="76"/>
      <c r="D6" s="76"/>
      <c r="E6" s="76"/>
      <c r="F6" s="76"/>
      <c r="G6" s="76"/>
      <c r="H6" s="76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79" t="s">
        <v>6</v>
      </c>
      <c r="B8" s="79" t="s">
        <v>10</v>
      </c>
      <c r="C8" s="78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79" t="s">
        <v>31</v>
      </c>
    </row>
    <row r="9" spans="1:8" ht="55.2" x14ac:dyDescent="0.3">
      <c r="A9" s="79"/>
      <c r="B9" s="79"/>
      <c r="C9" s="78"/>
      <c r="D9" s="5" t="s">
        <v>12</v>
      </c>
      <c r="E9" s="9" t="s">
        <v>19</v>
      </c>
      <c r="F9" s="5" t="s">
        <v>0</v>
      </c>
      <c r="G9" s="6">
        <v>150</v>
      </c>
      <c r="H9" s="79"/>
    </row>
    <row r="10" spans="1:8" ht="108.75" customHeight="1" x14ac:dyDescent="0.3">
      <c r="A10" s="79"/>
      <c r="B10" s="79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79"/>
    </row>
    <row r="11" spans="1:8" ht="123.75" customHeight="1" x14ac:dyDescent="0.3">
      <c r="A11" s="79"/>
      <c r="B11" s="79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79"/>
    </row>
    <row r="12" spans="1:8" s="33" customFormat="1" ht="123.75" customHeight="1" x14ac:dyDescent="0.3">
      <c r="A12" s="9" t="s">
        <v>16</v>
      </c>
      <c r="B12" s="46" t="s">
        <v>111</v>
      </c>
      <c r="C12" s="19" t="s">
        <v>112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3">
      <c r="A13" s="34" t="s">
        <v>108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3">
      <c r="A14" s="41" t="s">
        <v>109</v>
      </c>
      <c r="B14" s="42" t="s">
        <v>110</v>
      </c>
      <c r="C14" s="43" t="s">
        <v>115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3">
      <c r="A15" s="69" t="s">
        <v>25</v>
      </c>
      <c r="B15" s="82" t="s">
        <v>58</v>
      </c>
      <c r="C15" s="84" t="s">
        <v>74</v>
      </c>
      <c r="D15" s="82" t="s">
        <v>12</v>
      </c>
      <c r="E15" s="69" t="s">
        <v>59</v>
      </c>
      <c r="F15" s="71" t="s">
        <v>0</v>
      </c>
      <c r="G15" s="24" t="s">
        <v>147</v>
      </c>
      <c r="H15" s="69" t="s">
        <v>64</v>
      </c>
    </row>
    <row r="16" spans="1:8" s="25" customFormat="1" ht="54.6" customHeight="1" x14ac:dyDescent="0.3">
      <c r="A16" s="70"/>
      <c r="B16" s="83"/>
      <c r="C16" s="85"/>
      <c r="D16" s="83"/>
      <c r="E16" s="70"/>
      <c r="F16" s="72"/>
      <c r="G16" s="24">
        <f>506.7+260.7</f>
        <v>767.4</v>
      </c>
      <c r="H16" s="70"/>
    </row>
    <row r="17" spans="1:8" ht="186.75" customHeight="1" x14ac:dyDescent="0.3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3">
      <c r="A18" s="9" t="s">
        <v>54</v>
      </c>
      <c r="B18" s="18" t="s">
        <v>118</v>
      </c>
      <c r="C18" s="19" t="s">
        <v>119</v>
      </c>
      <c r="D18" s="9" t="s">
        <v>12</v>
      </c>
      <c r="E18" s="9" t="s">
        <v>120</v>
      </c>
      <c r="F18" s="20" t="s">
        <v>0</v>
      </c>
      <c r="G18" s="10">
        <v>1500</v>
      </c>
      <c r="H18" s="5" t="s">
        <v>148</v>
      </c>
    </row>
    <row r="19" spans="1:8" ht="194.25" customHeight="1" x14ac:dyDescent="0.3">
      <c r="A19" s="9" t="s">
        <v>55</v>
      </c>
      <c r="B19" s="18" t="s">
        <v>122</v>
      </c>
      <c r="C19" s="19" t="s">
        <v>123</v>
      </c>
      <c r="D19" s="9" t="s">
        <v>12</v>
      </c>
      <c r="E19" s="9" t="s">
        <v>124</v>
      </c>
      <c r="F19" s="20" t="s">
        <v>0</v>
      </c>
      <c r="G19" s="10">
        <v>1000</v>
      </c>
      <c r="H19" s="5" t="s">
        <v>149</v>
      </c>
    </row>
    <row r="20" spans="1:8" ht="194.25" customHeight="1" x14ac:dyDescent="0.3">
      <c r="A20" s="9" t="s">
        <v>121</v>
      </c>
      <c r="B20" s="11" t="s">
        <v>172</v>
      </c>
      <c r="C20" s="13" t="s">
        <v>173</v>
      </c>
      <c r="D20" s="5" t="s">
        <v>12</v>
      </c>
      <c r="E20" s="5" t="s">
        <v>174</v>
      </c>
      <c r="F20" s="12" t="s">
        <v>0</v>
      </c>
      <c r="G20" s="14">
        <v>1000</v>
      </c>
      <c r="H20" s="5" t="s">
        <v>175</v>
      </c>
    </row>
    <row r="21" spans="1:8" ht="192.75" customHeight="1" x14ac:dyDescent="0.3">
      <c r="A21" s="5" t="s">
        <v>125</v>
      </c>
      <c r="B21" s="11" t="s">
        <v>27</v>
      </c>
      <c r="C21" s="13" t="s">
        <v>28</v>
      </c>
      <c r="D21" s="5" t="s">
        <v>12</v>
      </c>
      <c r="E21" s="5" t="s">
        <v>29</v>
      </c>
      <c r="F21" s="12" t="s">
        <v>0</v>
      </c>
      <c r="G21" s="14">
        <f>190+943.963</f>
        <v>1133.963</v>
      </c>
      <c r="H21" s="5" t="s">
        <v>30</v>
      </c>
    </row>
    <row r="22" spans="1:8" ht="192.75" customHeight="1" x14ac:dyDescent="0.3">
      <c r="A22" s="9" t="s">
        <v>130</v>
      </c>
      <c r="B22" s="18" t="s">
        <v>126</v>
      </c>
      <c r="C22" s="19" t="s">
        <v>127</v>
      </c>
      <c r="D22" s="9" t="s">
        <v>12</v>
      </c>
      <c r="E22" s="9" t="s">
        <v>128</v>
      </c>
      <c r="F22" s="20" t="s">
        <v>0</v>
      </c>
      <c r="G22" s="10">
        <v>1500</v>
      </c>
      <c r="H22" s="9" t="s">
        <v>129</v>
      </c>
    </row>
    <row r="23" spans="1:8" ht="236.25" customHeight="1" x14ac:dyDescent="0.3">
      <c r="A23" s="5" t="s">
        <v>131</v>
      </c>
      <c r="B23" s="11" t="s">
        <v>60</v>
      </c>
      <c r="C23" s="13" t="s">
        <v>61</v>
      </c>
      <c r="D23" s="5" t="s">
        <v>12</v>
      </c>
      <c r="E23" s="5" t="s">
        <v>44</v>
      </c>
      <c r="F23" s="12" t="s">
        <v>0</v>
      </c>
      <c r="G23" s="6">
        <f>1000+2000</f>
        <v>3000</v>
      </c>
      <c r="H23" s="5" t="s">
        <v>62</v>
      </c>
    </row>
    <row r="24" spans="1:8" ht="236.25" customHeight="1" x14ac:dyDescent="0.3">
      <c r="A24" s="5" t="s">
        <v>132</v>
      </c>
      <c r="B24" s="11" t="s">
        <v>71</v>
      </c>
      <c r="C24" s="13" t="s">
        <v>75</v>
      </c>
      <c r="D24" s="5" t="s">
        <v>12</v>
      </c>
      <c r="E24" s="5" t="s">
        <v>72</v>
      </c>
      <c r="F24" s="12" t="s">
        <v>0</v>
      </c>
      <c r="G24" s="6">
        <f>1000+1000</f>
        <v>2000</v>
      </c>
      <c r="H24" s="5" t="s">
        <v>73</v>
      </c>
    </row>
    <row r="25" spans="1:8" ht="236.25" customHeight="1" x14ac:dyDescent="0.3">
      <c r="A25" s="5" t="s">
        <v>133</v>
      </c>
      <c r="B25" s="11" t="s">
        <v>81</v>
      </c>
      <c r="C25" s="13" t="s">
        <v>82</v>
      </c>
      <c r="D25" s="5" t="s">
        <v>12</v>
      </c>
      <c r="E25" s="5" t="s">
        <v>83</v>
      </c>
      <c r="F25" s="12" t="s">
        <v>0</v>
      </c>
      <c r="G25" s="6">
        <v>1500</v>
      </c>
      <c r="H25" s="5" t="s">
        <v>84</v>
      </c>
    </row>
    <row r="26" spans="1:8" s="32" customFormat="1" ht="236.25" customHeight="1" x14ac:dyDescent="0.3">
      <c r="A26" s="26" t="s">
        <v>134</v>
      </c>
      <c r="B26" s="27" t="s">
        <v>77</v>
      </c>
      <c r="C26" s="27" t="s">
        <v>78</v>
      </c>
      <c r="D26" s="26" t="s">
        <v>12</v>
      </c>
      <c r="E26" s="26" t="s">
        <v>79</v>
      </c>
      <c r="F26" s="26" t="s">
        <v>0</v>
      </c>
      <c r="G26" s="54">
        <f>2500+1600+1000+1101.456</f>
        <v>6201.4560000000001</v>
      </c>
      <c r="H26" s="26" t="s">
        <v>80</v>
      </c>
    </row>
    <row r="27" spans="1:8" s="21" customFormat="1" ht="193.2" x14ac:dyDescent="0.3">
      <c r="A27" s="9" t="s">
        <v>135</v>
      </c>
      <c r="B27" s="18" t="s">
        <v>67</v>
      </c>
      <c r="C27" s="19" t="s">
        <v>68</v>
      </c>
      <c r="D27" s="9" t="s">
        <v>12</v>
      </c>
      <c r="E27" s="9" t="s">
        <v>69</v>
      </c>
      <c r="F27" s="20" t="s">
        <v>0</v>
      </c>
      <c r="G27" s="10">
        <v>1000</v>
      </c>
      <c r="H27" s="9" t="s">
        <v>70</v>
      </c>
    </row>
    <row r="28" spans="1:8" ht="187.5" customHeight="1" x14ac:dyDescent="0.3">
      <c r="A28" s="5" t="s">
        <v>136</v>
      </c>
      <c r="B28" s="11" t="s">
        <v>50</v>
      </c>
      <c r="C28" s="13" t="s">
        <v>51</v>
      </c>
      <c r="D28" s="5" t="s">
        <v>12</v>
      </c>
      <c r="E28" s="5" t="s">
        <v>52</v>
      </c>
      <c r="F28" s="12" t="s">
        <v>0</v>
      </c>
      <c r="G28" s="6">
        <v>300</v>
      </c>
      <c r="H28" s="5" t="s">
        <v>53</v>
      </c>
    </row>
    <row r="29" spans="1:8" ht="225.75" customHeight="1" x14ac:dyDescent="0.3">
      <c r="A29" s="5" t="s">
        <v>137</v>
      </c>
      <c r="B29" s="11" t="s">
        <v>40</v>
      </c>
      <c r="C29" s="13" t="s">
        <v>41</v>
      </c>
      <c r="D29" s="5" t="s">
        <v>12</v>
      </c>
      <c r="E29" s="5" t="s">
        <v>42</v>
      </c>
      <c r="F29" s="12" t="s">
        <v>0</v>
      </c>
      <c r="G29" s="6">
        <v>400</v>
      </c>
      <c r="H29" s="5" t="s">
        <v>43</v>
      </c>
    </row>
    <row r="30" spans="1:8" ht="225.75" customHeight="1" x14ac:dyDescent="0.3">
      <c r="A30" s="5" t="s">
        <v>138</v>
      </c>
      <c r="B30" s="11" t="s">
        <v>85</v>
      </c>
      <c r="C30" s="13" t="s">
        <v>86</v>
      </c>
      <c r="D30" s="5" t="s">
        <v>12</v>
      </c>
      <c r="E30" s="5" t="s">
        <v>87</v>
      </c>
      <c r="F30" s="12" t="s">
        <v>0</v>
      </c>
      <c r="G30" s="6">
        <v>1000</v>
      </c>
      <c r="H30" s="5" t="s">
        <v>88</v>
      </c>
    </row>
    <row r="31" spans="1:8" s="21" customFormat="1" ht="223.5" customHeight="1" x14ac:dyDescent="0.3">
      <c r="A31" s="9" t="s">
        <v>139</v>
      </c>
      <c r="B31" s="18" t="s">
        <v>37</v>
      </c>
      <c r="C31" s="19" t="s">
        <v>38</v>
      </c>
      <c r="D31" s="9" t="s">
        <v>12</v>
      </c>
      <c r="E31" s="9" t="s">
        <v>45</v>
      </c>
      <c r="F31" s="20" t="s">
        <v>0</v>
      </c>
      <c r="G31" s="10">
        <f>5200+4750</f>
        <v>9950</v>
      </c>
      <c r="H31" s="9" t="s">
        <v>39</v>
      </c>
    </row>
    <row r="32" spans="1:8" s="29" customFormat="1" ht="183.75" customHeight="1" x14ac:dyDescent="0.3">
      <c r="A32" s="26" t="s">
        <v>140</v>
      </c>
      <c r="B32" s="27" t="s">
        <v>91</v>
      </c>
      <c r="C32" s="27" t="s">
        <v>92</v>
      </c>
      <c r="D32" s="26" t="s">
        <v>12</v>
      </c>
      <c r="E32" s="26" t="s">
        <v>93</v>
      </c>
      <c r="F32" s="26" t="s">
        <v>0</v>
      </c>
      <c r="G32" s="28">
        <v>1500</v>
      </c>
      <c r="H32" s="23" t="s">
        <v>94</v>
      </c>
    </row>
    <row r="33" spans="1:9" s="29" customFormat="1" ht="176.25" customHeight="1" x14ac:dyDescent="0.3">
      <c r="A33" s="26" t="s">
        <v>141</v>
      </c>
      <c r="B33" s="27" t="s">
        <v>100</v>
      </c>
      <c r="C33" s="27" t="s">
        <v>101</v>
      </c>
      <c r="D33" s="26" t="s">
        <v>12</v>
      </c>
      <c r="E33" s="26" t="s">
        <v>102</v>
      </c>
      <c r="F33" s="26" t="s">
        <v>0</v>
      </c>
      <c r="G33" s="28">
        <f>2000+2000</f>
        <v>4000</v>
      </c>
      <c r="H33" s="26" t="s">
        <v>103</v>
      </c>
    </row>
    <row r="34" spans="1:9" s="29" customFormat="1" ht="183.75" customHeight="1" x14ac:dyDescent="0.3">
      <c r="A34" s="26" t="s">
        <v>142</v>
      </c>
      <c r="B34" s="27" t="s">
        <v>95</v>
      </c>
      <c r="C34" s="27" t="s">
        <v>96</v>
      </c>
      <c r="D34" s="26" t="s">
        <v>12</v>
      </c>
      <c r="E34" s="26" t="s">
        <v>97</v>
      </c>
      <c r="F34" s="26" t="s">
        <v>0</v>
      </c>
      <c r="G34" s="28">
        <v>1000</v>
      </c>
      <c r="H34" s="23" t="s">
        <v>98</v>
      </c>
    </row>
    <row r="35" spans="1:9" ht="227.25" customHeight="1" x14ac:dyDescent="0.3">
      <c r="A35" s="5" t="s">
        <v>143</v>
      </c>
      <c r="B35" s="11" t="s">
        <v>33</v>
      </c>
      <c r="C35" s="13" t="s">
        <v>34</v>
      </c>
      <c r="D35" s="5" t="s">
        <v>12</v>
      </c>
      <c r="E35" s="5" t="s">
        <v>35</v>
      </c>
      <c r="F35" s="12" t="s">
        <v>0</v>
      </c>
      <c r="G35" s="6">
        <f>1300+910</f>
        <v>2210</v>
      </c>
      <c r="H35" s="5" t="s">
        <v>36</v>
      </c>
    </row>
    <row r="36" spans="1:9" s="21" customFormat="1" ht="227.25" customHeight="1" x14ac:dyDescent="0.3">
      <c r="A36" s="9" t="s">
        <v>144</v>
      </c>
      <c r="B36" s="18" t="s">
        <v>104</v>
      </c>
      <c r="C36" s="19" t="s">
        <v>105</v>
      </c>
      <c r="D36" s="9" t="s">
        <v>12</v>
      </c>
      <c r="E36" s="9" t="s">
        <v>106</v>
      </c>
      <c r="F36" s="20" t="s">
        <v>0</v>
      </c>
      <c r="G36" s="10">
        <f>1500+6500</f>
        <v>8000</v>
      </c>
      <c r="H36" s="9" t="s">
        <v>107</v>
      </c>
    </row>
    <row r="37" spans="1:9" s="29" customFormat="1" ht="193.2" x14ac:dyDescent="0.3">
      <c r="A37" s="26" t="s">
        <v>145</v>
      </c>
      <c r="B37" s="27" t="s">
        <v>20</v>
      </c>
      <c r="C37" s="27" t="s">
        <v>99</v>
      </c>
      <c r="D37" s="26" t="s">
        <v>12</v>
      </c>
      <c r="E37" s="26" t="s">
        <v>32</v>
      </c>
      <c r="F37" s="26" t="s">
        <v>0</v>
      </c>
      <c r="G37" s="30">
        <f>100000-1336.5-12.7-1490-5200-1000-400-900-300-1607.334-2130-5750-5000-943.963-2000-1000+60-2500-7580.084-17920.251-8000-1600-1500-1000-6640+1000-14601.456+1607.334</f>
        <v>12255.045999999991</v>
      </c>
      <c r="H37" s="26" t="s">
        <v>17</v>
      </c>
    </row>
    <row r="38" spans="1:9" s="32" customFormat="1" ht="151.80000000000001" x14ac:dyDescent="0.3">
      <c r="A38" s="73" t="s">
        <v>176</v>
      </c>
      <c r="B38" s="80" t="s">
        <v>114</v>
      </c>
      <c r="C38" s="27" t="s">
        <v>116</v>
      </c>
      <c r="D38" s="73" t="s">
        <v>12</v>
      </c>
      <c r="E38" s="53" t="s">
        <v>113</v>
      </c>
      <c r="F38" s="26" t="s">
        <v>0</v>
      </c>
      <c r="G38" s="30">
        <v>640</v>
      </c>
      <c r="H38" s="73" t="s">
        <v>170</v>
      </c>
    </row>
    <row r="39" spans="1:9" s="32" customFormat="1" ht="101.4" customHeight="1" x14ac:dyDescent="0.3">
      <c r="A39" s="74"/>
      <c r="B39" s="81"/>
      <c r="C39" s="27" t="s">
        <v>171</v>
      </c>
      <c r="D39" s="74"/>
      <c r="E39" s="26" t="s">
        <v>166</v>
      </c>
      <c r="F39" s="26" t="s">
        <v>146</v>
      </c>
      <c r="G39" s="30">
        <f>G40+G41+G42</f>
        <v>314.02800000000002</v>
      </c>
      <c r="H39" s="74"/>
    </row>
    <row r="40" spans="1:9" s="59" customFormat="1" ht="69" x14ac:dyDescent="0.3">
      <c r="A40" s="55"/>
      <c r="B40" s="56"/>
      <c r="C40" s="57"/>
      <c r="D40" s="55"/>
      <c r="E40" s="55" t="s">
        <v>169</v>
      </c>
      <c r="F40" s="58"/>
      <c r="G40" s="60">
        <v>196.79087999999999</v>
      </c>
      <c r="H40" s="55"/>
    </row>
    <row r="41" spans="1:9" s="59" customFormat="1" ht="41.4" x14ac:dyDescent="0.3">
      <c r="A41" s="55"/>
      <c r="B41" s="56"/>
      <c r="C41" s="57"/>
      <c r="D41" s="55"/>
      <c r="E41" s="55" t="s">
        <v>167</v>
      </c>
      <c r="F41" s="58"/>
      <c r="G41" s="60">
        <v>77.460239999999999</v>
      </c>
      <c r="H41" s="55"/>
    </row>
    <row r="42" spans="1:9" s="59" customFormat="1" ht="55.2" x14ac:dyDescent="0.3">
      <c r="A42" s="55"/>
      <c r="B42" s="56"/>
      <c r="C42" s="57"/>
      <c r="D42" s="55"/>
      <c r="E42" s="55" t="s">
        <v>168</v>
      </c>
      <c r="F42" s="58"/>
      <c r="G42" s="60">
        <v>39.776879999999998</v>
      </c>
      <c r="H42" s="55"/>
    </row>
    <row r="43" spans="1:9" ht="16.2" customHeight="1" x14ac:dyDescent="0.3">
      <c r="A43" s="77" t="s">
        <v>7</v>
      </c>
      <c r="B43" s="77"/>
      <c r="C43" s="77"/>
      <c r="D43" s="77"/>
      <c r="E43" s="77"/>
      <c r="F43" s="77"/>
      <c r="G43" s="22">
        <f>SUM(G9:G39)-G12</f>
        <v>71311.176999999996</v>
      </c>
      <c r="H43" s="3"/>
      <c r="I43" s="31"/>
    </row>
    <row r="44" spans="1:9" ht="16.2" customHeight="1" x14ac:dyDescent="0.3">
      <c r="A44" s="15"/>
      <c r="B44" s="15"/>
      <c r="C44" s="15"/>
      <c r="D44" s="15"/>
      <c r="E44" s="15"/>
      <c r="F44" s="15"/>
      <c r="G44" s="16"/>
      <c r="H44" s="17"/>
    </row>
    <row r="45" spans="1:9" ht="16.5" customHeight="1" x14ac:dyDescent="0.3">
      <c r="B45" s="8" t="s">
        <v>89</v>
      </c>
      <c r="C45" s="7"/>
      <c r="D45" s="7"/>
      <c r="E45" s="7"/>
      <c r="G45" s="8" t="s">
        <v>90</v>
      </c>
      <c r="H45" s="31"/>
    </row>
    <row r="48" spans="1:9" x14ac:dyDescent="0.3">
      <c r="G48" s="31"/>
    </row>
    <row r="49" spans="7:7" x14ac:dyDescent="0.3">
      <c r="G49" s="31"/>
    </row>
  </sheetData>
  <mergeCells count="18">
    <mergeCell ref="A43:F43"/>
    <mergeCell ref="C8:C9"/>
    <mergeCell ref="A8:A11"/>
    <mergeCell ref="B8:B11"/>
    <mergeCell ref="H8:H11"/>
    <mergeCell ref="A38:A39"/>
    <mergeCell ref="B38:B39"/>
    <mergeCell ref="D38:D39"/>
    <mergeCell ref="A15:A16"/>
    <mergeCell ref="B15:B16"/>
    <mergeCell ref="C15:C16"/>
    <mergeCell ref="D15:D16"/>
    <mergeCell ref="E15:E16"/>
    <mergeCell ref="F15:F16"/>
    <mergeCell ref="H15:H16"/>
    <mergeCell ref="H38:H39"/>
    <mergeCell ref="A5:H5"/>
    <mergeCell ref="A6:H6"/>
  </mergeCells>
  <pageMargins left="0.59055118110236227" right="0.19685039370078741" top="0.59055118110236227" bottom="0.19685039370078741" header="0.31496062992125984" footer="0.31496062992125984"/>
  <pageSetup paperSize="9" scale="68" fitToWidth="10" fitToHeight="10" orientation="landscape" r:id="rId1"/>
  <headerFooter differentFirst="1">
    <oddHeader>&amp;C&amp;P</oddHead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2024-10-31T08:04:34Z</dcterms:modified>
</cp:coreProperties>
</file>