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Z:\Оксана документы\1 ДОКУМЕНТИ\8 созыв\52 сесія 30.10.2024\№698 Зміни бюджет\"/>
    </mc:Choice>
  </mc:AlternateContent>
  <xr:revisionPtr revIDLastSave="0" documentId="13_ncr:1_{5A0812FA-96DF-4D5D-AF00-6A7DD96053DE}" xr6:coauthVersionLast="47" xr6:coauthVersionMax="47" xr10:uidLastSave="{00000000-0000-0000-0000-000000000000}"/>
  <bookViews>
    <workbookView xWindow="-108" yWindow="-108" windowWidth="23256" windowHeight="12576" firstSheet="1" activeTab="1" xr2:uid="{00000000-000D-0000-FFFF-FFFF00000000}"/>
  </bookViews>
  <sheets>
    <sheet name="Лист1" sheetId="13" state="hidden" r:id="rId1"/>
    <sheet name="зі змінами" sheetId="20" r:id="rId2"/>
  </sheets>
  <definedNames>
    <definedName name="_xlnm.Print_Titles" localSheetId="1">'зі змінами'!$12:$14</definedName>
    <definedName name="_xlnm.Print_Area" localSheetId="1">'зі змінами'!$A$1:$M$34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6" i="20" l="1"/>
  <c r="I26" i="20"/>
  <c r="H26" i="20"/>
  <c r="J24" i="20"/>
  <c r="I24" i="20"/>
  <c r="H24" i="20"/>
  <c r="G20" i="20" l="1"/>
  <c r="H22" i="20"/>
  <c r="K20" i="20" l="1"/>
  <c r="L20" i="20"/>
  <c r="J20" i="20"/>
  <c r="L16" i="20"/>
  <c r="L15" i="20" s="1"/>
  <c r="J21" i="20"/>
  <c r="I21" i="20"/>
  <c r="I20" i="20" s="1"/>
  <c r="H21" i="20"/>
  <c r="H20" i="20" s="1"/>
  <c r="K23" i="20" l="1"/>
  <c r="K19" i="20" s="1"/>
  <c r="L23" i="20"/>
  <c r="L19" i="20" s="1"/>
  <c r="G23" i="20"/>
  <c r="G19" i="20" s="1"/>
  <c r="G28" i="20"/>
  <c r="I28" i="20"/>
  <c r="J25" i="20" l="1"/>
  <c r="I25" i="20"/>
  <c r="I23" i="20" s="1"/>
  <c r="I19" i="20" s="1"/>
  <c r="H25" i="20"/>
  <c r="H23" i="20" s="1"/>
  <c r="J23" i="20"/>
  <c r="H30" i="20" l="1"/>
  <c r="K18" i="20" l="1"/>
  <c r="L18" i="20"/>
  <c r="H29" i="20" l="1"/>
  <c r="H28" i="20" s="1"/>
  <c r="H19" i="20" s="1"/>
  <c r="H17" i="20"/>
  <c r="H16" i="20" l="1"/>
  <c r="H15" i="20" s="1"/>
  <c r="L31" i="20" l="1"/>
  <c r="G16" i="20" l="1"/>
  <c r="G15" i="20" s="1"/>
  <c r="H18" i="20" l="1"/>
  <c r="H31" i="20" s="1"/>
  <c r="K16" i="20" l="1"/>
  <c r="I16" i="20"/>
  <c r="G18" i="20" l="1"/>
  <c r="G31" i="20" s="1"/>
  <c r="J28" i="20" l="1"/>
  <c r="J19" i="20" s="1"/>
  <c r="K15" i="20" l="1"/>
  <c r="J16" i="20"/>
  <c r="I15" i="20"/>
  <c r="K31" i="20" l="1"/>
  <c r="J15" i="20"/>
  <c r="I18" i="20" l="1"/>
  <c r="I31" i="20" s="1"/>
  <c r="J18" i="20"/>
  <c r="J31" i="20" s="1"/>
</calcChain>
</file>

<file path=xl/sharedStrings.xml><?xml version="1.0" encoding="utf-8"?>
<sst xmlns="http://schemas.openxmlformats.org/spreadsheetml/2006/main" count="76" uniqueCount="62">
  <si>
    <t>ВСЬОГО</t>
  </si>
  <si>
    <t>капітальні видатки за рахунок коштів, що передаються із загального фонду до бюджету розвитку (спеціального фонду)</t>
  </si>
  <si>
    <t>з них</t>
  </si>
  <si>
    <t>Код Функціональної класифікації видатків та кредитування бюджету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</si>
  <si>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</si>
  <si>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</si>
  <si>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Найменування головного розпорядника коштів місцевого бюджету 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</si>
  <si>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9.1</t>
  </si>
  <si>
    <t>(код бюджету)</t>
  </si>
  <si>
    <t>Капітальні видатки разом, в т.ч.:</t>
  </si>
  <si>
    <t>1500000</t>
  </si>
  <si>
    <t>1510000</t>
  </si>
  <si>
    <t>0443</t>
  </si>
  <si>
    <t>Реконструкція дошкільного навчального закладу № 17 по вул.Світла, 5 в селищі Олександрівка, місто Чорноморськ, Одеська область</t>
  </si>
  <si>
    <t>ОБСЯГИ</t>
  </si>
  <si>
    <t>Найменування інвестиційного проекту</t>
  </si>
  <si>
    <t>Загальний період реалізації проекту, (рік початку і завершення)</t>
  </si>
  <si>
    <t>Загальна вартість проекту, гривень</t>
  </si>
  <si>
    <t>7310</t>
  </si>
  <si>
    <t>Будівництво об'єктів житлово-комунального господарства</t>
  </si>
  <si>
    <t>Будівництво освітніх установ та закладів</t>
  </si>
  <si>
    <t>Управління капітального будівництва Чорноморської міської ради Одеського району Одеської області</t>
  </si>
  <si>
    <t>Будівництво будівлі з улаштуванням  газопоршневої когенераційної установки (джерела резервного живлення) потужністю понад 1 мВт  на території котельні Комунального підприємства "Чорноморськтеплоенерго" Чорноморської міської ради Одеського району Одеської області за адресою : Одеська область, Одеський район, м.Чорноморськ, вул. Садова, 1</t>
  </si>
  <si>
    <t>0200000</t>
  </si>
  <si>
    <t>0210000</t>
  </si>
  <si>
    <t>Виконавчий комітет Чорноморської  міської ради  Одеського району Одеської області</t>
  </si>
  <si>
    <t>0217640</t>
  </si>
  <si>
    <t>7640</t>
  </si>
  <si>
    <t>0470</t>
  </si>
  <si>
    <t>9,2</t>
  </si>
  <si>
    <t xml:space="preserve">Начальник фінансового управління </t>
  </si>
  <si>
    <t>Ольга ЯКОВЕНКО</t>
  </si>
  <si>
    <t>1518110</t>
  </si>
  <si>
    <t>8110</t>
  </si>
  <si>
    <t>0320</t>
  </si>
  <si>
    <t>Заходи із запобігання та ліквідації надзвичайних ситуацій та наслідків стихійного лиха</t>
  </si>
  <si>
    <t>Реконструкція приміщення сховища в будівлі за адресою:Одеська обл., Одеський район, м. Чорноморськ, вул.1Травня2/198-Н</t>
  </si>
  <si>
    <t>Нове будівництво захисної споруди цивільного захисту подвійного призначення Чорноморського економіко - правового ліцею № 1 Чорноморської міської ради Одеського району Одеської області  за адресою: м.Чорноморськ, пров.Шкільний, 8</t>
  </si>
  <si>
    <t>Нове будівництво захисної споруди цивільного захисту подвійного призначення Бурлачобалківської гімназії Чорноморської міської ради Одеського району Одеської області за адресою: м.Чорноморськ, с.Бурлача Балка, вул.Інститутська, 22</t>
  </si>
  <si>
    <t>2023-2024</t>
  </si>
  <si>
    <t>Реконструкція електричних мереж, в частині встановлення сонячної електростанції на даху будівлі КНП "Чорноморська лікарня" Чорноморської міської ради Одеського району Одеської області за адресою: м.Чорноморськ, вул. Віталія Шума, 4 А</t>
  </si>
  <si>
    <t>Заходи з енергозбереження</t>
  </si>
  <si>
    <t>х</t>
  </si>
  <si>
    <t>капітальних вкладень бюджету Чорноморської міської територіальної громади  у розрізі інвестиційних проектів у 2024 році</t>
  </si>
  <si>
    <t>Обсяг капітальних вкладень місцевого бюджету у 2024 році, гривень</t>
  </si>
  <si>
    <t>Очікуваний рівень готовності проекту на кінець 2024 року, %</t>
  </si>
  <si>
    <t>2023-2025</t>
  </si>
  <si>
    <t>2021-2025</t>
  </si>
  <si>
    <t>"Додаток 6</t>
  </si>
  <si>
    <t>від  22.12.2023  № 522 - VIII"</t>
  </si>
  <si>
    <t>Виконання інвестиційних проектів за рахунок субвенцій з інших бюджетів</t>
  </si>
  <si>
    <t>0490</t>
  </si>
  <si>
    <t xml:space="preserve">Обсяг капітальних вкладень місцевого бюджету всього, гривень </t>
  </si>
  <si>
    <t>2017-2025</t>
  </si>
  <si>
    <t>Додаток 6</t>
  </si>
  <si>
    <t xml:space="preserve">до  рішення Чорноморської міської ради </t>
  </si>
  <si>
    <t>Нове будівництво захисної споруди цивільного захисту подвійного призначення Чорноморського ліцею №3 Чорноморської міської ради Одеського району Одеської області за адресою: м.Чорноморськ, вул.Паркова, 10-А</t>
  </si>
  <si>
    <t>Реконструкція ГКНС, що розташована за адресою: Одеська область, Одеський район, м.Чорноморськ, вул.Паркова, 23</t>
  </si>
  <si>
    <t>за рахунок доходів/субвенцій СФ</t>
  </si>
  <si>
    <t>9.3</t>
  </si>
  <si>
    <t>за рахунок залишку коштів БР/субвенцій</t>
  </si>
  <si>
    <t>від   30.10.2024 № 698  - VIII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</si>
</sst>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₽_-;\-* #,##0.00\ _₽_-;_-* &quot;-&quot;??\ _₽_-;_-@_-"/>
    <numFmt numFmtId="165" formatCode="0.0%"/>
    <numFmt numFmtId="166" formatCode="#,##0.00_ ;\-#,##0.00\ "/>
  </numFmts>
  <fonts count="18">
    <font>
      <sz val="10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6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6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 Cyr"/>
      <charset val="204"/>
    </font>
    <font>
      <i/>
      <sz val="14"/>
      <name val="Times New Roman"/>
      <family val="1"/>
    </font>
    <font>
      <sz val="11"/>
      <color theme="1"/>
      <name val="Calibri"/>
      <family val="2"/>
      <charset val="204"/>
      <scheme val="minor"/>
    </font>
    <font>
      <sz val="14"/>
      <name val="Times New Roman"/>
      <family val="1"/>
    </font>
    <font>
      <sz val="12"/>
      <name val="Arial Cyr"/>
      <charset val="204"/>
    </font>
    <font>
      <b/>
      <vertAlign val="superscript"/>
      <sz val="8"/>
      <name val="Times New Roman"/>
      <family val="1"/>
      <charset val="204"/>
    </font>
    <font>
      <u/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rgb="FF000000"/>
      <name val="Arimo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4" fillId="0" borderId="0"/>
    <xf numFmtId="0" fontId="15" fillId="0" borderId="0"/>
    <xf numFmtId="0" fontId="16" fillId="0" borderId="0"/>
  </cellStyleXfs>
  <cellXfs count="68">
    <xf numFmtId="0" fontId="0" fillId="0" borderId="0" xfId="0"/>
    <xf numFmtId="4" fontId="2" fillId="2" borderId="0" xfId="0" applyNumberFormat="1" applyFont="1" applyFill="1"/>
    <xf numFmtId="0" fontId="1" fillId="2" borderId="1" xfId="0" applyFont="1" applyFill="1" applyBorder="1"/>
    <xf numFmtId="0" fontId="3" fillId="2" borderId="0" xfId="0" applyFont="1" applyFill="1"/>
    <xf numFmtId="0" fontId="2" fillId="2" borderId="0" xfId="0" applyFont="1" applyFill="1"/>
    <xf numFmtId="0" fontId="2" fillId="2" borderId="0" xfId="0" applyFont="1" applyFill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wrapText="1"/>
    </xf>
    <xf numFmtId="0" fontId="6" fillId="2" borderId="0" xfId="0" applyFont="1" applyFill="1" applyAlignment="1">
      <alignment horizontal="left"/>
    </xf>
    <xf numFmtId="0" fontId="6" fillId="2" borderId="0" xfId="0" applyFont="1" applyFill="1"/>
    <xf numFmtId="0" fontId="2" fillId="2" borderId="1" xfId="0" applyFont="1" applyFill="1" applyBorder="1" applyAlignment="1">
      <alignment horizontal="left" vertical="center" wrapText="1"/>
    </xf>
    <xf numFmtId="165" fontId="2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0" fontId="2" fillId="3" borderId="0" xfId="0" applyFont="1" applyFill="1"/>
    <xf numFmtId="49" fontId="2" fillId="3" borderId="1" xfId="0" applyNumberFormat="1" applyFont="1" applyFill="1" applyBorder="1" applyAlignment="1">
      <alignment horizontal="center" vertical="center" wrapText="1"/>
    </xf>
    <xf numFmtId="4" fontId="2" fillId="3" borderId="0" xfId="0" applyNumberFormat="1" applyFont="1" applyFill="1"/>
    <xf numFmtId="0" fontId="10" fillId="2" borderId="0" xfId="0" applyFont="1" applyFill="1"/>
    <xf numFmtId="0" fontId="10" fillId="2" borderId="0" xfId="0" applyFont="1" applyFill="1" applyAlignment="1">
      <alignment horizontal="left"/>
    </xf>
    <xf numFmtId="0" fontId="10" fillId="2" borderId="0" xfId="0" applyFont="1" applyFill="1" applyAlignment="1">
      <alignment horizontal="center"/>
    </xf>
    <xf numFmtId="49" fontId="2" fillId="2" borderId="1" xfId="0" applyNumberFormat="1" applyFont="1" applyFill="1" applyBorder="1" applyAlignment="1">
      <alignment horizontal="center" vertical="center" wrapText="1"/>
    </xf>
    <xf numFmtId="4" fontId="1" fillId="2" borderId="0" xfId="0" applyNumberFormat="1" applyFont="1" applyFill="1"/>
    <xf numFmtId="4" fontId="1" fillId="3" borderId="0" xfId="0" applyNumberFormat="1" applyFont="1" applyFill="1"/>
    <xf numFmtId="0" fontId="5" fillId="2" borderId="0" xfId="0" applyFont="1" applyFill="1" applyAlignment="1">
      <alignment horizontal="center" vertical="center" wrapText="1"/>
    </xf>
    <xf numFmtId="0" fontId="14" fillId="2" borderId="1" xfId="0" quotePrefix="1" applyFont="1" applyFill="1" applyBorder="1" applyAlignment="1">
      <alignment vertical="center" wrapText="1"/>
    </xf>
    <xf numFmtId="49" fontId="1" fillId="2" borderId="1" xfId="0" applyNumberFormat="1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 wrapText="1"/>
    </xf>
    <xf numFmtId="49" fontId="14" fillId="2" borderId="1" xfId="0" applyNumberFormat="1" applyFont="1" applyFill="1" applyBorder="1" applyAlignment="1">
      <alignment horizontal="center" vertical="center" wrapText="1"/>
    </xf>
    <xf numFmtId="165" fontId="1" fillId="2" borderId="1" xfId="0" applyNumberFormat="1" applyFont="1" applyFill="1" applyBorder="1" applyAlignment="1">
      <alignment horizontal="center" vertical="center"/>
    </xf>
    <xf numFmtId="164" fontId="1" fillId="3" borderId="1" xfId="0" applyNumberFormat="1" applyFont="1" applyFill="1" applyBorder="1" applyAlignment="1">
      <alignment vertical="center" wrapText="1"/>
    </xf>
    <xf numFmtId="164" fontId="2" fillId="3" borderId="1" xfId="0" applyNumberFormat="1" applyFont="1" applyFill="1" applyBorder="1" applyAlignment="1">
      <alignment vertical="center" wrapText="1"/>
    </xf>
    <xf numFmtId="0" fontId="2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17" fillId="2" borderId="0" xfId="0" applyFont="1" applyFill="1"/>
    <xf numFmtId="0" fontId="2" fillId="2" borderId="1" xfId="0" quotePrefix="1" applyFont="1" applyFill="1" applyBorder="1" applyAlignment="1">
      <alignment horizontal="left" vertical="center" wrapText="1"/>
    </xf>
    <xf numFmtId="0" fontId="5" fillId="3" borderId="0" xfId="0" applyFont="1" applyFill="1" applyAlignment="1">
      <alignment horizontal="center" vertical="center" wrapText="1"/>
    </xf>
    <xf numFmtId="0" fontId="14" fillId="2" borderId="1" xfId="0" applyFont="1" applyFill="1" applyBorder="1" applyAlignment="1">
      <alignment wrapText="1"/>
    </xf>
    <xf numFmtId="166" fontId="1" fillId="3" borderId="1" xfId="0" applyNumberFormat="1" applyFont="1" applyFill="1" applyBorder="1" applyAlignment="1">
      <alignment horizontal="center" vertical="center" wrapText="1"/>
    </xf>
    <xf numFmtId="0" fontId="14" fillId="2" borderId="1" xfId="0" quotePrefix="1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3" fontId="14" fillId="2" borderId="1" xfId="0" applyNumberFormat="1" applyFont="1" applyFill="1" applyBorder="1" applyAlignment="1">
      <alignment horizontal="center" vertical="center"/>
    </xf>
    <xf numFmtId="3" fontId="14" fillId="2" borderId="1" xfId="0" applyNumberFormat="1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4" fontId="1" fillId="3" borderId="1" xfId="0" applyNumberFormat="1" applyFont="1" applyFill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3" fontId="2" fillId="3" borderId="1" xfId="0" applyNumberFormat="1" applyFont="1" applyFill="1" applyBorder="1" applyAlignment="1">
      <alignment horizontal="center" vertical="center" wrapText="1"/>
    </xf>
    <xf numFmtId="4" fontId="1" fillId="3" borderId="1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 wrapText="1"/>
    </xf>
    <xf numFmtId="49" fontId="2" fillId="2" borderId="0" xfId="0" applyNumberFormat="1" applyFont="1" applyFill="1" applyAlignment="1">
      <alignment horizontal="center" vertical="center"/>
    </xf>
    <xf numFmtId="0" fontId="1" fillId="2" borderId="0" xfId="0" applyFont="1" applyFill="1"/>
    <xf numFmtId="0" fontId="1" fillId="2" borderId="0" xfId="0" applyFont="1" applyFill="1" applyAlignment="1">
      <alignment horizontal="left" wrapText="1"/>
    </xf>
    <xf numFmtId="0" fontId="2" fillId="2" borderId="0" xfId="0" applyFont="1" applyFill="1" applyAlignment="1">
      <alignment horizontal="center" vertical="center" wrapText="1"/>
    </xf>
    <xf numFmtId="3" fontId="1" fillId="2" borderId="0" xfId="0" applyNumberFormat="1" applyFont="1" applyFill="1" applyAlignment="1">
      <alignment horizontal="center" vertical="center" wrapText="1"/>
    </xf>
    <xf numFmtId="3" fontId="1" fillId="2" borderId="0" xfId="0" applyNumberFormat="1" applyFont="1" applyFill="1" applyAlignment="1">
      <alignment horizontal="center" vertical="center"/>
    </xf>
    <xf numFmtId="4" fontId="1" fillId="3" borderId="0" xfId="0" applyNumberFormat="1" applyFont="1" applyFill="1" applyAlignment="1">
      <alignment horizontal="center" vertical="center"/>
    </xf>
    <xf numFmtId="165" fontId="1" fillId="2" borderId="0" xfId="0" applyNumberFormat="1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 wrapText="1"/>
    </xf>
    <xf numFmtId="0" fontId="1" fillId="2" borderId="1" xfId="6" applyFont="1" applyFill="1" applyBorder="1" applyAlignment="1">
      <alignment horizontal="center" wrapText="1"/>
    </xf>
    <xf numFmtId="0" fontId="1" fillId="2" borderId="1" xfId="6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</cellXfs>
  <cellStyles count="9">
    <cellStyle name="Звичайний" xfId="0" builtinId="0"/>
    <cellStyle name="Обычный 10" xfId="7" xr:uid="{00000000-0005-0000-0000-000001000000}"/>
    <cellStyle name="Обычный 2" xfId="1" xr:uid="{00000000-0005-0000-0000-000002000000}"/>
    <cellStyle name="Обычный 3" xfId="2" xr:uid="{00000000-0005-0000-0000-000003000000}"/>
    <cellStyle name="Обычный 4" xfId="3" xr:uid="{00000000-0005-0000-0000-000004000000}"/>
    <cellStyle name="Обычный 5" xfId="4" xr:uid="{00000000-0005-0000-0000-000005000000}"/>
    <cellStyle name="Обычный 6" xfId="5" xr:uid="{00000000-0005-0000-0000-000006000000}"/>
    <cellStyle name="Обычный 9" xfId="8" xr:uid="{00000000-0005-0000-0000-000007000000}"/>
    <cellStyle name="Обычный_дод 3" xfId="6" xr:uid="{00000000-0005-0000-0000-00000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defaultRowHeight="13.2"/>
  <sheetData/>
  <phoneticPr fontId="7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38"/>
  <sheetViews>
    <sheetView tabSelected="1" view="pageBreakPreview" zoomScale="60" zoomScaleNormal="100" workbookViewId="0">
      <selection activeCell="H3" sqref="H3:I3"/>
    </sheetView>
  </sheetViews>
  <sheetFormatPr defaultColWidth="9.109375" defaultRowHeight="18"/>
  <cols>
    <col min="1" max="1" width="17.109375" style="30" customWidth="1"/>
    <col min="2" max="2" width="13.21875" style="30" customWidth="1"/>
    <col min="3" max="3" width="15.21875" style="30" customWidth="1"/>
    <col min="4" max="4" width="40" style="4" customWidth="1"/>
    <col min="5" max="5" width="78.21875" style="5" customWidth="1"/>
    <col min="6" max="6" width="16.21875" style="5" customWidth="1"/>
    <col min="7" max="7" width="21.33203125" style="5" customWidth="1"/>
    <col min="8" max="8" width="19.21875" style="4" customWidth="1"/>
    <col min="9" max="9" width="26.33203125" style="4" customWidth="1"/>
    <col min="10" max="12" width="26.33203125" style="13" hidden="1" customWidth="1"/>
    <col min="13" max="13" width="26.33203125" style="4" customWidth="1"/>
    <col min="14" max="14" width="18.21875" style="4" bestFit="1" customWidth="1"/>
    <col min="15" max="15" width="18" style="4" bestFit="1" customWidth="1"/>
    <col min="16" max="16" width="15.21875" style="4" bestFit="1" customWidth="1"/>
    <col min="17" max="16384" width="9.109375" style="4"/>
  </cols>
  <sheetData>
    <row r="1" spans="1:13">
      <c r="H1" s="8" t="s">
        <v>54</v>
      </c>
    </row>
    <row r="2" spans="1:13">
      <c r="H2" s="8" t="s">
        <v>55</v>
      </c>
    </row>
    <row r="3" spans="1:13">
      <c r="H3" s="8" t="s">
        <v>61</v>
      </c>
    </row>
    <row r="4" spans="1:13">
      <c r="H4" s="8"/>
    </row>
    <row r="5" spans="1:13">
      <c r="H5" s="8" t="s">
        <v>48</v>
      </c>
    </row>
    <row r="6" spans="1:13">
      <c r="H6" s="8" t="s">
        <v>55</v>
      </c>
    </row>
    <row r="7" spans="1:13">
      <c r="H7" s="34" t="s">
        <v>49</v>
      </c>
    </row>
    <row r="8" spans="1:13" s="3" customFormat="1" ht="21">
      <c r="A8" s="60" t="s">
        <v>14</v>
      </c>
      <c r="B8" s="60"/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</row>
    <row r="9" spans="1:13" s="3" customFormat="1" ht="21">
      <c r="A9" s="60" t="s">
        <v>43</v>
      </c>
      <c r="B9" s="60"/>
      <c r="C9" s="60"/>
      <c r="D9" s="60"/>
      <c r="E9" s="60"/>
      <c r="F9" s="60"/>
      <c r="G9" s="60"/>
      <c r="H9" s="60"/>
      <c r="I9" s="60"/>
      <c r="J9" s="60"/>
      <c r="K9" s="60"/>
      <c r="L9" s="60"/>
      <c r="M9" s="60"/>
    </row>
    <row r="10" spans="1:13" s="3" customFormat="1" ht="21">
      <c r="A10" s="63">
        <v>1558900000</v>
      </c>
      <c r="B10" s="63"/>
      <c r="C10" s="22"/>
      <c r="D10" s="22"/>
      <c r="E10" s="22"/>
      <c r="F10" s="22"/>
      <c r="G10" s="22"/>
      <c r="H10" s="22"/>
      <c r="I10" s="22"/>
      <c r="J10" s="36"/>
      <c r="K10" s="36"/>
      <c r="L10" s="36"/>
      <c r="M10" s="22"/>
    </row>
    <row r="11" spans="1:13" s="3" customFormat="1" ht="21">
      <c r="A11" s="64" t="s">
        <v>8</v>
      </c>
      <c r="B11" s="64"/>
      <c r="C11" s="22"/>
      <c r="D11" s="22"/>
      <c r="E11" s="22"/>
      <c r="F11" s="22"/>
      <c r="G11" s="22"/>
      <c r="H11" s="22"/>
      <c r="I11" s="22"/>
      <c r="J11" s="36"/>
      <c r="K11" s="36"/>
      <c r="L11" s="36"/>
      <c r="M11" s="22"/>
    </row>
    <row r="12" spans="1:13" s="9" customFormat="1" ht="15.6">
      <c r="A12" s="61" t="s">
        <v>4</v>
      </c>
      <c r="B12" s="61" t="s">
        <v>5</v>
      </c>
      <c r="C12" s="61" t="s">
        <v>3</v>
      </c>
      <c r="D12" s="61" t="s">
        <v>6</v>
      </c>
      <c r="E12" s="61" t="s">
        <v>15</v>
      </c>
      <c r="F12" s="61" t="s">
        <v>16</v>
      </c>
      <c r="G12" s="61" t="s">
        <v>17</v>
      </c>
      <c r="H12" s="61" t="s">
        <v>52</v>
      </c>
      <c r="I12" s="61" t="s">
        <v>44</v>
      </c>
      <c r="J12" s="67" t="s">
        <v>2</v>
      </c>
      <c r="K12" s="67"/>
      <c r="L12" s="45"/>
      <c r="M12" s="61" t="s">
        <v>45</v>
      </c>
    </row>
    <row r="13" spans="1:13" s="9" customFormat="1" ht="91.2" customHeight="1">
      <c r="A13" s="62"/>
      <c r="B13" s="62"/>
      <c r="C13" s="62"/>
      <c r="D13" s="61"/>
      <c r="E13" s="61"/>
      <c r="F13" s="61"/>
      <c r="G13" s="61"/>
      <c r="H13" s="61"/>
      <c r="I13" s="61"/>
      <c r="J13" s="45" t="s">
        <v>1</v>
      </c>
      <c r="K13" s="14" t="s">
        <v>60</v>
      </c>
      <c r="L13" s="14" t="s">
        <v>58</v>
      </c>
      <c r="M13" s="61"/>
    </row>
    <row r="14" spans="1:13">
      <c r="A14" s="6">
        <v>1</v>
      </c>
      <c r="B14" s="6">
        <v>2</v>
      </c>
      <c r="C14" s="6">
        <v>3</v>
      </c>
      <c r="D14" s="6">
        <v>4</v>
      </c>
      <c r="E14" s="6">
        <v>5</v>
      </c>
      <c r="F14" s="6">
        <v>6</v>
      </c>
      <c r="G14" s="6">
        <v>7</v>
      </c>
      <c r="H14" s="6">
        <v>8</v>
      </c>
      <c r="I14" s="6">
        <v>9</v>
      </c>
      <c r="J14" s="14" t="s">
        <v>7</v>
      </c>
      <c r="K14" s="14" t="s">
        <v>29</v>
      </c>
      <c r="L14" s="14" t="s">
        <v>59</v>
      </c>
      <c r="M14" s="6">
        <v>10</v>
      </c>
    </row>
    <row r="15" spans="1:13" ht="44.7" customHeight="1">
      <c r="A15" s="24" t="s">
        <v>23</v>
      </c>
      <c r="B15" s="24"/>
      <c r="C15" s="24"/>
      <c r="D15" s="66" t="s">
        <v>25</v>
      </c>
      <c r="E15" s="66"/>
      <c r="F15" s="6"/>
      <c r="G15" s="40">
        <f>G16</f>
        <v>4562181</v>
      </c>
      <c r="H15" s="40">
        <f>H16</f>
        <v>1750000</v>
      </c>
      <c r="I15" s="40">
        <f t="shared" ref="I15:L15" si="0">I16</f>
        <v>1680000</v>
      </c>
      <c r="J15" s="38">
        <f t="shared" si="0"/>
        <v>1680000</v>
      </c>
      <c r="K15" s="38">
        <f t="shared" si="0"/>
        <v>0</v>
      </c>
      <c r="L15" s="38">
        <f t="shared" si="0"/>
        <v>0</v>
      </c>
      <c r="M15" s="11"/>
    </row>
    <row r="16" spans="1:13" ht="44.7" customHeight="1">
      <c r="A16" s="24" t="s">
        <v>24</v>
      </c>
      <c r="B16" s="12"/>
      <c r="C16" s="12"/>
      <c r="D16" s="66" t="s">
        <v>25</v>
      </c>
      <c r="E16" s="66"/>
      <c r="F16" s="6"/>
      <c r="G16" s="40">
        <f>G17</f>
        <v>4562181</v>
      </c>
      <c r="H16" s="40">
        <f>H17</f>
        <v>1750000</v>
      </c>
      <c r="I16" s="40">
        <f>I17</f>
        <v>1680000</v>
      </c>
      <c r="J16" s="46">
        <f>J17</f>
        <v>1680000</v>
      </c>
      <c r="K16" s="46">
        <f>K17</f>
        <v>0</v>
      </c>
      <c r="L16" s="46">
        <f>L17</f>
        <v>0</v>
      </c>
      <c r="M16" s="11"/>
    </row>
    <row r="17" spans="1:13" ht="72">
      <c r="A17" s="12" t="s">
        <v>26</v>
      </c>
      <c r="B17" s="12" t="s">
        <v>27</v>
      </c>
      <c r="C17" s="26" t="s">
        <v>28</v>
      </c>
      <c r="D17" s="23" t="s">
        <v>41</v>
      </c>
      <c r="E17" s="35" t="s">
        <v>40</v>
      </c>
      <c r="F17" s="6" t="s">
        <v>39</v>
      </c>
      <c r="G17" s="41">
        <v>4562181</v>
      </c>
      <c r="H17" s="41">
        <f>70000+1680000</f>
        <v>1750000</v>
      </c>
      <c r="I17" s="41">
        <v>1680000</v>
      </c>
      <c r="J17" s="47">
        <v>1680000</v>
      </c>
      <c r="K17" s="47"/>
      <c r="L17" s="47"/>
      <c r="M17" s="11">
        <v>1</v>
      </c>
    </row>
    <row r="18" spans="1:13" ht="44.7" customHeight="1">
      <c r="A18" s="24" t="s">
        <v>10</v>
      </c>
      <c r="B18" s="24"/>
      <c r="C18" s="24"/>
      <c r="D18" s="65" t="s">
        <v>21</v>
      </c>
      <c r="E18" s="65"/>
      <c r="F18" s="6"/>
      <c r="G18" s="40">
        <f>G19</f>
        <v>325945279</v>
      </c>
      <c r="H18" s="40">
        <f>H19</f>
        <v>166530977.79000002</v>
      </c>
      <c r="I18" s="40">
        <f>I19</f>
        <v>155717902</v>
      </c>
      <c r="J18" s="28">
        <f>J19</f>
        <v>128769506</v>
      </c>
      <c r="K18" s="28">
        <f t="shared" ref="K18:L18" si="1">K19</f>
        <v>456954</v>
      </c>
      <c r="L18" s="28">
        <f t="shared" si="1"/>
        <v>26491442</v>
      </c>
      <c r="M18" s="11"/>
    </row>
    <row r="19" spans="1:13" ht="44.7" customHeight="1">
      <c r="A19" s="24" t="s">
        <v>11</v>
      </c>
      <c r="B19" s="12"/>
      <c r="C19" s="12"/>
      <c r="D19" s="65" t="s">
        <v>21</v>
      </c>
      <c r="E19" s="65"/>
      <c r="F19" s="6"/>
      <c r="G19" s="40">
        <f>G20+G23+G27+G28</f>
        <v>325945279</v>
      </c>
      <c r="H19" s="40">
        <f t="shared" ref="H19:L19" si="2">H20+H23+H27+H28</f>
        <v>166530977.79000002</v>
      </c>
      <c r="I19" s="40">
        <f t="shared" si="2"/>
        <v>155717902</v>
      </c>
      <c r="J19" s="48">
        <f t="shared" si="2"/>
        <v>128769506</v>
      </c>
      <c r="K19" s="48">
        <f t="shared" si="2"/>
        <v>456954</v>
      </c>
      <c r="L19" s="48">
        <f t="shared" si="2"/>
        <v>26491442</v>
      </c>
      <c r="M19" s="11"/>
    </row>
    <row r="20" spans="1:13" ht="36">
      <c r="A20" s="25">
        <v>1517310</v>
      </c>
      <c r="B20" s="26" t="s">
        <v>18</v>
      </c>
      <c r="C20" s="26" t="s">
        <v>12</v>
      </c>
      <c r="D20" s="35" t="s">
        <v>19</v>
      </c>
      <c r="E20" s="35" t="s">
        <v>9</v>
      </c>
      <c r="F20" s="6"/>
      <c r="G20" s="41">
        <f>G21+G22</f>
        <v>55531445</v>
      </c>
      <c r="H20" s="41">
        <f>H21+H22</f>
        <v>38781172.579999998</v>
      </c>
      <c r="I20" s="41">
        <f>I21+I22</f>
        <v>36400000</v>
      </c>
      <c r="J20" s="29">
        <f>J21+J22</f>
        <v>35943046</v>
      </c>
      <c r="K20" s="29">
        <f t="shared" ref="K20:L20" si="3">K21+K22</f>
        <v>456954</v>
      </c>
      <c r="L20" s="29">
        <f t="shared" si="3"/>
        <v>0</v>
      </c>
      <c r="M20" s="11"/>
    </row>
    <row r="21" spans="1:13" ht="108">
      <c r="A21" s="25"/>
      <c r="B21" s="26"/>
      <c r="C21" s="26"/>
      <c r="D21" s="35"/>
      <c r="E21" s="23" t="s">
        <v>22</v>
      </c>
      <c r="F21" s="6" t="s">
        <v>46</v>
      </c>
      <c r="G21" s="41">
        <v>41654575</v>
      </c>
      <c r="H21" s="41">
        <f>1850012+19000000+15000000</f>
        <v>35850012</v>
      </c>
      <c r="I21" s="42">
        <f>19000000+15000000</f>
        <v>34000000</v>
      </c>
      <c r="J21" s="29">
        <f>19000000+15000000</f>
        <v>34000000</v>
      </c>
      <c r="K21" s="29"/>
      <c r="L21" s="29"/>
      <c r="M21" s="11">
        <v>0.86099999999999999</v>
      </c>
    </row>
    <row r="22" spans="1:13" ht="36">
      <c r="A22" s="25"/>
      <c r="B22" s="26"/>
      <c r="C22" s="26"/>
      <c r="D22" s="35"/>
      <c r="E22" s="23" t="s">
        <v>57</v>
      </c>
      <c r="F22" s="6" t="s">
        <v>39</v>
      </c>
      <c r="G22" s="41">
        <v>13876870</v>
      </c>
      <c r="H22" s="41">
        <f>531160.58+2400000</f>
        <v>2931160.58</v>
      </c>
      <c r="I22" s="42">
        <v>2400000</v>
      </c>
      <c r="J22" s="29">
        <v>1943046</v>
      </c>
      <c r="K22" s="29">
        <v>456954</v>
      </c>
      <c r="L22" s="29"/>
      <c r="M22" s="11">
        <v>1</v>
      </c>
    </row>
    <row r="23" spans="1:13" ht="36">
      <c r="A23" s="25">
        <v>1517321</v>
      </c>
      <c r="B23" s="25">
        <v>7321</v>
      </c>
      <c r="C23" s="26" t="s">
        <v>12</v>
      </c>
      <c r="D23" s="23" t="s">
        <v>20</v>
      </c>
      <c r="E23" s="35" t="s">
        <v>9</v>
      </c>
      <c r="F23" s="6" t="s">
        <v>53</v>
      </c>
      <c r="G23" s="41">
        <f>G24+G25+G26</f>
        <v>204393066</v>
      </c>
      <c r="H23" s="41">
        <f t="shared" ref="H23:L23" si="4">H24+H25+H26</f>
        <v>94122712.159999996</v>
      </c>
      <c r="I23" s="41">
        <f t="shared" si="4"/>
        <v>87576460</v>
      </c>
      <c r="J23" s="49">
        <f t="shared" si="4"/>
        <v>87576460</v>
      </c>
      <c r="K23" s="49">
        <f t="shared" si="4"/>
        <v>0</v>
      </c>
      <c r="L23" s="49">
        <f t="shared" si="4"/>
        <v>0</v>
      </c>
      <c r="M23" s="11">
        <v>5.7000000000000002E-2</v>
      </c>
    </row>
    <row r="24" spans="1:13" ht="54">
      <c r="A24" s="25"/>
      <c r="B24" s="25"/>
      <c r="C24" s="26"/>
      <c r="D24" s="23"/>
      <c r="E24" s="10" t="s">
        <v>13</v>
      </c>
      <c r="F24" s="6" t="s">
        <v>53</v>
      </c>
      <c r="G24" s="41">
        <v>78391350</v>
      </c>
      <c r="H24" s="41">
        <f>3620270+632871+202660+25000</f>
        <v>4480801</v>
      </c>
      <c r="I24" s="41">
        <f>202660+25000</f>
        <v>227660</v>
      </c>
      <c r="J24" s="29">
        <f>202660+25000</f>
        <v>227660</v>
      </c>
      <c r="K24" s="29"/>
      <c r="L24" s="29"/>
      <c r="M24" s="11">
        <v>5.7000000000000002E-2</v>
      </c>
    </row>
    <row r="25" spans="1:13" ht="72">
      <c r="A25" s="25"/>
      <c r="B25" s="25"/>
      <c r="C25" s="26"/>
      <c r="D25" s="23"/>
      <c r="E25" s="23" t="s">
        <v>37</v>
      </c>
      <c r="F25" s="6" t="s">
        <v>46</v>
      </c>
      <c r="G25" s="41">
        <v>42482984</v>
      </c>
      <c r="H25" s="41">
        <f>1168253.38+4000000-250000</f>
        <v>4918253.38</v>
      </c>
      <c r="I25" s="43">
        <f>4000000-250000</f>
        <v>3750000</v>
      </c>
      <c r="J25" s="47">
        <f>4000000-250000</f>
        <v>3750000</v>
      </c>
      <c r="K25" s="29"/>
      <c r="L25" s="29"/>
      <c r="M25" s="11">
        <v>0.11600000000000001</v>
      </c>
    </row>
    <row r="26" spans="1:13" ht="72">
      <c r="A26" s="25"/>
      <c r="B26" s="25"/>
      <c r="C26" s="26"/>
      <c r="D26" s="23"/>
      <c r="E26" s="23" t="s">
        <v>56</v>
      </c>
      <c r="F26" s="6" t="s">
        <v>39</v>
      </c>
      <c r="G26" s="41">
        <v>83518732</v>
      </c>
      <c r="H26" s="41">
        <f>1124857.78+83518800+80000</f>
        <v>84723657.780000001</v>
      </c>
      <c r="I26" s="43">
        <f>83518800+80000</f>
        <v>83598800</v>
      </c>
      <c r="J26" s="47">
        <f>83518800+80000</f>
        <v>83598800</v>
      </c>
      <c r="K26" s="29"/>
      <c r="L26" s="29"/>
      <c r="M26" s="11">
        <v>1</v>
      </c>
    </row>
    <row r="27" spans="1:13" ht="72">
      <c r="A27" s="25">
        <v>1517368</v>
      </c>
      <c r="B27" s="25">
        <v>7368</v>
      </c>
      <c r="C27" s="26" t="s">
        <v>51</v>
      </c>
      <c r="D27" s="23" t="s">
        <v>50</v>
      </c>
      <c r="E27" s="23" t="s">
        <v>38</v>
      </c>
      <c r="F27" s="6" t="s">
        <v>39</v>
      </c>
      <c r="G27" s="41">
        <v>32361054</v>
      </c>
      <c r="H27" s="41">
        <v>26491442</v>
      </c>
      <c r="I27" s="41">
        <v>26491442</v>
      </c>
      <c r="J27" s="29"/>
      <c r="K27" s="29"/>
      <c r="L27" s="29">
        <v>26491442</v>
      </c>
      <c r="M27" s="11">
        <v>0.84</v>
      </c>
    </row>
    <row r="28" spans="1:13" ht="54">
      <c r="A28" s="12" t="s">
        <v>32</v>
      </c>
      <c r="B28" s="25" t="s">
        <v>33</v>
      </c>
      <c r="C28" s="39" t="s">
        <v>34</v>
      </c>
      <c r="D28" s="35" t="s">
        <v>35</v>
      </c>
      <c r="E28" s="35" t="s">
        <v>9</v>
      </c>
      <c r="F28" s="6"/>
      <c r="G28" s="41">
        <f>G29</f>
        <v>33659714</v>
      </c>
      <c r="H28" s="41">
        <f t="shared" ref="H28:I28" si="5">H29+H30</f>
        <v>7135651.0499999998</v>
      </c>
      <c r="I28" s="41">
        <f t="shared" si="5"/>
        <v>5250000</v>
      </c>
      <c r="J28" s="47">
        <f>SUM(J29:J30)</f>
        <v>5250000</v>
      </c>
      <c r="K28" s="29"/>
      <c r="L28" s="29"/>
      <c r="M28" s="11"/>
    </row>
    <row r="29" spans="1:13" ht="36">
      <c r="A29" s="25"/>
      <c r="B29" s="25"/>
      <c r="C29" s="26"/>
      <c r="D29" s="23"/>
      <c r="E29" s="37" t="s">
        <v>36</v>
      </c>
      <c r="F29" s="6" t="s">
        <v>47</v>
      </c>
      <c r="G29" s="41">
        <v>33659714</v>
      </c>
      <c r="H29" s="41">
        <f>329482+611896+5000000</f>
        <v>5941378</v>
      </c>
      <c r="I29" s="43">
        <v>5000000</v>
      </c>
      <c r="J29" s="47">
        <v>5000000</v>
      </c>
      <c r="K29" s="29"/>
      <c r="L29" s="29"/>
      <c r="M29" s="11">
        <v>0.17699999999999999</v>
      </c>
    </row>
    <row r="30" spans="1:13" ht="72">
      <c r="A30" s="25"/>
      <c r="B30" s="25"/>
      <c r="C30" s="26"/>
      <c r="D30" s="23"/>
      <c r="E30" s="23" t="s">
        <v>38</v>
      </c>
      <c r="F30" s="6" t="s">
        <v>39</v>
      </c>
      <c r="G30" s="41" t="s">
        <v>42</v>
      </c>
      <c r="H30" s="41">
        <f>944273.05+250000</f>
        <v>1194273.05</v>
      </c>
      <c r="I30" s="43">
        <v>250000</v>
      </c>
      <c r="J30" s="47">
        <v>250000</v>
      </c>
      <c r="K30" s="29"/>
      <c r="L30" s="29"/>
      <c r="M30" s="11">
        <v>0.84</v>
      </c>
    </row>
    <row r="31" spans="1:13">
      <c r="A31" s="19"/>
      <c r="B31" s="12"/>
      <c r="C31" s="12"/>
      <c r="D31" s="2"/>
      <c r="E31" s="7" t="s">
        <v>0</v>
      </c>
      <c r="F31" s="6"/>
      <c r="G31" s="40">
        <f t="shared" ref="G31:L31" si="6">G15+G18</f>
        <v>330507460</v>
      </c>
      <c r="H31" s="40">
        <f t="shared" si="6"/>
        <v>168280977.79000002</v>
      </c>
      <c r="I31" s="44">
        <f t="shared" si="6"/>
        <v>157397902</v>
      </c>
      <c r="J31" s="50">
        <f t="shared" si="6"/>
        <v>130449506</v>
      </c>
      <c r="K31" s="50">
        <f t="shared" si="6"/>
        <v>456954</v>
      </c>
      <c r="L31" s="50">
        <f t="shared" si="6"/>
        <v>26491442</v>
      </c>
      <c r="M31" s="27" t="s">
        <v>42</v>
      </c>
    </row>
    <row r="32" spans="1:13">
      <c r="A32" s="51"/>
      <c r="B32" s="52"/>
      <c r="C32" s="52"/>
      <c r="D32" s="53"/>
      <c r="E32" s="54"/>
      <c r="F32" s="55"/>
      <c r="G32" s="56"/>
      <c r="H32" s="56"/>
      <c r="I32" s="57"/>
      <c r="J32" s="58"/>
      <c r="K32" s="58"/>
      <c r="L32" s="58"/>
      <c r="M32" s="59"/>
    </row>
    <row r="33" spans="1:13">
      <c r="A33" s="51"/>
      <c r="B33" s="52"/>
      <c r="C33" s="52"/>
      <c r="D33" s="53"/>
      <c r="E33" s="54"/>
      <c r="F33" s="55"/>
      <c r="G33" s="56"/>
      <c r="H33" s="56"/>
      <c r="I33" s="57"/>
      <c r="J33" s="58"/>
      <c r="K33" s="58"/>
      <c r="L33" s="58"/>
      <c r="M33" s="59"/>
    </row>
    <row r="34" spans="1:13" s="16" customFormat="1">
      <c r="A34" s="32"/>
      <c r="B34" s="33"/>
      <c r="C34" s="31"/>
      <c r="D34" s="16" t="s">
        <v>30</v>
      </c>
      <c r="F34" s="17" t="s">
        <v>31</v>
      </c>
      <c r="G34" s="18"/>
      <c r="H34" s="17"/>
      <c r="J34" s="13"/>
      <c r="K34" s="13"/>
      <c r="L34" s="13"/>
    </row>
    <row r="35" spans="1:13">
      <c r="A35" s="33"/>
      <c r="I35" s="1"/>
      <c r="J35" s="15"/>
      <c r="K35" s="15"/>
      <c r="L35" s="15"/>
    </row>
    <row r="36" spans="1:13">
      <c r="I36" s="20"/>
      <c r="J36" s="21"/>
      <c r="K36" s="21"/>
      <c r="L36" s="21"/>
    </row>
    <row r="37" spans="1:13">
      <c r="H37" s="1"/>
      <c r="J37" s="15"/>
      <c r="K37" s="15"/>
      <c r="L37" s="15"/>
    </row>
    <row r="38" spans="1:13">
      <c r="H38" s="1"/>
      <c r="I38" s="1"/>
      <c r="J38" s="15"/>
      <c r="K38" s="15"/>
      <c r="L38" s="15"/>
      <c r="M38" s="1"/>
    </row>
  </sheetData>
  <mergeCells count="19">
    <mergeCell ref="D18:E18"/>
    <mergeCell ref="D19:E19"/>
    <mergeCell ref="D15:E15"/>
    <mergeCell ref="D16:E16"/>
    <mergeCell ref="J12:K12"/>
    <mergeCell ref="A8:M8"/>
    <mergeCell ref="A12:A13"/>
    <mergeCell ref="B12:B13"/>
    <mergeCell ref="C12:C13"/>
    <mergeCell ref="D12:D13"/>
    <mergeCell ref="E12:E13"/>
    <mergeCell ref="F12:F13"/>
    <mergeCell ref="G12:G13"/>
    <mergeCell ref="A9:M9"/>
    <mergeCell ref="A10:B10"/>
    <mergeCell ref="A11:B11"/>
    <mergeCell ref="H12:H13"/>
    <mergeCell ref="I12:I13"/>
    <mergeCell ref="M12:M13"/>
  </mergeCells>
  <pageMargins left="0.59055118110236227" right="0.59055118110236227" top="0.39370078740157483" bottom="0.39370078740157483" header="0" footer="0"/>
  <pageSetup paperSize="9" scale="50" fitToHeight="0" orientation="landscape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2</vt:i4>
      </vt:variant>
    </vt:vector>
  </HeadingPairs>
  <TitlesOfParts>
    <vt:vector size="4" baseType="lpstr">
      <vt:lpstr>Лист1</vt:lpstr>
      <vt:lpstr>зі змінами</vt:lpstr>
      <vt:lpstr>'зі змінами'!Заголовки_для_друку</vt:lpstr>
      <vt:lpstr>'зі змінами'!Область_друку</vt:lpstr>
    </vt:vector>
  </TitlesOfParts>
  <Company>УКХиЭ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77</dc:creator>
  <cp:lastModifiedBy>Admin</cp:lastModifiedBy>
  <cp:lastPrinted>2024-09-23T06:55:51Z</cp:lastPrinted>
  <dcterms:created xsi:type="dcterms:W3CDTF">2005-08-15T04:40:30Z</dcterms:created>
  <dcterms:modified xsi:type="dcterms:W3CDTF">2024-10-31T08:12:22Z</dcterms:modified>
</cp:coreProperties>
</file>