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 defaultThemeVersion="124226"/>
  <xr:revisionPtr revIDLastSave="0" documentId="13_ncr:1_{C961D2EF-7FC9-4A7D-A685-7CC86133B259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Ресурсне забезп." sheetId="3" r:id="rId1"/>
    <sheet name="Перелік заходів" sheetId="2" r:id="rId2"/>
  </sheets>
  <definedNames>
    <definedName name="_xlnm.Print_Titles" localSheetId="1">'Перелік заходів'!$7:$7</definedName>
    <definedName name="_xlnm.Print_Area" localSheetId="1">'Перелік заходів'!$A$1:$H$48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2" l="1"/>
  <c r="G40" i="2" l="1"/>
  <c r="G25" i="2" l="1"/>
  <c r="G37" i="2"/>
  <c r="G27" i="2"/>
  <c r="G45" i="2"/>
  <c r="G44" i="2"/>
  <c r="G43" i="2"/>
  <c r="G42" i="2" l="1"/>
  <c r="G16" i="2" l="1"/>
  <c r="G39" i="2" l="1"/>
  <c r="G35" i="2"/>
  <c r="G38" i="2" l="1"/>
  <c r="G13" i="2"/>
  <c r="G12" i="2" s="1"/>
  <c r="G10" i="2" l="1"/>
  <c r="G22" i="2"/>
  <c r="G24" i="2"/>
  <c r="G33" i="2" l="1"/>
  <c r="G46" i="2" s="1"/>
  <c r="B15" i="3" s="1"/>
  <c r="B12" i="3" l="1"/>
  <c r="G15" i="3"/>
  <c r="G12" i="3" s="1"/>
</calcChain>
</file>

<file path=xl/sharedStrings.xml><?xml version="1.0" encoding="utf-8"?>
<sst xmlns="http://schemas.openxmlformats.org/spreadsheetml/2006/main" count="268" uniqueCount="194">
  <si>
    <t>Бюджет Чорноморської міської територіальної громади</t>
  </si>
  <si>
    <t>Назва напряму діяльності (пріоритетні завдання)</t>
  </si>
  <si>
    <t>Строк виконання заходу</t>
  </si>
  <si>
    <t>Джерела фінансування</t>
  </si>
  <si>
    <t>Очікуваний результат</t>
  </si>
  <si>
    <r>
      <t xml:space="preserve"> </t>
    </r>
    <r>
      <rPr>
        <sz val="11"/>
        <color rgb="FF000000"/>
        <rFont val="Times New Roman"/>
        <family val="1"/>
        <charset val="204"/>
      </rPr>
      <t>№ з/п</t>
    </r>
  </si>
  <si>
    <t>1.</t>
  </si>
  <si>
    <t>Разом</t>
  </si>
  <si>
    <t xml:space="preserve">Перелік заходів і завдань </t>
  </si>
  <si>
    <t>Обсяги фінансування (вартість), 
 тис. грн</t>
  </si>
  <si>
    <t>Сприяння у створенні належних умов функціонування та матеріально-технічного забезпечення, організації роботи  військових формувань та підрозділів територіальної оборони  з метою виконання завдань, передбачених статтею 3 Закону України "Про основи національного спротиву"</t>
  </si>
  <si>
    <t>Управління освіти Чорноморської міської ради Одеського району Одеської області в частині оплати за комунальні послуги за використання бази шкільних їдалень для приготування їжі для особового складу військових формувань</t>
  </si>
  <si>
    <t>2024 рік</t>
  </si>
  <si>
    <t>У межах кошторисних призначень, затверджених в кошторисах ЗЗСО на оплату комунальних послуг</t>
  </si>
  <si>
    <t>Перелік заходів Програми</t>
  </si>
  <si>
    <t xml:space="preserve">
Оплата комунальних послуг за використання бази шкільних їдалень для приготування їжі для особового складу військових формувань;
відшкодування комунальних послуг за розміщення особового складу військових формувань</t>
  </si>
  <si>
    <t>2.</t>
  </si>
  <si>
    <t>Забезпечення належних умов для якісного виконання завдань та підтримки високого рівня боєготовності військових частин та інших підрозділів Збройних Сил України</t>
  </si>
  <si>
    <t>Головні розпорядники/Виконавці</t>
  </si>
  <si>
    <t>Управління комунальної власності та земельних відносин Чорноморської міської ради Одеського району Одеської області</t>
  </si>
  <si>
    <t xml:space="preserve">Допомога  Силам  територіальної оборони Збройних Сил України, військовим частинам Збройних Сил України </t>
  </si>
  <si>
    <t xml:space="preserve">Виконавчий комітет Чорноморської міської ради Одеського району Одеської області </t>
  </si>
  <si>
    <t>Здійснення закупівлі матеріальних цінностей для забезпечення на безоплатній та безповоротній основі військову частину А7382 для потреб військової частини А4437, а саме:
- автомобіль позашляховик (1 шт.)
- оплата реєстраційних послуг та зборів</t>
  </si>
  <si>
    <t>Відділ комунального господарства та благоустрою Чорноморської міської ради Одеського району Одеської області                                     Комунальне підприємство "Чорноморськводоканал"  Чорноморської міської ради Одеського району Одеської області</t>
  </si>
  <si>
    <t>Забезпечення особового складу військової частини А4548 водопостачанням (підвоз води)</t>
  </si>
  <si>
    <t>3.</t>
  </si>
  <si>
    <t>4.</t>
  </si>
  <si>
    <t>Фінансова підтримка військової частини А1620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</si>
  <si>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А1620,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</si>
  <si>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А1620</t>
  </si>
  <si>
    <t>Покращення матеріально-технічного забезпечення військової частини А1620,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</si>
  <si>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та створення належних умов для особового складу військових формувань для виконання ними покладених обов'язків в умовах особливого періоду воєнного стану</t>
  </si>
  <si>
    <t>Визначені рішенням Чорноморської міської ради Одеського району Одеської області "Про бюджет Чорноморської міської територіальної громади на 2024 рік"</t>
  </si>
  <si>
    <t>Фінансова підтримка військової частини А7051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</si>
  <si>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А7051,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</si>
  <si>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А7051</t>
  </si>
  <si>
    <t>Покращення матеріально-технічного забезпечення військової частини А7051,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</si>
  <si>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А4548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</si>
  <si>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</si>
  <si>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А4548,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</si>
  <si>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А4350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</si>
  <si>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А4350,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</si>
  <si>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А4350</t>
  </si>
  <si>
    <t>Покращення матеріально-технічного забезпечення військової частини А4350,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</si>
  <si>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26 прикордонний загін Державної прикордонної служби України
Військова частина 2138</t>
  </si>
  <si>
    <t>Фінансове управління Чорноморської міської ради Одеського району Одеської області
Військова частина А4548</t>
  </si>
  <si>
    <t>Фінансова підтримка військової частини А0216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</si>
  <si>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А0216,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</si>
  <si>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А0216</t>
  </si>
  <si>
    <t>Покращення матеріально-технічного забезпечення військової частини А0216,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</si>
  <si>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А4010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</si>
  <si>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А4010,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</si>
  <si>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А4010</t>
  </si>
  <si>
    <t>Покращення матеріально-технічного забезпечення військової частини А4010, створення належних умов для виконання покладених обов'язків в умовах особливого періоду воєнного стану</t>
  </si>
  <si>
    <t>5.</t>
  </si>
  <si>
    <t>6.</t>
  </si>
  <si>
    <t>Субвенція з місцевого бюджету на виконання програм соціально-економічного розвитку регіонів для матеріально-технічного забезпечення управління "Корпус оперативно-раптової дії" Головного управління Національної поліції в Одеській області для реалізації бойових завдань з контрдиверсійної боротьби в умовах особливого періоду воєнного стану</t>
  </si>
  <si>
    <t>Фінансове управління Чорноморської міської ради Одеського району Одеської області
Головне управління Національної поліції в Одеській області</t>
  </si>
  <si>
    <t>Посилення громадської безпеки та охорони об'єктів, що забезпечують життєдіяльність Чорноморської міської територіальної громади, із залученням громадськості (громадських формувань)</t>
  </si>
  <si>
    <t>Виконавчий комітет Чорноморської міської ради Одеського району Одеської області 
Комунальна установа "Муніципальна варта" Чорноморської міської ради Одеського району Одеської області</t>
  </si>
  <si>
    <t>Фінансова підтримка 26 прикордонного загону Державної прикордонної служби України (військова частина 2138)</t>
  </si>
  <si>
    <t>Субвенція з місцевого бюджету на виконання програм соціально-економічного розвитку регіонів для матеріально-технічного забезпечення 26 прикордонного загону Державної прикордонної служби України (військова частина 2138),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</si>
  <si>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26 прикордонного загону Державної прикордонної служби України (військова частина 2138), створення належних умов для виконання покладених обов'язків в умовах особливого періоду воєнного стану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</si>
  <si>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виконують бойові завдання з контрдиверсійної боротьби</t>
  </si>
  <si>
    <t>Забезпечення життєдіяльності Чорноморської міської територіальної громади в умовах особливого періоду воєнного стану та збереження громадського порядку</t>
  </si>
  <si>
    <t>Покращення матеріально-технічного забезпечення та створення належних умов для особового складу спеціальних управлінь у складі правоохоронних органів для виконання ними покладених обов'язків в умовах особливого періоду воєнного стану</t>
  </si>
  <si>
    <t xml:space="preserve"> 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
</t>
  </si>
  <si>
    <t>Фінансова підтримка Центру спеціального призначення Національної гвардії України (військова частина 3073)</t>
  </si>
  <si>
    <t>Субвенція з місцевого бюджету на виконання програм соціально-економічного розвитку регіонів для матеріально-технічного забезпечення Центру спеціального призначення Національної гвардії України (військова частина 3073),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</si>
  <si>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Центр спеціального призначення Національної гвардії України (військова частина 3073)</t>
  </si>
  <si>
    <t>Покращення матеріально-технічного забезпечення Центру спеціального призначення Національної гвардії України (військова частина 3073), створення належних умов для виконання покладених обов'язків в умовах особливого періоду воєнного стану</t>
  </si>
  <si>
    <t>Фінансова підтримка 25 прикордонного загону Державної прикордонної служби України (військова частина 2197)</t>
  </si>
  <si>
    <t>Фінансове управління Чорноморської міської ради Одеського району Одеської області
25 прикордонний загін Державної прикордонної служби України
Військова частина 2197</t>
  </si>
  <si>
    <t>Покращення матеріально-технічного забезпечення 25 прикордонного загону Державної прикордонної служби України (військова частина 2197), створення належних умов для виконання покладених обов'язків в умовах особливого періоду воєнного стану</t>
  </si>
  <si>
    <t>Забезпечення громадських формувань, залучених для посилення громадської безпеки та охорони об'єктів, що забезпечують життєдіяльність населення Чорноморської міської територіальної громади, пально-мастильними матеріалами</t>
  </si>
  <si>
    <t>Субвенція з місцевого бюджету на виконання програм соціально-економічного розвитку регіонів для матеріально-технічного забезпечення 25 прикордонного загону Державної прикордонної служби України (військова частина 2197), на виконання заходів з належного інженерного та фортифікаційного облаштування державного кордону</t>
  </si>
  <si>
    <t>"Додаток 2 до Програми"</t>
  </si>
  <si>
    <t>Фінансова підтримка військової частини 3012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</si>
  <si>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3012,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</si>
  <si>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3012</t>
  </si>
  <si>
    <t>Покращення матеріально-технічного забезпечення військової частини 3012,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</si>
  <si>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А2800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</si>
  <si>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А2800,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</si>
  <si>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А2800</t>
  </si>
  <si>
    <t>Покращення матеріально-технічного забезпечення військової частини А2800,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</si>
  <si>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А4447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</si>
  <si>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А4447,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</si>
  <si>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А4447</t>
  </si>
  <si>
    <t>Покращення матеріально-технічного забезпечення військової частини А4447, створення належних умов для виконання покладених обов'язків в умовах особливого періоду воєнного стану</t>
  </si>
  <si>
    <t>Начальник фінансового управління</t>
  </si>
  <si>
    <t>Ольга ЯКОВЕНКО</t>
  </si>
  <si>
    <t>Фінансова підтримка військової частини А4576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</si>
  <si>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А4576,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</si>
  <si>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А4576</t>
  </si>
  <si>
    <t>Покращення матеріально-технічного забезпечення військової частини А4576,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</si>
  <si>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А4648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</si>
  <si>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А4648,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</si>
  <si>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А4648</t>
  </si>
  <si>
    <t>Покращення матеріально-технічного забезпечення військової частини А4648, створення належних умов для виконання покладених обов'язків в умовах особливого періоду воєнного стану</t>
  </si>
  <si>
    <t xml:space="preserve">Надання субвенції з місцевого бюджету Чорноморської міської територіальної громади державному бюджету для проведення поточних, капітальних видатків на утримання військових частин   Збройних Сил України.
Закупівля товарно-матеріальних цінностей, основних засобів тощо виконавчим комітетом Чорноморської міської ради  Одеського району Одеської області та їх безкоштовної передачі військовим частинам   Збройних Сил України
</t>
  </si>
  <si>
    <t>Фінансова підтримка військової частини А4638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</si>
  <si>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А4638,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</si>
  <si>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А4638</t>
  </si>
  <si>
    <t>Покращення матеріально-технічного забезпечення військової частини А4638,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</si>
  <si>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А7382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</si>
  <si>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А7382,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</si>
  <si>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А7382</t>
  </si>
  <si>
    <t>Покращення матеріально-технічного забезпечення військової частини А7382, створення належних умов для виконання покладених обов'язків в умовах особливого періоду воєнного стану</t>
  </si>
  <si>
    <t>2.1.</t>
  </si>
  <si>
    <t>2.2.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</si>
  <si>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органів, які приймають участь у реалізації бойових завдань</t>
  </si>
  <si>
    <t>Сприяння у створенні належних умов функціонування та матеріально-технічного забезпечення, організації роботи спеціальних управлінь у складі правоохоронних органів</t>
  </si>
  <si>
    <t>Субвенція з місцевого бюджету на виконання програм соціально-економічного розвитку регіонів</t>
  </si>
  <si>
    <t>Виконавчий комітет Чорноморської міської ради Одеського району Одеської області</t>
  </si>
  <si>
    <t>Матеріальне заохочення осіб, які безпосередньо приймають участь від Чорноморської міської територіальної громади у виконанні оперативних завдань з посилення оборони на території Донецької області</t>
  </si>
  <si>
    <t>Субвенція з місцевого бюджету на виконання програм соціально-економічного розвитку регіонів для матеріально-технічного забезпечення батальйону поліції особливого призначення  (стрілецького) Головного управління Національної поліції в Одеській області для підвищення ефективності діяльності поліції та протидії збройній агресії Російської Федерації</t>
  </si>
  <si>
    <t xml:space="preserve">Виплата одноразової матеріальної допомоги,  особам, які приймають безпосередню участь у заходах з територіальної оборони від Чорноморської міської територіальної громади - виконання оперативних завдань з посилення оборони на території Донецької області (будівництво фортифікаційних споруд)  із розрахунку           80 000 гривень на   одну особу відповідно до поданої заяви </t>
  </si>
  <si>
    <t>до рішення Чорноморської міської ради</t>
  </si>
  <si>
    <t>Фінансова підтримка військової частини А0222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</si>
  <si>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</si>
  <si>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А0222</t>
  </si>
  <si>
    <t>7.</t>
  </si>
  <si>
    <t>Фінансова підтримка військової частини А0666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</si>
  <si>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А0666,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</si>
  <si>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А0666</t>
  </si>
  <si>
    <t>8.</t>
  </si>
  <si>
    <t>Фінансова підтримка військової частини А1840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</si>
  <si>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А1840,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</si>
  <si>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А1840</t>
  </si>
  <si>
    <t>Покращення матеріально-технічного забезпечення військової частини А1840, створення належних умов для виконання покладених обов'язків в умовах особливого періоду воєнного стану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</si>
  <si>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</si>
  <si>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</si>
  <si>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</si>
  <si>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</si>
  <si>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</si>
  <si>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</si>
  <si>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</si>
  <si>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</si>
  <si>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</si>
  <si>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</si>
  <si>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</si>
  <si>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</si>
  <si>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</si>
  <si>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</si>
  <si>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</si>
  <si>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</si>
  <si>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Обласний бюджет Одеської області</t>
  </si>
  <si>
    <t>За рахунок залишку матеріальних цінностей, придбаних у 2023 році на ці заходи</t>
  </si>
  <si>
    <t>Покращення матеріально-технічного забезпечення військової частини А0222, створення належних умов для виконання покладених обов'язків в умовах особливого періоду воєнного стану</t>
  </si>
  <si>
    <t>Покращення матеріально-технічного забезпечення військової частини А0666, створення належних умов для виконання покладених обов'язків в умовах особливого періоду воєнного стану</t>
  </si>
  <si>
    <t xml:space="preserve">Додаток 1  </t>
  </si>
  <si>
    <t>"Додаток 1  до Програми"</t>
  </si>
  <si>
    <t xml:space="preserve">Ресурсне забезпечення
 Міської цільової програми підтримки Сил територіальної оборони Збройних Сил України, військових частин Збройних Сил України, Національної гвардії України, інших військових формувань та посилення  заходів громадської безпеки в умовах воєнного стану на території Чорноморської міської  ради Одеського району Одеської області на 2024 рік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</si>
  <si>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</si>
  <si>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</si>
  <si>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</si>
  <si>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</t>
  </si>
  <si>
    <t>Обсяг ресурсів, усього, у тому числі:</t>
  </si>
  <si>
    <t>державний бюджет</t>
  </si>
  <si>
    <t xml:space="preserve"> -</t>
  </si>
  <si>
    <t>обласний бюджет Одеської області</t>
  </si>
  <si>
    <t>бюджет Чорноморської міської територіальної громади</t>
  </si>
  <si>
    <t>кошти не бюджетних джерел</t>
  </si>
  <si>
    <t>інші</t>
  </si>
  <si>
    <t>Додаток 2</t>
  </si>
  <si>
    <t>Головний розпорядник - виконавчий комітет Чорноморської міської ради Одеського району Одеської області, всього,
в тому числі за відповідальними виконавцями:</t>
  </si>
  <si>
    <t>Комунальна установа "Муніципальна варта" Чорноморської міської ради Одеського району Одеської області</t>
  </si>
  <si>
    <t>Комунальне підприємство "Чорноморськтеплоенерго"  Чорноморської міської ради Одеського району Одеської області</t>
  </si>
  <si>
    <t>Комунальне підприємство "Міське управління житлово-комунального господарства" Чорноморської міської ради Одеського району Одеської області</t>
  </si>
  <si>
    <t xml:space="preserve">Стимулювання громадян до участі в посиленні обороноздатності України шляхом будівництва фортифікаційних споруд </t>
  </si>
  <si>
    <t>Фінансова підтримка військової частини А1619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</si>
  <si>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А1619,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</si>
  <si>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А1619</t>
  </si>
  <si>
    <t>Покращення матеріально-технічного забезпечення військової частини А1619, створення належних умов для виконання покладених обов'язків в умовах особливого періоду воєнного стану</t>
  </si>
  <si>
    <t>25.</t>
  </si>
  <si>
    <t>Заохочення осіб (працівників), які виконують роботи з будівництва фортифікаційних споруд на територіях, де ведуться бойові дії, грошовою премією у розмірі не менше 1 000  грн на добу для однієї особи, а саме по 2 002 грн на добу для однієї особи (за окремим розрахунком)</t>
  </si>
  <si>
    <t>Фінансова підтримка військової частини А4962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</si>
  <si>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А4962,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</si>
  <si>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А4962, створення належних умов для виконання покладених обов'язків в умовах особливого періоду воєнного стану</t>
  </si>
  <si>
    <t>Фінансова підтримка військової частини А0224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</si>
  <si>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А0224,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</si>
  <si>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А0224</t>
  </si>
  <si>
    <t>Покращення матеріально-технічного забезпечення військової частини А0224, створення належних умов для виконання покладених обов'язків в умовах особливого періоду воєнного стану</t>
  </si>
  <si>
    <t>26.</t>
  </si>
  <si>
    <t>27.</t>
  </si>
  <si>
    <t>28.</t>
  </si>
  <si>
    <t>Фінансове управління Чорноморської міської ради Одеського району Одеської області
Військова частина А4962</t>
  </si>
  <si>
    <t>Фінансова підтримка військової частини 3056</t>
  </si>
  <si>
    <t>Субвенція з місцевого бюджету на виконання програм соціально-економічного розвитку регіонів для матеріально-технічного забезпечення військової частини 3056, оплати супутніх послуг та товарів, пов'язаних з виконанням покладених на військову частину обов'язків в умовах особливого періоду воєнного стану</t>
  </si>
  <si>
    <t>Покращення матеріально-технічного забезпечення військової частини  3056, створення належних умов для виконання покладених обов'язків в умовах особливого періоду воєнного стану</t>
  </si>
  <si>
    <t>Фінансове управління Чорноморської міської ради Одеського району Одеської області
Військова частина 3056</t>
  </si>
  <si>
    <t>тис.грн</t>
  </si>
  <si>
    <t>від 27.11.2024 № 717- VIII</t>
  </si>
  <si>
    <t>від 27.11.2024 № 717 - 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</si>
</sst>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#,##0.00000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4" fillId="0" borderId="0" xfId="0" applyFont="1"/>
    <xf numFmtId="0" fontId="3" fillId="0" borderId="0" xfId="0" applyFont="1"/>
    <xf numFmtId="0" fontId="7" fillId="0" borderId="1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6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0" xfId="0" applyFill="1"/>
    <xf numFmtId="165" fontId="7" fillId="0" borderId="1" xfId="0" applyNumberFormat="1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9" fillId="3" borderId="0" xfId="0" applyFont="1" applyFill="1"/>
    <xf numFmtId="165" fontId="10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9" fillId="4" borderId="0" xfId="0" applyFont="1" applyFill="1"/>
    <xf numFmtId="0" fontId="0" fillId="4" borderId="0" xfId="0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3" fillId="4" borderId="0" xfId="0" applyFont="1" applyFill="1"/>
    <xf numFmtId="0" fontId="11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justify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165" fontId="8" fillId="3" borderId="1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0" fillId="4" borderId="0" xfId="0" applyFont="1" applyFill="1"/>
    <xf numFmtId="167" fontId="19" fillId="3" borderId="1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wrapText="1"/>
    </xf>
    <xf numFmtId="165" fontId="17" fillId="0" borderId="1" xfId="0" applyNumberFormat="1" applyFont="1" applyBorder="1" applyAlignment="1">
      <alignment horizontal="center" vertical="center" wrapText="1"/>
    </xf>
    <xf numFmtId="166" fontId="17" fillId="0" borderId="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0"/>
  <sheetViews>
    <sheetView workbookViewId="0">
      <selection activeCell="F3" sqref="F3"/>
    </sheetView>
  </sheetViews>
  <sheetFormatPr defaultRowHeight="14.4" x14ac:dyDescent="0.3"/>
  <cols>
    <col min="1" max="1" width="38.5546875" customWidth="1"/>
    <col min="2" max="2" width="14.44140625" customWidth="1"/>
    <col min="3" max="3" width="12.5546875" customWidth="1"/>
    <col min="4" max="4" width="11.88671875" customWidth="1"/>
    <col min="5" max="5" width="15.5546875" customWidth="1"/>
    <col min="6" max="6" width="15.33203125" customWidth="1"/>
    <col min="7" max="7" width="21.5546875" customWidth="1"/>
  </cols>
  <sheetData>
    <row r="1" spans="1:22" x14ac:dyDescent="0.3">
      <c r="F1" s="1" t="s">
        <v>150</v>
      </c>
      <c r="G1" s="1"/>
      <c r="H1" s="1"/>
    </row>
    <row r="2" spans="1:22" x14ac:dyDescent="0.3">
      <c r="F2" s="1" t="s">
        <v>117</v>
      </c>
      <c r="G2" s="1"/>
      <c r="H2" s="1"/>
    </row>
    <row r="3" spans="1:22" x14ac:dyDescent="0.3">
      <c r="F3" s="1" t="s">
        <v>192</v>
      </c>
      <c r="G3" s="1"/>
      <c r="H3" s="1"/>
    </row>
    <row r="4" spans="1:22" x14ac:dyDescent="0.3">
      <c r="F4" s="2" t="s">
        <v>151</v>
      </c>
      <c r="G4" s="2"/>
    </row>
    <row r="5" spans="1:22" x14ac:dyDescent="0.3">
      <c r="G5" s="2"/>
      <c r="V5" s="47"/>
    </row>
    <row r="6" spans="1:22" ht="75" customHeight="1" x14ac:dyDescent="0.3">
      <c r="A6" s="64" t="s">
        <v>152</v>
      </c>
      <c r="B6" s="64"/>
      <c r="C6" s="64"/>
      <c r="D6" s="64"/>
      <c r="E6" s="64"/>
      <c r="F6" s="64"/>
      <c r="G6" s="64"/>
    </row>
    <row r="7" spans="1:22" x14ac:dyDescent="0.3">
      <c r="A7" s="48"/>
    </row>
    <row r="8" spans="1:22" x14ac:dyDescent="0.3">
      <c r="G8" s="49" t="s">
        <v>191</v>
      </c>
    </row>
    <row r="9" spans="1:22" ht="15.6" x14ac:dyDescent="0.3">
      <c r="A9" s="65" t="s">
        <v>153</v>
      </c>
      <c r="B9" s="66" t="s">
        <v>154</v>
      </c>
      <c r="C9" s="67"/>
      <c r="D9" s="67"/>
      <c r="E9" s="67"/>
      <c r="F9" s="68"/>
      <c r="G9" s="65" t="s">
        <v>155</v>
      </c>
    </row>
    <row r="10" spans="1:22" ht="15.6" x14ac:dyDescent="0.3">
      <c r="A10" s="65"/>
      <c r="B10" s="66" t="s">
        <v>156</v>
      </c>
      <c r="C10" s="67"/>
      <c r="D10" s="67"/>
      <c r="E10" s="67"/>
      <c r="F10" s="68"/>
      <c r="G10" s="65"/>
    </row>
    <row r="11" spans="1:22" ht="15.6" x14ac:dyDescent="0.3">
      <c r="A11" s="65"/>
      <c r="B11" s="65" t="s">
        <v>12</v>
      </c>
      <c r="C11" s="65"/>
      <c r="D11" s="65"/>
      <c r="E11" s="65"/>
      <c r="F11" s="65"/>
      <c r="G11" s="65"/>
    </row>
    <row r="12" spans="1:22" ht="15.6" x14ac:dyDescent="0.3">
      <c r="A12" s="50" t="s">
        <v>157</v>
      </c>
      <c r="B12" s="62">
        <f>B15</f>
        <v>71363.514999999985</v>
      </c>
      <c r="C12" s="62"/>
      <c r="D12" s="62"/>
      <c r="E12" s="62"/>
      <c r="F12" s="62"/>
      <c r="G12" s="51">
        <f>G15</f>
        <v>71363.514999999985</v>
      </c>
    </row>
    <row r="13" spans="1:22" ht="15.6" x14ac:dyDescent="0.3">
      <c r="A13" s="50" t="s">
        <v>158</v>
      </c>
      <c r="B13" s="62" t="s">
        <v>159</v>
      </c>
      <c r="C13" s="62"/>
      <c r="D13" s="62"/>
      <c r="E13" s="62"/>
      <c r="F13" s="62"/>
      <c r="G13" s="51" t="s">
        <v>159</v>
      </c>
    </row>
    <row r="14" spans="1:22" ht="15.6" x14ac:dyDescent="0.3">
      <c r="A14" s="50" t="s">
        <v>160</v>
      </c>
      <c r="B14" s="62"/>
      <c r="C14" s="62"/>
      <c r="D14" s="62"/>
      <c r="E14" s="62"/>
      <c r="F14" s="62"/>
      <c r="G14" s="51"/>
    </row>
    <row r="15" spans="1:22" ht="31.2" x14ac:dyDescent="0.3">
      <c r="A15" s="50" t="s">
        <v>161</v>
      </c>
      <c r="B15" s="62">
        <f>'Перелік заходів'!G46</f>
        <v>71363.514999999985</v>
      </c>
      <c r="C15" s="62"/>
      <c r="D15" s="62"/>
      <c r="E15" s="62"/>
      <c r="F15" s="62"/>
      <c r="G15" s="51">
        <f>B15</f>
        <v>71363.514999999985</v>
      </c>
    </row>
    <row r="16" spans="1:22" ht="15.6" x14ac:dyDescent="0.3">
      <c r="A16" s="50" t="s">
        <v>162</v>
      </c>
      <c r="B16" s="63"/>
      <c r="C16" s="63"/>
      <c r="D16" s="63"/>
      <c r="E16" s="63"/>
      <c r="F16" s="63"/>
      <c r="G16" s="52"/>
    </row>
    <row r="17" spans="1:7" ht="15.6" x14ac:dyDescent="0.3">
      <c r="A17" s="50" t="s">
        <v>163</v>
      </c>
      <c r="B17" s="63" t="s">
        <v>159</v>
      </c>
      <c r="C17" s="63"/>
      <c r="D17" s="63"/>
      <c r="E17" s="63"/>
      <c r="F17" s="63"/>
      <c r="G17" s="52" t="s">
        <v>159</v>
      </c>
    </row>
    <row r="19" spans="1:7" ht="15.6" x14ac:dyDescent="0.3">
      <c r="A19" s="61" t="s">
        <v>89</v>
      </c>
      <c r="B19" s="61"/>
      <c r="C19" s="61"/>
      <c r="D19" s="1"/>
      <c r="E19" s="1"/>
      <c r="F19" s="1" t="s">
        <v>90</v>
      </c>
      <c r="G19" s="1"/>
    </row>
    <row r="20" spans="1:7" x14ac:dyDescent="0.3">
      <c r="A20" s="1"/>
      <c r="B20" s="1"/>
      <c r="C20" s="1"/>
      <c r="D20" s="1"/>
      <c r="E20" s="1"/>
      <c r="F20" s="1"/>
      <c r="G20" s="1"/>
    </row>
  </sheetData>
  <mergeCells count="13">
    <mergeCell ref="A6:G6"/>
    <mergeCell ref="A9:A11"/>
    <mergeCell ref="B9:F9"/>
    <mergeCell ref="G9:G11"/>
    <mergeCell ref="B10:F10"/>
    <mergeCell ref="B11:F11"/>
    <mergeCell ref="A19:C19"/>
    <mergeCell ref="B12:F12"/>
    <mergeCell ref="B13:F13"/>
    <mergeCell ref="B14:F14"/>
    <mergeCell ref="B15:F15"/>
    <mergeCell ref="B16:F16"/>
    <mergeCell ref="B17:F1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2"/>
  <sheetViews>
    <sheetView tabSelected="1" view="pageBreakPreview" topLeftCell="C1" zoomScaleNormal="100" zoomScaleSheetLayoutView="100" workbookViewId="0">
      <selection activeCell="G3" sqref="G3"/>
    </sheetView>
  </sheetViews>
  <sheetFormatPr defaultRowHeight="14.4" x14ac:dyDescent="0.3"/>
  <cols>
    <col min="1" max="1" width="4.6640625" customWidth="1"/>
    <col min="2" max="3" width="38.6640625" customWidth="1"/>
    <col min="4" max="4" width="11.6640625" customWidth="1"/>
    <col min="5" max="5" width="35.33203125" customWidth="1"/>
    <col min="6" max="6" width="25.109375" customWidth="1"/>
    <col min="7" max="7" width="19.5546875" customWidth="1"/>
    <col min="8" max="8" width="21.44140625" customWidth="1"/>
    <col min="9" max="9" width="10.33203125" bestFit="1" customWidth="1"/>
  </cols>
  <sheetData>
    <row r="1" spans="1:8" x14ac:dyDescent="0.3">
      <c r="G1" s="1" t="s">
        <v>164</v>
      </c>
      <c r="H1" s="1"/>
    </row>
    <row r="2" spans="1:8" x14ac:dyDescent="0.3">
      <c r="G2" s="1" t="s">
        <v>117</v>
      </c>
      <c r="H2" s="1"/>
    </row>
    <row r="3" spans="1:8" x14ac:dyDescent="0.3">
      <c r="G3" s="1" t="s">
        <v>193</v>
      </c>
      <c r="H3" s="1"/>
    </row>
    <row r="4" spans="1:8" s="1" customFormat="1" ht="13.8" x14ac:dyDescent="0.25">
      <c r="G4" s="2" t="s">
        <v>76</v>
      </c>
    </row>
    <row r="5" spans="1:8" ht="15" customHeight="1" x14ac:dyDescent="0.3">
      <c r="A5" s="75" t="s">
        <v>8</v>
      </c>
      <c r="B5" s="75"/>
      <c r="C5" s="75"/>
      <c r="D5" s="75"/>
      <c r="E5" s="75"/>
      <c r="F5" s="75"/>
      <c r="G5" s="75"/>
      <c r="H5" s="75"/>
    </row>
    <row r="6" spans="1:8" ht="61.5" customHeight="1" x14ac:dyDescent="0.3">
      <c r="A6" s="76" t="s">
        <v>66</v>
      </c>
      <c r="B6" s="76"/>
      <c r="C6" s="76"/>
      <c r="D6" s="76"/>
      <c r="E6" s="76"/>
      <c r="F6" s="76"/>
      <c r="G6" s="76"/>
      <c r="H6" s="76"/>
    </row>
    <row r="7" spans="1:8" ht="55.2" x14ac:dyDescent="0.3">
      <c r="A7" s="4" t="s">
        <v>5</v>
      </c>
      <c r="B7" s="5" t="s">
        <v>1</v>
      </c>
      <c r="C7" s="5" t="s">
        <v>14</v>
      </c>
      <c r="D7" s="5" t="s">
        <v>2</v>
      </c>
      <c r="E7" s="5" t="s">
        <v>18</v>
      </c>
      <c r="F7" s="5" t="s">
        <v>3</v>
      </c>
      <c r="G7" s="5" t="s">
        <v>9</v>
      </c>
      <c r="H7" s="5" t="s">
        <v>4</v>
      </c>
    </row>
    <row r="8" spans="1:8" ht="113.25" customHeight="1" x14ac:dyDescent="0.3">
      <c r="A8" s="79" t="s">
        <v>6</v>
      </c>
      <c r="B8" s="79" t="s">
        <v>10</v>
      </c>
      <c r="C8" s="78" t="s">
        <v>15</v>
      </c>
      <c r="D8" s="5" t="s">
        <v>12</v>
      </c>
      <c r="E8" s="9" t="s">
        <v>11</v>
      </c>
      <c r="F8" s="5" t="s">
        <v>0</v>
      </c>
      <c r="G8" s="10" t="s">
        <v>13</v>
      </c>
      <c r="H8" s="79" t="s">
        <v>31</v>
      </c>
    </row>
    <row r="9" spans="1:8" ht="55.2" x14ac:dyDescent="0.3">
      <c r="A9" s="79"/>
      <c r="B9" s="79"/>
      <c r="C9" s="78"/>
      <c r="D9" s="5" t="s">
        <v>12</v>
      </c>
      <c r="E9" s="9" t="s">
        <v>19</v>
      </c>
      <c r="F9" s="5" t="s">
        <v>0</v>
      </c>
      <c r="G9" s="6">
        <v>150</v>
      </c>
      <c r="H9" s="79"/>
    </row>
    <row r="10" spans="1:8" ht="108.75" customHeight="1" x14ac:dyDescent="0.3">
      <c r="A10" s="79"/>
      <c r="B10" s="79"/>
      <c r="C10" s="13" t="s">
        <v>22</v>
      </c>
      <c r="D10" s="5" t="s">
        <v>12</v>
      </c>
      <c r="E10" s="9" t="s">
        <v>21</v>
      </c>
      <c r="F10" s="5" t="s">
        <v>0</v>
      </c>
      <c r="G10" s="6">
        <f>1336.5-60</f>
        <v>1276.5</v>
      </c>
      <c r="H10" s="79"/>
    </row>
    <row r="11" spans="1:8" ht="123.75" customHeight="1" x14ac:dyDescent="0.3">
      <c r="A11" s="79"/>
      <c r="B11" s="79"/>
      <c r="C11" s="13" t="s">
        <v>24</v>
      </c>
      <c r="D11" s="5" t="s">
        <v>12</v>
      </c>
      <c r="E11" s="9" t="s">
        <v>23</v>
      </c>
      <c r="F11" s="5" t="s">
        <v>0</v>
      </c>
      <c r="G11" s="6">
        <v>12.7</v>
      </c>
      <c r="H11" s="79"/>
    </row>
    <row r="12" spans="1:8" s="33" customFormat="1" ht="123.75" customHeight="1" x14ac:dyDescent="0.3">
      <c r="A12" s="9" t="s">
        <v>16</v>
      </c>
      <c r="B12" s="46" t="s">
        <v>111</v>
      </c>
      <c r="C12" s="19" t="s">
        <v>112</v>
      </c>
      <c r="D12" s="9" t="s">
        <v>12</v>
      </c>
      <c r="E12" s="9" t="s">
        <v>57</v>
      </c>
      <c r="F12" s="20" t="s">
        <v>0</v>
      </c>
      <c r="G12" s="10">
        <f>G13+G14</f>
        <v>6800.0839999999998</v>
      </c>
      <c r="H12" s="9"/>
    </row>
    <row r="13" spans="1:8" s="39" customFormat="1" ht="235.5" customHeight="1" x14ac:dyDescent="0.3">
      <c r="A13" s="34" t="s">
        <v>108</v>
      </c>
      <c r="B13" s="35" t="s">
        <v>63</v>
      </c>
      <c r="C13" s="36" t="s">
        <v>56</v>
      </c>
      <c r="D13" s="34" t="s">
        <v>12</v>
      </c>
      <c r="E13" s="34" t="s">
        <v>57</v>
      </c>
      <c r="F13" s="37" t="s">
        <v>0</v>
      </c>
      <c r="G13" s="38">
        <f>2130+3170.084</f>
        <v>5300.0839999999998</v>
      </c>
      <c r="H13" s="34" t="s">
        <v>65</v>
      </c>
    </row>
    <row r="14" spans="1:8" s="40" customFormat="1" ht="235.5" customHeight="1" x14ac:dyDescent="0.3">
      <c r="A14" s="41" t="s">
        <v>109</v>
      </c>
      <c r="B14" s="42" t="s">
        <v>110</v>
      </c>
      <c r="C14" s="43" t="s">
        <v>115</v>
      </c>
      <c r="D14" s="41" t="s">
        <v>12</v>
      </c>
      <c r="E14" s="41" t="s">
        <v>57</v>
      </c>
      <c r="F14" s="44" t="s">
        <v>0</v>
      </c>
      <c r="G14" s="45">
        <v>1500</v>
      </c>
      <c r="H14" s="41" t="s">
        <v>65</v>
      </c>
    </row>
    <row r="15" spans="1:8" s="25" customFormat="1" ht="117.75" customHeight="1" x14ac:dyDescent="0.3">
      <c r="A15" s="69" t="s">
        <v>25</v>
      </c>
      <c r="B15" s="82" t="s">
        <v>58</v>
      </c>
      <c r="C15" s="84" t="s">
        <v>74</v>
      </c>
      <c r="D15" s="82" t="s">
        <v>12</v>
      </c>
      <c r="E15" s="69" t="s">
        <v>59</v>
      </c>
      <c r="F15" s="71" t="s">
        <v>0</v>
      </c>
      <c r="G15" s="24" t="s">
        <v>147</v>
      </c>
      <c r="H15" s="69" t="s">
        <v>64</v>
      </c>
    </row>
    <row r="16" spans="1:8" s="25" customFormat="1" ht="54.6" customHeight="1" x14ac:dyDescent="0.3">
      <c r="A16" s="70"/>
      <c r="B16" s="83"/>
      <c r="C16" s="85"/>
      <c r="D16" s="83"/>
      <c r="E16" s="70"/>
      <c r="F16" s="72"/>
      <c r="G16" s="24">
        <f>506.7+260.7</f>
        <v>767.4</v>
      </c>
      <c r="H16" s="70"/>
    </row>
    <row r="17" spans="1:8" ht="186.75" customHeight="1" x14ac:dyDescent="0.3">
      <c r="A17" s="5" t="s">
        <v>26</v>
      </c>
      <c r="B17" s="11" t="s">
        <v>46</v>
      </c>
      <c r="C17" s="13" t="s">
        <v>47</v>
      </c>
      <c r="D17" s="5" t="s">
        <v>12</v>
      </c>
      <c r="E17" s="5" t="s">
        <v>48</v>
      </c>
      <c r="F17" s="12" t="s">
        <v>0</v>
      </c>
      <c r="G17" s="6">
        <v>900</v>
      </c>
      <c r="H17" s="5" t="s">
        <v>49</v>
      </c>
    </row>
    <row r="18" spans="1:8" ht="193.5" customHeight="1" x14ac:dyDescent="0.3">
      <c r="A18" s="9" t="s">
        <v>54</v>
      </c>
      <c r="B18" s="18" t="s">
        <v>118</v>
      </c>
      <c r="C18" s="19" t="s">
        <v>119</v>
      </c>
      <c r="D18" s="9" t="s">
        <v>12</v>
      </c>
      <c r="E18" s="9" t="s">
        <v>120</v>
      </c>
      <c r="F18" s="20" t="s">
        <v>0</v>
      </c>
      <c r="G18" s="10">
        <v>1500</v>
      </c>
      <c r="H18" s="5" t="s">
        <v>148</v>
      </c>
    </row>
    <row r="19" spans="1:8" ht="193.5" customHeight="1" x14ac:dyDescent="0.3">
      <c r="A19" s="9" t="s">
        <v>55</v>
      </c>
      <c r="B19" s="18" t="s">
        <v>179</v>
      </c>
      <c r="C19" s="19" t="s">
        <v>180</v>
      </c>
      <c r="D19" s="9" t="s">
        <v>12</v>
      </c>
      <c r="E19" s="9" t="s">
        <v>181</v>
      </c>
      <c r="F19" s="20" t="s">
        <v>0</v>
      </c>
      <c r="G19" s="10">
        <v>1000</v>
      </c>
      <c r="H19" s="5" t="s">
        <v>182</v>
      </c>
    </row>
    <row r="20" spans="1:8" ht="194.25" customHeight="1" x14ac:dyDescent="0.3">
      <c r="A20" s="9" t="s">
        <v>121</v>
      </c>
      <c r="B20" s="18" t="s">
        <v>122</v>
      </c>
      <c r="C20" s="19" t="s">
        <v>123</v>
      </c>
      <c r="D20" s="9" t="s">
        <v>12</v>
      </c>
      <c r="E20" s="9" t="s">
        <v>124</v>
      </c>
      <c r="F20" s="20" t="s">
        <v>0</v>
      </c>
      <c r="G20" s="10">
        <v>1000</v>
      </c>
      <c r="H20" s="5" t="s">
        <v>149</v>
      </c>
    </row>
    <row r="21" spans="1:8" ht="194.25" customHeight="1" x14ac:dyDescent="0.3">
      <c r="A21" s="9" t="s">
        <v>125</v>
      </c>
      <c r="B21" s="11" t="s">
        <v>170</v>
      </c>
      <c r="C21" s="13" t="s">
        <v>171</v>
      </c>
      <c r="D21" s="5" t="s">
        <v>12</v>
      </c>
      <c r="E21" s="5" t="s">
        <v>172</v>
      </c>
      <c r="F21" s="12" t="s">
        <v>0</v>
      </c>
      <c r="G21" s="14">
        <v>1000</v>
      </c>
      <c r="H21" s="5" t="s">
        <v>173</v>
      </c>
    </row>
    <row r="22" spans="1:8" ht="192.75" customHeight="1" x14ac:dyDescent="0.3">
      <c r="A22" s="5" t="s">
        <v>130</v>
      </c>
      <c r="B22" s="11" t="s">
        <v>27</v>
      </c>
      <c r="C22" s="13" t="s">
        <v>28</v>
      </c>
      <c r="D22" s="5" t="s">
        <v>12</v>
      </c>
      <c r="E22" s="5" t="s">
        <v>29</v>
      </c>
      <c r="F22" s="12" t="s">
        <v>0</v>
      </c>
      <c r="G22" s="14">
        <f>190+943.963</f>
        <v>1133.963</v>
      </c>
      <c r="H22" s="5" t="s">
        <v>30</v>
      </c>
    </row>
    <row r="23" spans="1:8" ht="192.75" customHeight="1" x14ac:dyDescent="0.3">
      <c r="A23" s="9" t="s">
        <v>131</v>
      </c>
      <c r="B23" s="18" t="s">
        <v>126</v>
      </c>
      <c r="C23" s="19" t="s">
        <v>127</v>
      </c>
      <c r="D23" s="9" t="s">
        <v>12</v>
      </c>
      <c r="E23" s="9" t="s">
        <v>128</v>
      </c>
      <c r="F23" s="20" t="s">
        <v>0</v>
      </c>
      <c r="G23" s="10">
        <v>1500</v>
      </c>
      <c r="H23" s="9" t="s">
        <v>129</v>
      </c>
    </row>
    <row r="24" spans="1:8" ht="236.25" customHeight="1" x14ac:dyDescent="0.3">
      <c r="A24" s="5" t="s">
        <v>132</v>
      </c>
      <c r="B24" s="11" t="s">
        <v>60</v>
      </c>
      <c r="C24" s="13" t="s">
        <v>61</v>
      </c>
      <c r="D24" s="5" t="s">
        <v>12</v>
      </c>
      <c r="E24" s="5" t="s">
        <v>44</v>
      </c>
      <c r="F24" s="12" t="s">
        <v>0</v>
      </c>
      <c r="G24" s="6">
        <f>1000+2000</f>
        <v>3000</v>
      </c>
      <c r="H24" s="5" t="s">
        <v>62</v>
      </c>
    </row>
    <row r="25" spans="1:8" ht="236.25" customHeight="1" x14ac:dyDescent="0.3">
      <c r="A25" s="5" t="s">
        <v>133</v>
      </c>
      <c r="B25" s="11" t="s">
        <v>71</v>
      </c>
      <c r="C25" s="13" t="s">
        <v>75</v>
      </c>
      <c r="D25" s="5" t="s">
        <v>12</v>
      </c>
      <c r="E25" s="5" t="s">
        <v>72</v>
      </c>
      <c r="F25" s="12" t="s">
        <v>0</v>
      </c>
      <c r="G25" s="6">
        <f>1000+1000+1000</f>
        <v>3000</v>
      </c>
      <c r="H25" s="5" t="s">
        <v>73</v>
      </c>
    </row>
    <row r="26" spans="1:8" ht="236.25" customHeight="1" x14ac:dyDescent="0.3">
      <c r="A26" s="5" t="s">
        <v>134</v>
      </c>
      <c r="B26" s="11" t="s">
        <v>81</v>
      </c>
      <c r="C26" s="13" t="s">
        <v>82</v>
      </c>
      <c r="D26" s="5" t="s">
        <v>12</v>
      </c>
      <c r="E26" s="5" t="s">
        <v>83</v>
      </c>
      <c r="F26" s="12" t="s">
        <v>0</v>
      </c>
      <c r="G26" s="6">
        <v>1500</v>
      </c>
      <c r="H26" s="5" t="s">
        <v>84</v>
      </c>
    </row>
    <row r="27" spans="1:8" s="32" customFormat="1" ht="236.25" customHeight="1" x14ac:dyDescent="0.3">
      <c r="A27" s="26" t="s">
        <v>135</v>
      </c>
      <c r="B27" s="27" t="s">
        <v>77</v>
      </c>
      <c r="C27" s="27" t="s">
        <v>78</v>
      </c>
      <c r="D27" s="26" t="s">
        <v>12</v>
      </c>
      <c r="E27" s="26" t="s">
        <v>79</v>
      </c>
      <c r="F27" s="26" t="s">
        <v>0</v>
      </c>
      <c r="G27" s="54">
        <f>2500+1600+1000+1101.456+1757.5</f>
        <v>7958.9560000000001</v>
      </c>
      <c r="H27" s="26" t="s">
        <v>80</v>
      </c>
    </row>
    <row r="28" spans="1:8" s="32" customFormat="1" ht="236.25" customHeight="1" x14ac:dyDescent="0.3">
      <c r="A28" s="5" t="s">
        <v>136</v>
      </c>
      <c r="B28" s="11" t="s">
        <v>187</v>
      </c>
      <c r="C28" s="13" t="s">
        <v>188</v>
      </c>
      <c r="D28" s="5" t="s">
        <v>12</v>
      </c>
      <c r="E28" s="5" t="s">
        <v>190</v>
      </c>
      <c r="F28" s="12" t="s">
        <v>0</v>
      </c>
      <c r="G28" s="10">
        <f>1000</f>
        <v>1000</v>
      </c>
      <c r="H28" s="5" t="s">
        <v>189</v>
      </c>
    </row>
    <row r="29" spans="1:8" s="21" customFormat="1" ht="193.2" x14ac:dyDescent="0.3">
      <c r="A29" s="9" t="s">
        <v>137</v>
      </c>
      <c r="B29" s="18" t="s">
        <v>67</v>
      </c>
      <c r="C29" s="19" t="s">
        <v>68</v>
      </c>
      <c r="D29" s="9" t="s">
        <v>12</v>
      </c>
      <c r="E29" s="9" t="s">
        <v>69</v>
      </c>
      <c r="F29" s="20" t="s">
        <v>0</v>
      </c>
      <c r="G29" s="10">
        <v>1000</v>
      </c>
      <c r="H29" s="9" t="s">
        <v>70</v>
      </c>
    </row>
    <row r="30" spans="1:8" ht="187.5" customHeight="1" x14ac:dyDescent="0.3">
      <c r="A30" s="5" t="s">
        <v>138</v>
      </c>
      <c r="B30" s="11" t="s">
        <v>50</v>
      </c>
      <c r="C30" s="13" t="s">
        <v>51</v>
      </c>
      <c r="D30" s="5" t="s">
        <v>12</v>
      </c>
      <c r="E30" s="5" t="s">
        <v>52</v>
      </c>
      <c r="F30" s="12" t="s">
        <v>0</v>
      </c>
      <c r="G30" s="6">
        <v>300</v>
      </c>
      <c r="H30" s="5" t="s">
        <v>53</v>
      </c>
    </row>
    <row r="31" spans="1:8" ht="225.75" customHeight="1" x14ac:dyDescent="0.3">
      <c r="A31" s="5" t="s">
        <v>139</v>
      </c>
      <c r="B31" s="11" t="s">
        <v>40</v>
      </c>
      <c r="C31" s="13" t="s">
        <v>41</v>
      </c>
      <c r="D31" s="5" t="s">
        <v>12</v>
      </c>
      <c r="E31" s="5" t="s">
        <v>42</v>
      </c>
      <c r="F31" s="12" t="s">
        <v>0</v>
      </c>
      <c r="G31" s="6">
        <v>400</v>
      </c>
      <c r="H31" s="5" t="s">
        <v>43</v>
      </c>
    </row>
    <row r="32" spans="1:8" ht="225.75" customHeight="1" x14ac:dyDescent="0.3">
      <c r="A32" s="5" t="s">
        <v>140</v>
      </c>
      <c r="B32" s="11" t="s">
        <v>85</v>
      </c>
      <c r="C32" s="13" t="s">
        <v>86</v>
      </c>
      <c r="D32" s="5" t="s">
        <v>12</v>
      </c>
      <c r="E32" s="5" t="s">
        <v>87</v>
      </c>
      <c r="F32" s="12" t="s">
        <v>0</v>
      </c>
      <c r="G32" s="6">
        <v>1000</v>
      </c>
      <c r="H32" s="5" t="s">
        <v>88</v>
      </c>
    </row>
    <row r="33" spans="1:9" s="21" customFormat="1" ht="223.5" customHeight="1" x14ac:dyDescent="0.3">
      <c r="A33" s="9" t="s">
        <v>141</v>
      </c>
      <c r="B33" s="18" t="s">
        <v>37</v>
      </c>
      <c r="C33" s="19" t="s">
        <v>38</v>
      </c>
      <c r="D33" s="9" t="s">
        <v>12</v>
      </c>
      <c r="E33" s="9" t="s">
        <v>45</v>
      </c>
      <c r="F33" s="20" t="s">
        <v>0</v>
      </c>
      <c r="G33" s="10">
        <f>5200+4750</f>
        <v>9950</v>
      </c>
      <c r="H33" s="9" t="s">
        <v>39</v>
      </c>
    </row>
    <row r="34" spans="1:9" s="29" customFormat="1" ht="183.75" customHeight="1" x14ac:dyDescent="0.3">
      <c r="A34" s="26" t="s">
        <v>142</v>
      </c>
      <c r="B34" s="27" t="s">
        <v>91</v>
      </c>
      <c r="C34" s="27" t="s">
        <v>92</v>
      </c>
      <c r="D34" s="26" t="s">
        <v>12</v>
      </c>
      <c r="E34" s="26" t="s">
        <v>93</v>
      </c>
      <c r="F34" s="26" t="s">
        <v>0</v>
      </c>
      <c r="G34" s="28">
        <v>1500</v>
      </c>
      <c r="H34" s="23" t="s">
        <v>94</v>
      </c>
    </row>
    <row r="35" spans="1:9" s="29" customFormat="1" ht="176.25" customHeight="1" x14ac:dyDescent="0.3">
      <c r="A35" s="26" t="s">
        <v>143</v>
      </c>
      <c r="B35" s="27" t="s">
        <v>100</v>
      </c>
      <c r="C35" s="27" t="s">
        <v>101</v>
      </c>
      <c r="D35" s="26" t="s">
        <v>12</v>
      </c>
      <c r="E35" s="26" t="s">
        <v>102</v>
      </c>
      <c r="F35" s="26" t="s">
        <v>0</v>
      </c>
      <c r="G35" s="28">
        <f>2000+2000</f>
        <v>4000</v>
      </c>
      <c r="H35" s="26" t="s">
        <v>103</v>
      </c>
    </row>
    <row r="36" spans="1:9" s="29" customFormat="1" ht="183.75" customHeight="1" x14ac:dyDescent="0.3">
      <c r="A36" s="26" t="s">
        <v>144</v>
      </c>
      <c r="B36" s="27" t="s">
        <v>95</v>
      </c>
      <c r="C36" s="27" t="s">
        <v>96</v>
      </c>
      <c r="D36" s="26" t="s">
        <v>12</v>
      </c>
      <c r="E36" s="26" t="s">
        <v>97</v>
      </c>
      <c r="F36" s="26" t="s">
        <v>0</v>
      </c>
      <c r="G36" s="28">
        <v>1000</v>
      </c>
      <c r="H36" s="23" t="s">
        <v>98</v>
      </c>
    </row>
    <row r="37" spans="1:9" s="29" customFormat="1" ht="183.75" customHeight="1" x14ac:dyDescent="0.3">
      <c r="A37" s="26" t="s">
        <v>145</v>
      </c>
      <c r="B37" s="11" t="s">
        <v>176</v>
      </c>
      <c r="C37" s="13" t="s">
        <v>177</v>
      </c>
      <c r="D37" s="5" t="s">
        <v>12</v>
      </c>
      <c r="E37" s="5" t="s">
        <v>186</v>
      </c>
      <c r="F37" s="12" t="s">
        <v>0</v>
      </c>
      <c r="G37" s="28">
        <f>1000</f>
        <v>1000</v>
      </c>
      <c r="H37" s="5" t="s">
        <v>178</v>
      </c>
    </row>
    <row r="38" spans="1:9" ht="227.25" customHeight="1" x14ac:dyDescent="0.3">
      <c r="A38" s="5" t="s">
        <v>174</v>
      </c>
      <c r="B38" s="11" t="s">
        <v>33</v>
      </c>
      <c r="C38" s="13" t="s">
        <v>34</v>
      </c>
      <c r="D38" s="5" t="s">
        <v>12</v>
      </c>
      <c r="E38" s="5" t="s">
        <v>35</v>
      </c>
      <c r="F38" s="12" t="s">
        <v>0</v>
      </c>
      <c r="G38" s="6">
        <f>1300+910</f>
        <v>2210</v>
      </c>
      <c r="H38" s="5" t="s">
        <v>36</v>
      </c>
    </row>
    <row r="39" spans="1:9" s="21" customFormat="1" ht="227.25" customHeight="1" x14ac:dyDescent="0.3">
      <c r="A39" s="9" t="s">
        <v>183</v>
      </c>
      <c r="B39" s="18" t="s">
        <v>104</v>
      </c>
      <c r="C39" s="19" t="s">
        <v>105</v>
      </c>
      <c r="D39" s="9" t="s">
        <v>12</v>
      </c>
      <c r="E39" s="9" t="s">
        <v>106</v>
      </c>
      <c r="F39" s="20" t="s">
        <v>0</v>
      </c>
      <c r="G39" s="10">
        <f>1500+6500</f>
        <v>8000</v>
      </c>
      <c r="H39" s="9" t="s">
        <v>107</v>
      </c>
    </row>
    <row r="40" spans="1:9" s="29" customFormat="1" ht="193.2" x14ac:dyDescent="0.3">
      <c r="A40" s="26" t="s">
        <v>184</v>
      </c>
      <c r="B40" s="27" t="s">
        <v>20</v>
      </c>
      <c r="C40" s="27" t="s">
        <v>99</v>
      </c>
      <c r="D40" s="26" t="s">
        <v>12</v>
      </c>
      <c r="E40" s="26" t="s">
        <v>32</v>
      </c>
      <c r="F40" s="26" t="s">
        <v>0</v>
      </c>
      <c r="G40" s="30">
        <f>100000-1336.5-12.7-1490-5200-1000-400-900-300-1607.334-2130-5750-5000-943.963-2000-1000+60-2500-7580.084-17920.251-8000-1600-1500-1000-6640+1000-14601.456+1607.334-1000-1000-1757.5-1000-1000</f>
        <v>6497.5459999999912</v>
      </c>
      <c r="H40" s="26" t="s">
        <v>17</v>
      </c>
    </row>
    <row r="41" spans="1:9" s="32" customFormat="1" ht="151.80000000000001" x14ac:dyDescent="0.3">
      <c r="A41" s="73" t="s">
        <v>185</v>
      </c>
      <c r="B41" s="80" t="s">
        <v>114</v>
      </c>
      <c r="C41" s="27" t="s">
        <v>116</v>
      </c>
      <c r="D41" s="73" t="s">
        <v>12</v>
      </c>
      <c r="E41" s="53" t="s">
        <v>113</v>
      </c>
      <c r="F41" s="26" t="s">
        <v>0</v>
      </c>
      <c r="G41" s="30">
        <v>640</v>
      </c>
      <c r="H41" s="73" t="s">
        <v>169</v>
      </c>
    </row>
    <row r="42" spans="1:9" s="32" customFormat="1" ht="127.5" customHeight="1" x14ac:dyDescent="0.3">
      <c r="A42" s="74"/>
      <c r="B42" s="81"/>
      <c r="C42" s="27" t="s">
        <v>175</v>
      </c>
      <c r="D42" s="74"/>
      <c r="E42" s="26" t="s">
        <v>165</v>
      </c>
      <c r="F42" s="26" t="s">
        <v>146</v>
      </c>
      <c r="G42" s="30">
        <f>G43+G44+G45</f>
        <v>366.36599999999999</v>
      </c>
      <c r="H42" s="74"/>
    </row>
    <row r="43" spans="1:9" s="59" customFormat="1" ht="69" x14ac:dyDescent="0.3">
      <c r="A43" s="55"/>
      <c r="B43" s="56"/>
      <c r="C43" s="57"/>
      <c r="D43" s="55"/>
      <c r="E43" s="55" t="s">
        <v>168</v>
      </c>
      <c r="F43" s="58"/>
      <c r="G43" s="60">
        <f>196.79088+32.79848</f>
        <v>229.58936</v>
      </c>
      <c r="H43" s="55"/>
    </row>
    <row r="44" spans="1:9" s="59" customFormat="1" ht="41.4" x14ac:dyDescent="0.3">
      <c r="A44" s="55"/>
      <c r="B44" s="56"/>
      <c r="C44" s="57"/>
      <c r="D44" s="55"/>
      <c r="E44" s="55" t="s">
        <v>166</v>
      </c>
      <c r="F44" s="58"/>
      <c r="G44" s="60">
        <f>77.46024+12.91004</f>
        <v>90.370279999999994</v>
      </c>
      <c r="H44" s="55"/>
    </row>
    <row r="45" spans="1:9" s="59" customFormat="1" ht="55.2" x14ac:dyDescent="0.3">
      <c r="A45" s="55"/>
      <c r="B45" s="56"/>
      <c r="C45" s="57"/>
      <c r="D45" s="55"/>
      <c r="E45" s="55" t="s">
        <v>167</v>
      </c>
      <c r="F45" s="58"/>
      <c r="G45" s="60">
        <f>39.77688+6.62948</f>
        <v>46.406359999999999</v>
      </c>
      <c r="H45" s="55"/>
    </row>
    <row r="46" spans="1:9" ht="16.2" customHeight="1" x14ac:dyDescent="0.3">
      <c r="A46" s="77" t="s">
        <v>7</v>
      </c>
      <c r="B46" s="77"/>
      <c r="C46" s="77"/>
      <c r="D46" s="77"/>
      <c r="E46" s="77"/>
      <c r="F46" s="77"/>
      <c r="G46" s="22">
        <f>SUM(G9:G42)-G12</f>
        <v>71363.514999999985</v>
      </c>
      <c r="H46" s="3"/>
      <c r="I46" s="31"/>
    </row>
    <row r="47" spans="1:9" ht="16.2" customHeight="1" x14ac:dyDescent="0.3">
      <c r="A47" s="15"/>
      <c r="B47" s="15"/>
      <c r="C47" s="15"/>
      <c r="D47" s="15"/>
      <c r="E47" s="15"/>
      <c r="F47" s="15"/>
      <c r="G47" s="16"/>
      <c r="H47" s="17"/>
    </row>
    <row r="48" spans="1:9" ht="16.5" customHeight="1" x14ac:dyDescent="0.3">
      <c r="B48" s="8" t="s">
        <v>89</v>
      </c>
      <c r="C48" s="7"/>
      <c r="D48" s="7"/>
      <c r="E48" s="7"/>
      <c r="G48" s="8" t="s">
        <v>90</v>
      </c>
      <c r="H48" s="31"/>
    </row>
    <row r="51" spans="7:7" x14ac:dyDescent="0.3">
      <c r="G51" s="31"/>
    </row>
    <row r="52" spans="7:7" x14ac:dyDescent="0.3">
      <c r="G52" s="31"/>
    </row>
  </sheetData>
  <mergeCells count="18">
    <mergeCell ref="A46:F46"/>
    <mergeCell ref="C8:C9"/>
    <mergeCell ref="A8:A11"/>
    <mergeCell ref="B8:B11"/>
    <mergeCell ref="H8:H11"/>
    <mergeCell ref="A41:A42"/>
    <mergeCell ref="B41:B42"/>
    <mergeCell ref="D41:D42"/>
    <mergeCell ref="A15:A16"/>
    <mergeCell ref="B15:B16"/>
    <mergeCell ref="C15:C16"/>
    <mergeCell ref="D15:D16"/>
    <mergeCell ref="E15:E16"/>
    <mergeCell ref="F15:F16"/>
    <mergeCell ref="H15:H16"/>
    <mergeCell ref="H41:H42"/>
    <mergeCell ref="A5:H5"/>
    <mergeCell ref="A6:H6"/>
  </mergeCells>
  <pageMargins left="0.59055118110236227" right="0.19685039370078741" top="0.59055118110236227" bottom="0.19685039370078741" header="0.31496062992125984" footer="0.31496062992125984"/>
  <pageSetup paperSize="9" scale="63" fitToWidth="10" fitToHeight="10" orientation="landscape" r:id="rId1"/>
  <headerFooter differentFirst="1">
    <oddHeader>&amp;C&amp;P</oddHeader>
  </headerFooter>
  <rowBreaks count="1" manualBreakCount="1">
    <brk id="19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Ресурсне забезп.</vt:lpstr>
      <vt:lpstr>Перелік заходів</vt:lpstr>
      <vt:lpstr>'Перелік заходів'!Заголовки_для_друку</vt:lpstr>
      <vt:lpstr>'Перелік заходів'!Область_друку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2024-11-28T06:23:45Z</dcterms:modified>
</cp:coreProperties>
</file>