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2024 рік\"/>
    </mc:Choice>
  </mc:AlternateContent>
  <bookViews>
    <workbookView xWindow="90" yWindow="30" windowWidth="11400" windowHeight="8895"/>
  </bookViews>
  <sheets>
    <sheet name="2023-2024" sheetId="5" r:id="rId1"/>
  </sheets>
  <definedNames>
    <definedName name="Z_39D9BC59_74A8_4C4B_9399_167A80A9B8CE_.wvu.PrintTitles" localSheetId="0" hidden="1">'2023-2024'!$4:$9</definedName>
    <definedName name="Z_A314A688_A1C1_4292_AD54_FF55A3D9A6D2_.wvu.PrintTitles" localSheetId="0" hidden="1">'2023-2024'!$4:$9</definedName>
    <definedName name="Z_D4A9EE66_684D_4340_A087_70D37E8C95DD_.wvu.Rows" localSheetId="0" hidden="1">'2023-2024'!#REF!,'2023-2024'!#REF!,'2023-2024'!#REF!,'2023-2024'!#REF!,'2023-2024'!#REF!,'2023-2024'!#REF!</definedName>
    <definedName name="_xlnm.Print_Titles" localSheetId="0">'2023-2024'!$4:$9</definedName>
    <definedName name="_xlnm.Print_Area" localSheetId="0">'2023-2024'!$A$1:$R$101</definedName>
  </definedNames>
  <calcPr calcId="152511"/>
  <customWorkbookViews>
    <customWorkbookView name="X - Личное представление" guid="{FE5DC2F0-7DAC-42C7-98EA-A2FB2E80DB8D}" mergeInterval="0" personalView="1" maximized="1" xWindow="1" yWindow="1" windowWidth="1024" windowHeight="550" activeSheetId="1"/>
    <customWorkbookView name="www.PHILka.RU - Личное представление" guid="{A314A688-A1C1-4292-AD54-FF55A3D9A6D2}" mergeInterval="0" personalView="1" maximized="1" xWindow="1" yWindow="1" windowWidth="1280" windowHeight="836" activeSheetId="1"/>
    <customWorkbookView name="777 - Личное представление" guid="{BCAFC064-F833-4DB3-AEE8-4A86ABC582FE}" mergeInterval="0" personalView="1" maximized="1" windowWidth="1276" windowHeight="799" activeSheetId="1"/>
    <customWorkbookView name="1 - Личное представление" guid="{39D9BC59-74A8-4C4B-9399-167A80A9B8CE}" mergeInterval="0" personalView="1" maximized="1" windowWidth="1148" windowHeight="666" activeSheetId="1"/>
    <customWorkbookView name="Ольга Николаевна - Личное представление" guid="{D4A9EE66-684D-4340-A087-70D37E8C95DD}" mergeInterval="0" personalView="1" maximized="1" windowWidth="1276" windowHeight="882" activeSheetId="1"/>
    <customWorkbookView name="WiZaRd - Личное представление" guid="{C205A65F-82B2-4DDD-81FC-0873C52F1A8D}" mergeInterval="0" personalView="1" maximized="1" windowWidth="1362" windowHeight="622" activeSheetId="1"/>
  </customWorkbookViews>
</workbook>
</file>

<file path=xl/calcChain.xml><?xml version="1.0" encoding="utf-8"?>
<calcChain xmlns="http://schemas.openxmlformats.org/spreadsheetml/2006/main">
  <c r="K78" i="5" l="1"/>
  <c r="P86" i="5"/>
  <c r="O86" i="5"/>
  <c r="L86" i="5"/>
  <c r="K86" i="5"/>
  <c r="H83" i="5"/>
  <c r="I83" i="5"/>
  <c r="I76" i="5" s="1"/>
  <c r="I75" i="5" s="1"/>
  <c r="O90" i="5"/>
  <c r="R93" i="5"/>
  <c r="Q93" i="5"/>
  <c r="P93" i="5"/>
  <c r="C84" i="5" l="1"/>
  <c r="K84" i="5"/>
  <c r="J83" i="5"/>
  <c r="L50" i="5" l="1"/>
  <c r="L51" i="5"/>
  <c r="L52" i="5"/>
  <c r="L53" i="5"/>
  <c r="L54" i="5"/>
  <c r="L55" i="5"/>
  <c r="L56" i="5"/>
  <c r="L57" i="5"/>
  <c r="L58" i="5"/>
  <c r="L59" i="5"/>
  <c r="L61" i="5"/>
  <c r="L62" i="5"/>
  <c r="L63" i="5"/>
  <c r="L64" i="5"/>
  <c r="L65" i="5"/>
  <c r="K50" i="5"/>
  <c r="L95" i="5"/>
  <c r="P95" i="5"/>
  <c r="C95" i="5"/>
  <c r="O95" i="5" s="1"/>
  <c r="L90" i="5"/>
  <c r="P90" i="5"/>
  <c r="C90" i="5"/>
  <c r="P63" i="5"/>
  <c r="L43" i="5"/>
  <c r="Q61" i="5"/>
  <c r="Q62" i="5"/>
  <c r="Q63" i="5"/>
  <c r="Q64" i="5"/>
  <c r="Q80" i="5"/>
  <c r="Q81" i="5"/>
  <c r="Q82" i="5"/>
  <c r="R72" i="5"/>
  <c r="R73" i="5"/>
  <c r="R67" i="5"/>
  <c r="R68" i="5"/>
  <c r="R65" i="5"/>
  <c r="Q67" i="5"/>
  <c r="Q68" i="5"/>
  <c r="O67" i="5"/>
  <c r="O68" i="5"/>
  <c r="N67" i="5"/>
  <c r="N68" i="5"/>
  <c r="M67" i="5"/>
  <c r="M68" i="5"/>
  <c r="K67" i="5"/>
  <c r="K68" i="5"/>
  <c r="F67" i="5"/>
  <c r="E66" i="5"/>
  <c r="E67" i="5"/>
  <c r="D67" i="5"/>
  <c r="C68" i="5"/>
  <c r="C67" i="5" l="1"/>
  <c r="I79" i="5"/>
  <c r="L80" i="5"/>
  <c r="H79" i="5"/>
  <c r="P80" i="5"/>
  <c r="G80" i="5"/>
  <c r="K80" i="5" s="1"/>
  <c r="L82" i="5"/>
  <c r="D79" i="5"/>
  <c r="G95" i="5"/>
  <c r="K95" i="5" s="1"/>
  <c r="G86" i="5"/>
  <c r="P82" i="5"/>
  <c r="G82" i="5"/>
  <c r="C82" i="5"/>
  <c r="K82" i="5" s="1"/>
  <c r="M64" i="5"/>
  <c r="G64" i="5"/>
  <c r="C64" i="5"/>
  <c r="P64" i="5"/>
  <c r="O82" i="5" l="1"/>
  <c r="O80" i="5"/>
  <c r="O64" i="5"/>
  <c r="K64" i="5"/>
  <c r="M63" i="5" l="1"/>
  <c r="P84" i="5" l="1"/>
  <c r="L84" i="5"/>
  <c r="G84" i="5"/>
  <c r="D83" i="5"/>
  <c r="O84" i="5" l="1"/>
  <c r="L78" i="5"/>
  <c r="P78" i="5"/>
  <c r="H77" i="5"/>
  <c r="G78" i="5"/>
  <c r="O78" i="5" s="1"/>
  <c r="P83" i="5"/>
  <c r="G90" i="5"/>
  <c r="G77" i="5" l="1"/>
  <c r="P77" i="5"/>
  <c r="L77" i="5"/>
  <c r="C86" i="5"/>
  <c r="O77" i="5" l="1"/>
  <c r="K77" i="5"/>
  <c r="H27" i="5"/>
  <c r="H32" i="5"/>
  <c r="P39" i="5"/>
  <c r="L83" i="5" l="1"/>
  <c r="E83" i="5"/>
  <c r="F83" i="5"/>
  <c r="P85" i="5"/>
  <c r="Q85" i="5"/>
  <c r="R85" i="5"/>
  <c r="L85" i="5"/>
  <c r="M85" i="5"/>
  <c r="N85" i="5"/>
  <c r="G85" i="5"/>
  <c r="C85" i="5"/>
  <c r="L47" i="5"/>
  <c r="M47" i="5"/>
  <c r="N47" i="5"/>
  <c r="P47" i="5"/>
  <c r="Q47" i="5"/>
  <c r="R47" i="5"/>
  <c r="M46" i="5"/>
  <c r="N46" i="5"/>
  <c r="G47" i="5"/>
  <c r="C47" i="5"/>
  <c r="P12" i="5"/>
  <c r="Q12" i="5"/>
  <c r="R12" i="5"/>
  <c r="P14" i="5"/>
  <c r="Q14" i="5"/>
  <c r="R14" i="5"/>
  <c r="P16" i="5"/>
  <c r="Q16" i="5"/>
  <c r="R16" i="5"/>
  <c r="P19" i="5"/>
  <c r="Q19" i="5"/>
  <c r="R19" i="5"/>
  <c r="P21" i="5"/>
  <c r="Q21" i="5"/>
  <c r="R21" i="5"/>
  <c r="P23" i="5"/>
  <c r="Q23" i="5"/>
  <c r="R23" i="5"/>
  <c r="P24" i="5"/>
  <c r="Q24" i="5"/>
  <c r="R24" i="5"/>
  <c r="P28" i="5"/>
  <c r="Q28" i="5"/>
  <c r="R28" i="5"/>
  <c r="P29" i="5"/>
  <c r="Q29" i="5"/>
  <c r="R29" i="5"/>
  <c r="P30" i="5"/>
  <c r="Q30" i="5"/>
  <c r="R30" i="5"/>
  <c r="P31" i="5"/>
  <c r="Q31" i="5"/>
  <c r="R31" i="5"/>
  <c r="P33" i="5"/>
  <c r="Q33" i="5"/>
  <c r="R33" i="5"/>
  <c r="P34" i="5"/>
  <c r="Q34" i="5"/>
  <c r="R34" i="5"/>
  <c r="P35" i="5"/>
  <c r="Q35" i="5"/>
  <c r="R35" i="5"/>
  <c r="P36" i="5"/>
  <c r="Q36" i="5"/>
  <c r="R36" i="5"/>
  <c r="P38" i="5"/>
  <c r="Q38" i="5"/>
  <c r="R38" i="5"/>
  <c r="Q39" i="5"/>
  <c r="R39" i="5"/>
  <c r="P40" i="5"/>
  <c r="Q40" i="5"/>
  <c r="R40" i="5"/>
  <c r="P41" i="5"/>
  <c r="Q41" i="5"/>
  <c r="R41" i="5"/>
  <c r="P43" i="5"/>
  <c r="Q43" i="5"/>
  <c r="R43" i="5"/>
  <c r="P46" i="5"/>
  <c r="Q46" i="5"/>
  <c r="R46" i="5"/>
  <c r="P48" i="5"/>
  <c r="Q48" i="5"/>
  <c r="R48" i="5"/>
  <c r="P49" i="5"/>
  <c r="Q49" i="5"/>
  <c r="R49" i="5"/>
  <c r="P50" i="5"/>
  <c r="Q50" i="5"/>
  <c r="R50" i="5"/>
  <c r="P51" i="5"/>
  <c r="Q51" i="5"/>
  <c r="R51" i="5"/>
  <c r="P54" i="5"/>
  <c r="Q54" i="5"/>
  <c r="R54" i="5"/>
  <c r="P55" i="5"/>
  <c r="Q55" i="5"/>
  <c r="R55" i="5"/>
  <c r="P56" i="5"/>
  <c r="Q56" i="5"/>
  <c r="R56" i="5"/>
  <c r="P57" i="5"/>
  <c r="Q57" i="5"/>
  <c r="R57" i="5"/>
  <c r="P58" i="5"/>
  <c r="Q58" i="5"/>
  <c r="R58" i="5"/>
  <c r="P59" i="5"/>
  <c r="Q59" i="5"/>
  <c r="R59" i="5"/>
  <c r="R60" i="5"/>
  <c r="P61" i="5"/>
  <c r="R61" i="5"/>
  <c r="P62" i="5"/>
  <c r="R62" i="5"/>
  <c r="R63" i="5"/>
  <c r="P65" i="5"/>
  <c r="Q65" i="5"/>
  <c r="P71" i="5"/>
  <c r="Q71" i="5"/>
  <c r="R71" i="5"/>
  <c r="P73" i="5"/>
  <c r="Q73" i="5"/>
  <c r="P81" i="5"/>
  <c r="R81" i="5"/>
  <c r="P87" i="5"/>
  <c r="Q87" i="5"/>
  <c r="R87" i="5"/>
  <c r="P88" i="5"/>
  <c r="Q88" i="5"/>
  <c r="R88" i="5"/>
  <c r="P89" i="5"/>
  <c r="Q89" i="5"/>
  <c r="R89" i="5"/>
  <c r="P91" i="5"/>
  <c r="Q91" i="5"/>
  <c r="R91" i="5"/>
  <c r="P92" i="5"/>
  <c r="Q92" i="5"/>
  <c r="R92" i="5"/>
  <c r="P94" i="5"/>
  <c r="Q94" i="5"/>
  <c r="R94" i="5"/>
  <c r="P97" i="5"/>
  <c r="Q97" i="5"/>
  <c r="R97" i="5"/>
  <c r="L12" i="5"/>
  <c r="M12" i="5"/>
  <c r="N12" i="5"/>
  <c r="M14" i="5"/>
  <c r="N14" i="5"/>
  <c r="L16" i="5"/>
  <c r="M16" i="5"/>
  <c r="N16" i="5"/>
  <c r="L19" i="5"/>
  <c r="M19" i="5"/>
  <c r="N19" i="5"/>
  <c r="L21" i="5"/>
  <c r="M21" i="5"/>
  <c r="N21" i="5"/>
  <c r="L23" i="5"/>
  <c r="M23" i="5"/>
  <c r="N23" i="5"/>
  <c r="L24" i="5"/>
  <c r="M24" i="5"/>
  <c r="N24" i="5"/>
  <c r="L28" i="5"/>
  <c r="M28" i="5"/>
  <c r="N28" i="5"/>
  <c r="L29" i="5"/>
  <c r="M29" i="5"/>
  <c r="N29" i="5"/>
  <c r="L30" i="5"/>
  <c r="M30" i="5"/>
  <c r="N30" i="5"/>
  <c r="L31" i="5"/>
  <c r="M31" i="5"/>
  <c r="N31" i="5"/>
  <c r="L33" i="5"/>
  <c r="M33" i="5"/>
  <c r="N33" i="5"/>
  <c r="L34" i="5"/>
  <c r="M34" i="5"/>
  <c r="N34" i="5"/>
  <c r="L35" i="5"/>
  <c r="M35" i="5"/>
  <c r="N35" i="5"/>
  <c r="L36" i="5"/>
  <c r="M36" i="5"/>
  <c r="N36" i="5"/>
  <c r="L38" i="5"/>
  <c r="M38" i="5"/>
  <c r="N38" i="5"/>
  <c r="L39" i="5"/>
  <c r="M39" i="5"/>
  <c r="N39" i="5"/>
  <c r="L40" i="5"/>
  <c r="M40" i="5"/>
  <c r="N40" i="5"/>
  <c r="L41" i="5"/>
  <c r="M41" i="5"/>
  <c r="N41" i="5"/>
  <c r="M43" i="5"/>
  <c r="N43" i="5"/>
  <c r="L46" i="5"/>
  <c r="L48" i="5"/>
  <c r="M48" i="5"/>
  <c r="N48" i="5"/>
  <c r="L49" i="5"/>
  <c r="M49" i="5"/>
  <c r="N49" i="5"/>
  <c r="M50" i="5"/>
  <c r="N50" i="5"/>
  <c r="M51" i="5"/>
  <c r="N51" i="5"/>
  <c r="M54" i="5"/>
  <c r="N54" i="5"/>
  <c r="M55" i="5"/>
  <c r="N55" i="5"/>
  <c r="M56" i="5"/>
  <c r="N56" i="5"/>
  <c r="M57" i="5"/>
  <c r="N57" i="5"/>
  <c r="M58" i="5"/>
  <c r="N58" i="5"/>
  <c r="M59" i="5"/>
  <c r="N59" i="5"/>
  <c r="N60" i="5"/>
  <c r="M61" i="5"/>
  <c r="N61" i="5"/>
  <c r="M62" i="5"/>
  <c r="N62" i="5"/>
  <c r="N63" i="5"/>
  <c r="M65" i="5"/>
  <c r="N65" i="5"/>
  <c r="L71" i="5"/>
  <c r="M71" i="5"/>
  <c r="N71" i="5"/>
  <c r="L73" i="5"/>
  <c r="M73" i="5"/>
  <c r="N73" i="5"/>
  <c r="L81" i="5"/>
  <c r="M81" i="5"/>
  <c r="N81" i="5"/>
  <c r="L87" i="5"/>
  <c r="M87" i="5"/>
  <c r="N87" i="5"/>
  <c r="L88" i="5"/>
  <c r="M88" i="5"/>
  <c r="N88" i="5"/>
  <c r="L89" i="5"/>
  <c r="M89" i="5"/>
  <c r="N89" i="5"/>
  <c r="L91" i="5"/>
  <c r="M91" i="5"/>
  <c r="N91" i="5"/>
  <c r="L92" i="5"/>
  <c r="M92" i="5"/>
  <c r="N92" i="5"/>
  <c r="L93" i="5"/>
  <c r="M93" i="5"/>
  <c r="N93" i="5"/>
  <c r="L94" i="5"/>
  <c r="M94" i="5"/>
  <c r="N94" i="5"/>
  <c r="L97" i="5"/>
  <c r="M97" i="5"/>
  <c r="N97" i="5"/>
  <c r="C97" i="5"/>
  <c r="F96" i="5"/>
  <c r="E96" i="5"/>
  <c r="D96" i="5"/>
  <c r="C94" i="5"/>
  <c r="C93" i="5"/>
  <c r="C92" i="5"/>
  <c r="C91" i="5"/>
  <c r="C89" i="5"/>
  <c r="C88" i="5"/>
  <c r="C87" i="5"/>
  <c r="C81" i="5"/>
  <c r="C79" i="5" s="1"/>
  <c r="F79" i="5"/>
  <c r="E79" i="5"/>
  <c r="Q79" i="5" s="1"/>
  <c r="D76" i="5"/>
  <c r="C73" i="5"/>
  <c r="F72" i="5"/>
  <c r="E72" i="5"/>
  <c r="D72" i="5"/>
  <c r="C71" i="5"/>
  <c r="F70" i="5"/>
  <c r="F69" i="5" s="1"/>
  <c r="F66" i="5" s="1"/>
  <c r="E70" i="5"/>
  <c r="E69" i="5" s="1"/>
  <c r="D70" i="5"/>
  <c r="D69" i="5" s="1"/>
  <c r="D66" i="5" s="1"/>
  <c r="C65" i="5"/>
  <c r="C63" i="5"/>
  <c r="C62" i="5"/>
  <c r="C61" i="5"/>
  <c r="E60" i="5"/>
  <c r="D60" i="5"/>
  <c r="L60" i="5" s="1"/>
  <c r="C59" i="5"/>
  <c r="C58" i="5"/>
  <c r="C57" i="5"/>
  <c r="C56" i="5"/>
  <c r="C55" i="5"/>
  <c r="C54" i="5"/>
  <c r="F53" i="5"/>
  <c r="F52" i="5" s="1"/>
  <c r="E53" i="5"/>
  <c r="E52" i="5" s="1"/>
  <c r="D53" i="5"/>
  <c r="C51" i="5"/>
  <c r="C50" i="5"/>
  <c r="C49" i="5"/>
  <c r="C48" i="5"/>
  <c r="C46" i="5"/>
  <c r="F45" i="5"/>
  <c r="E45" i="5"/>
  <c r="D45" i="5"/>
  <c r="C43" i="5"/>
  <c r="E42" i="5"/>
  <c r="D42" i="5"/>
  <c r="L42" i="5" s="1"/>
  <c r="C41" i="5"/>
  <c r="C40" i="5"/>
  <c r="C39" i="5"/>
  <c r="C38" i="5"/>
  <c r="F37" i="5"/>
  <c r="E37" i="5"/>
  <c r="D37" i="5"/>
  <c r="C36" i="5"/>
  <c r="C35" i="5"/>
  <c r="C34" i="5"/>
  <c r="C33" i="5"/>
  <c r="F32" i="5"/>
  <c r="E32" i="5"/>
  <c r="D32" i="5"/>
  <c r="L32" i="5" s="1"/>
  <c r="C31" i="5"/>
  <c r="C30" i="5"/>
  <c r="C29" i="5"/>
  <c r="C28" i="5"/>
  <c r="F27" i="5"/>
  <c r="E27" i="5"/>
  <c r="D27" i="5"/>
  <c r="P27" i="5" s="1"/>
  <c r="C24" i="5"/>
  <c r="C23" i="5"/>
  <c r="F22" i="5"/>
  <c r="E22" i="5"/>
  <c r="D22" i="5"/>
  <c r="C21" i="5"/>
  <c r="F20" i="5"/>
  <c r="E20" i="5"/>
  <c r="D20" i="5"/>
  <c r="C19" i="5"/>
  <c r="F18" i="5"/>
  <c r="E18" i="5"/>
  <c r="D18" i="5"/>
  <c r="C16" i="5"/>
  <c r="F15" i="5"/>
  <c r="E15" i="5"/>
  <c r="D15" i="5"/>
  <c r="C14" i="5"/>
  <c r="F13" i="5"/>
  <c r="F11" i="5" s="1"/>
  <c r="E13" i="5"/>
  <c r="E11" i="5" s="1"/>
  <c r="D13" i="5"/>
  <c r="C12" i="5"/>
  <c r="G97" i="5"/>
  <c r="J96" i="5"/>
  <c r="I96" i="5"/>
  <c r="H96" i="5"/>
  <c r="G94" i="5"/>
  <c r="G93" i="5"/>
  <c r="G92" i="5"/>
  <c r="G91" i="5"/>
  <c r="G89" i="5"/>
  <c r="G88" i="5"/>
  <c r="G87" i="5"/>
  <c r="G81" i="5"/>
  <c r="G79" i="5" s="1"/>
  <c r="J79" i="5"/>
  <c r="H76" i="5"/>
  <c r="G73" i="5"/>
  <c r="J72" i="5"/>
  <c r="N72" i="5" s="1"/>
  <c r="I72" i="5"/>
  <c r="H72" i="5"/>
  <c r="G71" i="5"/>
  <c r="J70" i="5"/>
  <c r="J69" i="5" s="1"/>
  <c r="J66" i="5" s="1"/>
  <c r="I70" i="5"/>
  <c r="I69" i="5" s="1"/>
  <c r="H70" i="5"/>
  <c r="G65" i="5"/>
  <c r="G63" i="5"/>
  <c r="G62" i="5"/>
  <c r="G61" i="5"/>
  <c r="I60" i="5"/>
  <c r="G59" i="5"/>
  <c r="G58" i="5"/>
  <c r="G57" i="5"/>
  <c r="G56" i="5"/>
  <c r="G55" i="5"/>
  <c r="G54" i="5"/>
  <c r="J53" i="5"/>
  <c r="I53" i="5"/>
  <c r="H53" i="5"/>
  <c r="G51" i="5"/>
  <c r="G50" i="5"/>
  <c r="G49" i="5"/>
  <c r="G48" i="5"/>
  <c r="G46" i="5"/>
  <c r="J45" i="5"/>
  <c r="I45" i="5"/>
  <c r="H45" i="5"/>
  <c r="G43" i="5"/>
  <c r="J42" i="5"/>
  <c r="I42" i="5"/>
  <c r="H42" i="5"/>
  <c r="G41" i="5"/>
  <c r="G40" i="5"/>
  <c r="G39" i="5"/>
  <c r="G38" i="5"/>
  <c r="J37" i="5"/>
  <c r="I37" i="5"/>
  <c r="H37" i="5"/>
  <c r="G36" i="5"/>
  <c r="G35" i="5"/>
  <c r="G34" i="5"/>
  <c r="G33" i="5"/>
  <c r="J32" i="5"/>
  <c r="I32" i="5"/>
  <c r="G32" i="5" s="1"/>
  <c r="G31" i="5"/>
  <c r="G30" i="5"/>
  <c r="G29" i="5"/>
  <c r="G28" i="5"/>
  <c r="J27" i="5"/>
  <c r="I27" i="5"/>
  <c r="G24" i="5"/>
  <c r="G23" i="5"/>
  <c r="J22" i="5"/>
  <c r="I22" i="5"/>
  <c r="H22" i="5"/>
  <c r="G21" i="5"/>
  <c r="J20" i="5"/>
  <c r="I20" i="5"/>
  <c r="H20" i="5"/>
  <c r="G19" i="5"/>
  <c r="J18" i="5"/>
  <c r="I18" i="5"/>
  <c r="H18" i="5"/>
  <c r="G16" i="5"/>
  <c r="J15" i="5"/>
  <c r="I15" i="5"/>
  <c r="H15" i="5"/>
  <c r="G14" i="5"/>
  <c r="J13" i="5"/>
  <c r="J11" i="5" s="1"/>
  <c r="I13" i="5"/>
  <c r="I11" i="5" s="1"/>
  <c r="H13" i="5"/>
  <c r="G12" i="5"/>
  <c r="Q11" i="5" l="1"/>
  <c r="N96" i="5"/>
  <c r="K51" i="5"/>
  <c r="R45" i="5"/>
  <c r="G13" i="5"/>
  <c r="G18" i="5"/>
  <c r="Q37" i="5"/>
  <c r="R42" i="5"/>
  <c r="O50" i="5"/>
  <c r="G53" i="5"/>
  <c r="N79" i="5"/>
  <c r="Q15" i="5"/>
  <c r="M79" i="5"/>
  <c r="Q20" i="5"/>
  <c r="R32" i="5"/>
  <c r="R15" i="5"/>
  <c r="R27" i="5"/>
  <c r="Q45" i="5"/>
  <c r="Q53" i="5"/>
  <c r="C15" i="5"/>
  <c r="C20" i="5"/>
  <c r="I52" i="5"/>
  <c r="M52" i="5" s="1"/>
  <c r="G96" i="5"/>
  <c r="N45" i="5"/>
  <c r="M45" i="5"/>
  <c r="N27" i="5"/>
  <c r="L72" i="5"/>
  <c r="Q22" i="5"/>
  <c r="R11" i="5"/>
  <c r="J17" i="5"/>
  <c r="R22" i="5"/>
  <c r="F17" i="5"/>
  <c r="F10" i="5" s="1"/>
  <c r="F74" i="5" s="1"/>
  <c r="E26" i="5"/>
  <c r="E25" i="5" s="1"/>
  <c r="M53" i="5"/>
  <c r="L96" i="5"/>
  <c r="N53" i="5"/>
  <c r="N13" i="5"/>
  <c r="P42" i="5"/>
  <c r="M11" i="5"/>
  <c r="G15" i="5"/>
  <c r="K15" i="5" s="1"/>
  <c r="Q32" i="5"/>
  <c r="R37" i="5"/>
  <c r="J76" i="5"/>
  <c r="J75" i="5" s="1"/>
  <c r="C13" i="5"/>
  <c r="O13" i="5" s="1"/>
  <c r="C22" i="5"/>
  <c r="M13" i="5"/>
  <c r="N32" i="5"/>
  <c r="M20" i="5"/>
  <c r="R13" i="5"/>
  <c r="N20" i="5"/>
  <c r="Q27" i="5"/>
  <c r="R20" i="5"/>
  <c r="I26" i="5"/>
  <c r="I25" i="5" s="1"/>
  <c r="F26" i="5"/>
  <c r="F25" i="5" s="1"/>
  <c r="J26" i="5"/>
  <c r="J52" i="5"/>
  <c r="E17" i="5"/>
  <c r="M32" i="5"/>
  <c r="P72" i="5"/>
  <c r="Q13" i="5"/>
  <c r="N37" i="5"/>
  <c r="N22" i="5"/>
  <c r="R96" i="5"/>
  <c r="E76" i="5"/>
  <c r="C76" i="5" s="1"/>
  <c r="M27" i="5"/>
  <c r="O71" i="5"/>
  <c r="M37" i="5"/>
  <c r="M22" i="5"/>
  <c r="N15" i="5"/>
  <c r="P96" i="5"/>
  <c r="G83" i="5"/>
  <c r="I17" i="5"/>
  <c r="C96" i="5"/>
  <c r="N42" i="5"/>
  <c r="N18" i="5"/>
  <c r="M15" i="5"/>
  <c r="N11" i="5"/>
  <c r="R79" i="5"/>
  <c r="R53" i="5"/>
  <c r="R18" i="5"/>
  <c r="G37" i="5"/>
  <c r="G72" i="5"/>
  <c r="M18" i="5"/>
  <c r="Q18" i="5"/>
  <c r="O65" i="5"/>
  <c r="O62" i="5"/>
  <c r="M42" i="5"/>
  <c r="C83" i="5"/>
  <c r="P70" i="5"/>
  <c r="K93" i="5"/>
  <c r="K61" i="5"/>
  <c r="P20" i="5"/>
  <c r="C72" i="5"/>
  <c r="K65" i="5"/>
  <c r="K71" i="5"/>
  <c r="M60" i="5"/>
  <c r="K63" i="5"/>
  <c r="Q42" i="5"/>
  <c r="Q60" i="5"/>
  <c r="O63" i="5"/>
  <c r="G60" i="5"/>
  <c r="Q72" i="5"/>
  <c r="O73" i="5"/>
  <c r="K48" i="5"/>
  <c r="N83" i="5"/>
  <c r="K31" i="5"/>
  <c r="Q83" i="5"/>
  <c r="K94" i="5"/>
  <c r="K24" i="5"/>
  <c r="P76" i="5"/>
  <c r="K47" i="5"/>
  <c r="P60" i="5"/>
  <c r="H52" i="5"/>
  <c r="G45" i="5"/>
  <c r="G42" i="5"/>
  <c r="K41" i="5"/>
  <c r="P37" i="5"/>
  <c r="H26" i="5"/>
  <c r="H25" i="5" s="1"/>
  <c r="G20" i="5"/>
  <c r="K20" i="5" s="1"/>
  <c r="P18" i="5"/>
  <c r="H17" i="5"/>
  <c r="P13" i="5"/>
  <c r="O94" i="5"/>
  <c r="O85" i="5"/>
  <c r="O55" i="5"/>
  <c r="O56" i="5"/>
  <c r="O87" i="5"/>
  <c r="O88" i="5"/>
  <c r="K85" i="5"/>
  <c r="K58" i="5"/>
  <c r="K89" i="5"/>
  <c r="K97" i="5"/>
  <c r="O91" i="5"/>
  <c r="H69" i="5"/>
  <c r="P69" i="5" s="1"/>
  <c r="K92" i="5"/>
  <c r="O61" i="5"/>
  <c r="K56" i="5"/>
  <c r="K54" i="5"/>
  <c r="L45" i="5"/>
  <c r="P45" i="5"/>
  <c r="O39" i="5"/>
  <c r="K35" i="5"/>
  <c r="L20" i="5"/>
  <c r="L18" i="5"/>
  <c r="K19" i="5"/>
  <c r="C18" i="5"/>
  <c r="O18" i="5" s="1"/>
  <c r="M96" i="5"/>
  <c r="O97" i="5"/>
  <c r="Q96" i="5"/>
  <c r="F76" i="5"/>
  <c r="F75" i="5" s="1"/>
  <c r="M83" i="5"/>
  <c r="R83" i="5"/>
  <c r="O92" i="5"/>
  <c r="K88" i="5"/>
  <c r="K73" i="5"/>
  <c r="M72" i="5"/>
  <c r="C60" i="5"/>
  <c r="E44" i="5"/>
  <c r="C42" i="5"/>
  <c r="O93" i="5"/>
  <c r="K91" i="5"/>
  <c r="O89" i="5"/>
  <c r="K87" i="5"/>
  <c r="L76" i="5"/>
  <c r="R66" i="5"/>
  <c r="R69" i="5"/>
  <c r="N69" i="5"/>
  <c r="I66" i="5"/>
  <c r="Q69" i="5"/>
  <c r="M69" i="5"/>
  <c r="O48" i="5"/>
  <c r="G70" i="5"/>
  <c r="O31" i="5"/>
  <c r="O49" i="5"/>
  <c r="K57" i="5"/>
  <c r="C69" i="5"/>
  <c r="O43" i="5"/>
  <c r="O59" i="5"/>
  <c r="O21" i="5"/>
  <c r="O23" i="5"/>
  <c r="O30" i="5"/>
  <c r="K36" i="5"/>
  <c r="K46" i="5"/>
  <c r="N70" i="5"/>
  <c r="O47" i="5"/>
  <c r="C70" i="5"/>
  <c r="M70" i="5"/>
  <c r="O54" i="5"/>
  <c r="L70" i="5"/>
  <c r="R70" i="5"/>
  <c r="Q70" i="5"/>
  <c r="K34" i="5"/>
  <c r="O79" i="5"/>
  <c r="K79" i="5"/>
  <c r="K81" i="5"/>
  <c r="O81" i="5"/>
  <c r="L79" i="5"/>
  <c r="P79" i="5"/>
  <c r="K62" i="5"/>
  <c r="K59" i="5"/>
  <c r="O58" i="5"/>
  <c r="O57" i="5"/>
  <c r="K55" i="5"/>
  <c r="D52" i="5"/>
  <c r="D44" i="5" s="1"/>
  <c r="P53" i="5"/>
  <c r="C53" i="5"/>
  <c r="O51" i="5"/>
  <c r="G27" i="5"/>
  <c r="O12" i="5"/>
  <c r="K16" i="5"/>
  <c r="K39" i="5"/>
  <c r="O19" i="5"/>
  <c r="K21" i="5"/>
  <c r="O38" i="5"/>
  <c r="K43" i="5"/>
  <c r="K33" i="5"/>
  <c r="K49" i="5"/>
  <c r="O34" i="5"/>
  <c r="O40" i="5"/>
  <c r="O29" i="5"/>
  <c r="O35" i="5"/>
  <c r="O46" i="5"/>
  <c r="C45" i="5"/>
  <c r="O41" i="5"/>
  <c r="K40" i="5"/>
  <c r="C37" i="5"/>
  <c r="K38" i="5"/>
  <c r="L37" i="5"/>
  <c r="O36" i="5"/>
  <c r="C32" i="5"/>
  <c r="K32" i="5" s="1"/>
  <c r="O33" i="5"/>
  <c r="P32" i="5"/>
  <c r="C27" i="5"/>
  <c r="K30" i="5"/>
  <c r="K29" i="5"/>
  <c r="K28" i="5"/>
  <c r="O28" i="5"/>
  <c r="D26" i="5"/>
  <c r="D25" i="5" s="1"/>
  <c r="L27" i="5"/>
  <c r="O24" i="5"/>
  <c r="K23" i="5"/>
  <c r="L22" i="5"/>
  <c r="D17" i="5"/>
  <c r="P22" i="5"/>
  <c r="L15" i="5"/>
  <c r="O16" i="5"/>
  <c r="P15" i="5"/>
  <c r="D11" i="5"/>
  <c r="O14" i="5"/>
  <c r="K12" i="5"/>
  <c r="D75" i="5"/>
  <c r="C66" i="5"/>
  <c r="G76" i="5"/>
  <c r="H75" i="5"/>
  <c r="H11" i="5"/>
  <c r="G22" i="5"/>
  <c r="G52" i="5" l="1"/>
  <c r="O22" i="5"/>
  <c r="N17" i="5"/>
  <c r="R17" i="5"/>
  <c r="O96" i="5"/>
  <c r="O37" i="5"/>
  <c r="E10" i="5"/>
  <c r="M10" i="5" s="1"/>
  <c r="K96" i="5"/>
  <c r="O72" i="5"/>
  <c r="Q76" i="5"/>
  <c r="O15" i="5"/>
  <c r="I44" i="5"/>
  <c r="Q44" i="5" s="1"/>
  <c r="Q52" i="5"/>
  <c r="O42" i="5"/>
  <c r="N75" i="5"/>
  <c r="G75" i="5"/>
  <c r="I10" i="5"/>
  <c r="Q25" i="5"/>
  <c r="M25" i="5"/>
  <c r="M76" i="5"/>
  <c r="G17" i="5"/>
  <c r="J25" i="5"/>
  <c r="R26" i="5"/>
  <c r="N26" i="5"/>
  <c r="R75" i="5"/>
  <c r="K72" i="5"/>
  <c r="E75" i="5"/>
  <c r="Q75" i="5" s="1"/>
  <c r="Q17" i="5"/>
  <c r="M17" i="5"/>
  <c r="N52" i="5"/>
  <c r="R52" i="5"/>
  <c r="G25" i="5"/>
  <c r="J44" i="5"/>
  <c r="Q26" i="5"/>
  <c r="M26" i="5"/>
  <c r="G69" i="5"/>
  <c r="O69" i="5" s="1"/>
  <c r="H66" i="5"/>
  <c r="P17" i="5"/>
  <c r="K60" i="5"/>
  <c r="K18" i="5"/>
  <c r="L69" i="5"/>
  <c r="O20" i="5"/>
  <c r="H44" i="5"/>
  <c r="G26" i="5"/>
  <c r="O27" i="5"/>
  <c r="P11" i="5"/>
  <c r="O60" i="5"/>
  <c r="K37" i="5"/>
  <c r="K27" i="5"/>
  <c r="C17" i="5"/>
  <c r="K17" i="5" s="1"/>
  <c r="C11" i="5"/>
  <c r="L11" i="5"/>
  <c r="R76" i="5"/>
  <c r="N76" i="5"/>
  <c r="N66" i="5"/>
  <c r="K42" i="5"/>
  <c r="O83" i="5"/>
  <c r="K83" i="5"/>
  <c r="O32" i="5"/>
  <c r="G66" i="5"/>
  <c r="Q66" i="5"/>
  <c r="M66" i="5"/>
  <c r="K70" i="5"/>
  <c r="O70" i="5"/>
  <c r="C75" i="5"/>
  <c r="P75" i="5"/>
  <c r="L75" i="5"/>
  <c r="O76" i="5"/>
  <c r="K76" i="5"/>
  <c r="O53" i="5"/>
  <c r="K53" i="5"/>
  <c r="C52" i="5"/>
  <c r="P52" i="5"/>
  <c r="C44" i="5"/>
  <c r="K22" i="5"/>
  <c r="K45" i="5"/>
  <c r="O45" i="5"/>
  <c r="C26" i="5"/>
  <c r="P26" i="5"/>
  <c r="L26" i="5"/>
  <c r="C25" i="5"/>
  <c r="P25" i="5"/>
  <c r="L25" i="5"/>
  <c r="L17" i="5"/>
  <c r="D10" i="5"/>
  <c r="G11" i="5"/>
  <c r="H10" i="5"/>
  <c r="M44" i="5" l="1"/>
  <c r="P66" i="5"/>
  <c r="L66" i="5"/>
  <c r="E74" i="5"/>
  <c r="E98" i="5" s="1"/>
  <c r="Q10" i="5"/>
  <c r="M75" i="5"/>
  <c r="I74" i="5"/>
  <c r="I98" i="5" s="1"/>
  <c r="K69" i="5"/>
  <c r="G44" i="5"/>
  <c r="K44" i="5" s="1"/>
  <c r="R25" i="5"/>
  <c r="N25" i="5"/>
  <c r="J10" i="5"/>
  <c r="F98" i="5"/>
  <c r="R44" i="5"/>
  <c r="N44" i="5"/>
  <c r="K11" i="5"/>
  <c r="L44" i="5"/>
  <c r="H74" i="5"/>
  <c r="P44" i="5"/>
  <c r="O11" i="5"/>
  <c r="O17" i="5"/>
  <c r="K66" i="5"/>
  <c r="O66" i="5"/>
  <c r="O75" i="5"/>
  <c r="K75" i="5"/>
  <c r="K52" i="5"/>
  <c r="O52" i="5"/>
  <c r="O25" i="5"/>
  <c r="K25" i="5"/>
  <c r="O26" i="5"/>
  <c r="K26" i="5"/>
  <c r="P10" i="5"/>
  <c r="L10" i="5"/>
  <c r="C10" i="5"/>
  <c r="D74" i="5"/>
  <c r="G10" i="5"/>
  <c r="O44" i="5" l="1"/>
  <c r="Q98" i="5"/>
  <c r="Q74" i="5"/>
  <c r="M74" i="5"/>
  <c r="M98" i="5"/>
  <c r="J74" i="5"/>
  <c r="R74" i="5" s="1"/>
  <c r="R10" i="5"/>
  <c r="N10" i="5"/>
  <c r="P74" i="5"/>
  <c r="L74" i="5"/>
  <c r="O10" i="5"/>
  <c r="K10" i="5"/>
  <c r="D98" i="5"/>
  <c r="C74" i="5"/>
  <c r="H98" i="5"/>
  <c r="G74" i="5"/>
  <c r="J98" i="5" l="1"/>
  <c r="R98" i="5" s="1"/>
  <c r="N74" i="5"/>
  <c r="P98" i="5"/>
  <c r="G98" i="5"/>
  <c r="L98" i="5"/>
  <c r="C98" i="5"/>
  <c r="O74" i="5"/>
  <c r="K74" i="5"/>
  <c r="O98" i="5" l="1"/>
  <c r="K98" i="5"/>
</calcChain>
</file>

<file path=xl/sharedStrings.xml><?xml version="1.0" encoding="utf-8"?>
<sst xmlns="http://schemas.openxmlformats.org/spreadsheetml/2006/main" count="195" uniqueCount="169">
  <si>
    <t>Власні надходження бюджетних установ</t>
  </si>
  <si>
    <t>Інші надходження</t>
  </si>
  <si>
    <t>Доходи від операцій з капіталом</t>
  </si>
  <si>
    <t>Разом доходів</t>
  </si>
  <si>
    <t>Від органів державного управління</t>
  </si>
  <si>
    <t>Найменування показника</t>
  </si>
  <si>
    <t>в тому   числі</t>
  </si>
  <si>
    <t xml:space="preserve"> </t>
  </si>
  <si>
    <t>загальний фонд</t>
  </si>
  <si>
    <t>спеціальний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</si>
  <si>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</si>
  <si>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Податки на доходи, податки на прибуток, податки на збільшення ринкової вартості</t>
  </si>
  <si>
    <t>Екологічний податок</t>
  </si>
  <si>
    <t>Єдиний податок</t>
  </si>
  <si>
    <t>Інші податки та збори</t>
  </si>
  <si>
    <t>Плата за надання адміністративних послуг</t>
  </si>
  <si>
    <t>з них</t>
  </si>
  <si>
    <t>бюджет розвитку</t>
  </si>
  <si>
    <t>Внутрішні податки на товари та послуги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</si>
  <si>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</si>
  <si>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</si>
  <si>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</si>
  <si>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</si>
  <si>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</si>
  <si>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</si>
  <si>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</si>
  <si>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</si>
  <si>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</si>
  <si>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</si>
  <si>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</si>
  <si>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</si>
  <si>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Плата за землю</t>
  </si>
  <si>
    <t>Транспортний податок</t>
  </si>
  <si>
    <t>Плата за надання інших адміністративних послуг</t>
  </si>
  <si>
    <t>Освітня субвенція з державного бюджету місцевим бюджетам</t>
  </si>
  <si>
    <t>Податок та збір на доходи фізичних осіб</t>
  </si>
  <si>
    <t>Адміністративний збір за державну реєстрацію речових прав на нерухоме майно та їх обтяжень</t>
  </si>
  <si>
    <t>Начальник фінансового управління</t>
  </si>
  <si>
    <t>Акцизний податок з ввезених на митну територію України підакцизних товарів (продукції)</t>
  </si>
  <si>
    <t>Субвенція з місцевого бюджету на виконання інвестиційних проектів</t>
  </si>
  <si>
    <t>Інші субвенції з місцевого бюджету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</si>
  <si>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</si>
  <si>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Ольга ЯКОВЕНКО</t>
  </si>
  <si>
    <t>14040100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</si>
  <si>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</si>
  <si>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</si>
  <si>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Відхилення, грн</t>
  </si>
  <si>
    <t>Кошти від продажу землі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</si>
  <si>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</si>
  <si>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Темп росту 2024/2023, %</t>
  </si>
  <si>
    <t>Субвенція з місцевого бюджету за рахунок залишку коштів освітньої субвенції, що утворився на початок бюджетного періоду</t>
  </si>
  <si>
    <t>Гранти (дарунки), що надійшли до бюджетів усіх рівнів</t>
  </si>
  <si>
    <t>Гранти, що надійшли до місцевих бюджетів</t>
  </si>
  <si>
    <t>Разом</t>
  </si>
  <si>
    <t>усього</t>
  </si>
  <si>
    <t>10000000</t>
  </si>
  <si>
    <t>Податкові надходження</t>
  </si>
  <si>
    <t>11000000</t>
  </si>
  <si>
    <t>11010000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</si>
  <si>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</si>
  <si>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</si>
  <si>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</si>
  <si>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</si>
  <si>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</si>
  <si>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</si>
  <si>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</si>
  <si>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</si>
  <si>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</si>
  <si>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</si>
  <si>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</si>
  <si>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</si>
  <si>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</si>
  <si>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</si>
  <si>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</si>
  <si>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</si>
  <si>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</si>
  <si>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</si>
  <si>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</si>
  <si>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</si>
  <si>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</si>
  <si>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нерухоме майно</t>
  </si>
  <si>
    <t>18010100</t>
  </si>
  <si>
    <t>18010200</t>
  </si>
  <si>
    <t>18010300</t>
  </si>
  <si>
    <t>18010400</t>
  </si>
  <si>
    <t>18010500</t>
  </si>
  <si>
    <t>18010600</t>
  </si>
  <si>
    <t>18010700</t>
  </si>
  <si>
    <t>18010900</t>
  </si>
  <si>
    <t>18011000</t>
  </si>
  <si>
    <t>18011100</t>
  </si>
  <si>
    <t>18030000</t>
  </si>
  <si>
    <t>18050000</t>
  </si>
  <si>
    <t>19000000</t>
  </si>
  <si>
    <t>19010000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</si>
  <si>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</si>
  <si>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</si>
  <si>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</si>
  <si>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</si>
  <si>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</si>
  <si>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</si>
  <si>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21081100</t>
  </si>
  <si>
    <t>Адміністративні штрафи та інші санкції</t>
  </si>
  <si>
    <t>21081500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</si>
  <si>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</si>
  <si>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21082400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</si>
  <si>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</si>
  <si>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</si>
  <si>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</si>
  <si>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22010300</t>
  </si>
  <si>
    <t>22012500</t>
  </si>
  <si>
    <t>22012600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</si>
  <si>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</si>
  <si>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</si>
  <si>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</si>
  <si>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</si>
  <si>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</si>
  <si>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</si>
  <si>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</si>
  <si>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</si>
  <si>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Кошти, отримані від надання учасниками процедури закупівлі / спрощеної закупівлі як забезпечення їх тендерної пропозиції / пропозиції учасника спрощеної закупівлі, які не підлягають поверненню цим учасникам</t>
  </si>
  <si>
    <t>24062100</t>
  </si>
  <si>
    <t>25000000</t>
  </si>
  <si>
    <t>30000000</t>
  </si>
  <si>
    <t>33000000</t>
  </si>
  <si>
    <t>Кошти від продажу землі і нематеріальних активів</t>
  </si>
  <si>
    <t>33010000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</si>
  <si>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</si>
  <si>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</si>
  <si>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</si>
  <si>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</si>
  <si>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</si>
  <si>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</si>
  <si>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</si>
  <si>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</si>
  <si>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41030000</t>
  </si>
  <si>
    <t>Субвенції з державного бюджету місцевим бюджетам</t>
  </si>
  <si>
    <t>41033900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</si>
  <si>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</si>
  <si>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</si>
  <si>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</si>
  <si>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</si>
  <si>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</si>
  <si>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</si>
  <si>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</si>
  <si>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42020000</t>
  </si>
  <si>
    <t>42020500</t>
  </si>
  <si>
    <t>X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</si>
  <si>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</si>
  <si>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</si>
  <si>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Дотації з державного бюджету місцевим бюджетам</t>
  </si>
  <si>
    <t>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</si>
  <si>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</si>
  <si>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</si>
  <si>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</si>
  <si>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 xml:space="preserve">Кошти за шкоду, що заподіяна на земельних ділянках державної
та комунальної власності, які не надані у користування та не
передані у власність, внаслідок їх самовільного зайняття,
використання не за цільовим призначенням, зняття ґрунтового
покриву (родючого шару ґрунту) без спеціального дозволу;
відшкодування збитків за погіршення якості ґрунтового
покриву тощо та за неодержання доходів у зв'язку з тимчасовим </t>
  </si>
  <si>
    <t>Субвенція з државного бюджету місцевим бюджетам на створення мережі спеціалізованих служб підтримки осіб, які постраждали від домашнього насильства за ознакою статі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</si>
  <si>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</si>
  <si>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Фактично надійшло за 2023 рік, грн</t>
  </si>
  <si>
    <t>Фактично надійшло за 2024 рік, грн</t>
  </si>
  <si>
    <t>Показники  бюджету Чорноморської міської територіальної громади  за доходами за 2024 рік  порівняно з аналогічними показниками за відповідний період попереднього бюджетного періоду із зазначенням динаміки їх зміни</t>
  </si>
  <si>
    <t>у 7 разів</t>
  </si>
  <si>
    <t>у 9 разів</t>
  </si>
  <si>
    <t xml:space="preserve">Кошти від відчуження майна, що належить Автономній Республіці Крим та майна, що перебуває в комунальній власності  </t>
  </si>
  <si>
    <t xml:space="preserve">Надходження від продажу основного капіталу  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</si>
  <si>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</si>
  <si>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Штрафні санкції, що застосовуються відповідно до Закону України «Про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пального» </t>
  </si>
  <si>
    <t>Адміністративний збір, що справляється відповідно до Закону України «Про державну реєстрацію юридичних осіб, фізичних осіб - підприємців та громадських формувань»</t>
  </si>
  <si>
    <t xml:space="preserve"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«Про державну реєстрацію юридичних осіб, фізичних осіб - підприємців та громадських формувань», а також плата за надання інших платних послуг, пов’язаних з такою державною реєстрацією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</si>
</sst>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%"/>
    <numFmt numFmtId="167" formatCode="#,##0;\-#,##0;#,&quot;-&quot;"/>
  </numFmts>
  <fonts count="1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Fill="1"/>
    <xf numFmtId="0" fontId="3" fillId="0" borderId="0" xfId="0" applyFo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/>
    <xf numFmtId="0" fontId="7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left"/>
    </xf>
    <xf numFmtId="0" fontId="7" fillId="0" borderId="0" xfId="0" applyFont="1" applyAlignment="1"/>
    <xf numFmtId="0" fontId="2" fillId="0" borderId="0" xfId="0" applyFont="1" applyAlignment="1"/>
    <xf numFmtId="165" fontId="4" fillId="2" borderId="0" xfId="0" applyNumberFormat="1" applyFont="1" applyFill="1" applyBorder="1"/>
    <xf numFmtId="0" fontId="6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165" fontId="2" fillId="2" borderId="0" xfId="0" applyNumberFormat="1" applyFont="1" applyFill="1" applyBorder="1"/>
    <xf numFmtId="0" fontId="1" fillId="2" borderId="0" xfId="0" applyFont="1" applyFill="1" applyBorder="1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</cellXfs>
  <cellStyles count="1">
    <cellStyle name="Звичайний" xfId="0" builtinId="0"/>
  </cellStyles>
  <dxfs count="2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6"/>
  <sheetViews>
    <sheetView showZeros="0" tabSelected="1" showRuler="0" zoomScale="72" zoomScaleNormal="72" zoomScaleSheetLayoutView="70" workbookViewId="0">
      <pane xSplit="2" ySplit="9" topLeftCell="C85" activePane="bottomRight" state="frozen"/>
      <selection pane="topRight" activeCell="C1" sqref="C1"/>
      <selection pane="bottomLeft" activeCell="A14" sqref="A14"/>
      <selection pane="bottomRight" activeCell="B87" sqref="B87"/>
    </sheetView>
  </sheetViews>
  <sheetFormatPr defaultRowHeight="12.75" x14ac:dyDescent="0.2"/>
  <cols>
    <col min="1" max="1" width="12.7109375" customWidth="1"/>
    <col min="2" max="2" width="86.28515625" customWidth="1"/>
    <col min="3" max="3" width="18.5703125" customWidth="1"/>
    <col min="4" max="4" width="19.42578125" customWidth="1"/>
    <col min="5" max="5" width="16.140625" customWidth="1"/>
    <col min="6" max="6" width="16.28515625" style="18" customWidth="1"/>
    <col min="7" max="7" width="18.42578125" style="30" customWidth="1"/>
    <col min="8" max="8" width="19.85546875" style="30" bestFit="1" customWidth="1"/>
    <col min="9" max="10" width="16.85546875" style="30" customWidth="1"/>
    <col min="11" max="11" width="13.7109375" customWidth="1"/>
    <col min="12" max="12" width="13.5703125" customWidth="1"/>
    <col min="13" max="13" width="11.42578125" customWidth="1"/>
    <col min="14" max="14" width="12" customWidth="1"/>
    <col min="15" max="15" width="16.5703125" customWidth="1"/>
    <col min="16" max="16" width="18.42578125" customWidth="1"/>
    <col min="17" max="17" width="15.28515625" customWidth="1"/>
    <col min="18" max="18" width="17.140625" customWidth="1"/>
  </cols>
  <sheetData>
    <row r="1" spans="1:18" s="5" customFormat="1" ht="15.75" x14ac:dyDescent="0.25">
      <c r="A1" s="19"/>
      <c r="B1" s="19"/>
      <c r="C1" s="17"/>
      <c r="D1" s="6"/>
      <c r="E1" s="6"/>
      <c r="F1" s="1"/>
      <c r="G1" s="24"/>
      <c r="H1" s="25"/>
      <c r="I1" s="25"/>
      <c r="J1" s="26"/>
      <c r="K1" s="1"/>
      <c r="L1" s="6"/>
      <c r="M1" s="6"/>
      <c r="N1" s="6"/>
      <c r="O1" s="1"/>
      <c r="P1" s="6"/>
      <c r="Q1" s="6"/>
      <c r="R1" s="6"/>
    </row>
    <row r="2" spans="1:18" ht="49.5" customHeight="1" x14ac:dyDescent="0.2">
      <c r="A2" s="59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16.149999999999999" customHeight="1" x14ac:dyDescent="0.2">
      <c r="A3" s="34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"/>
      <c r="N3" s="6"/>
      <c r="Q3" s="6"/>
      <c r="R3" s="6"/>
    </row>
    <row r="4" spans="1:18" s="6" customFormat="1" ht="27" customHeight="1" x14ac:dyDescent="0.2">
      <c r="A4" s="61" t="s">
        <v>5</v>
      </c>
      <c r="B4" s="61"/>
      <c r="C4" s="62" t="s">
        <v>158</v>
      </c>
      <c r="D4" s="62"/>
      <c r="E4" s="62"/>
      <c r="F4" s="62"/>
      <c r="G4" s="62" t="s">
        <v>159</v>
      </c>
      <c r="H4" s="62"/>
      <c r="I4" s="62"/>
      <c r="J4" s="62"/>
      <c r="K4" s="62" t="s">
        <v>49</v>
      </c>
      <c r="L4" s="62"/>
      <c r="M4" s="62"/>
      <c r="N4" s="62"/>
      <c r="O4" s="62" t="s">
        <v>46</v>
      </c>
      <c r="P4" s="62"/>
      <c r="Q4" s="62"/>
      <c r="R4" s="62"/>
    </row>
    <row r="5" spans="1:18" s="6" customFormat="1" ht="15.6" customHeight="1" x14ac:dyDescent="0.25">
      <c r="A5" s="61"/>
      <c r="B5" s="61"/>
      <c r="C5" s="63" t="s">
        <v>53</v>
      </c>
      <c r="D5" s="64" t="s">
        <v>6</v>
      </c>
      <c r="E5" s="64"/>
      <c r="F5" s="64"/>
      <c r="G5" s="58" t="s">
        <v>53</v>
      </c>
      <c r="H5" s="57" t="s">
        <v>6</v>
      </c>
      <c r="I5" s="57"/>
      <c r="J5" s="57"/>
      <c r="K5" s="58" t="s">
        <v>53</v>
      </c>
      <c r="L5" s="57" t="s">
        <v>6</v>
      </c>
      <c r="M5" s="57"/>
      <c r="N5" s="57"/>
      <c r="O5" s="58" t="s">
        <v>53</v>
      </c>
      <c r="P5" s="57" t="s">
        <v>6</v>
      </c>
      <c r="Q5" s="57"/>
      <c r="R5" s="57"/>
    </row>
    <row r="6" spans="1:18" s="6" customFormat="1" ht="17.25" customHeight="1" x14ac:dyDescent="0.2">
      <c r="A6" s="61"/>
      <c r="B6" s="61"/>
      <c r="C6" s="63"/>
      <c r="D6" s="55" t="s">
        <v>8</v>
      </c>
      <c r="E6" s="55" t="s">
        <v>9</v>
      </c>
      <c r="F6" s="55"/>
      <c r="G6" s="58"/>
      <c r="H6" s="56" t="s">
        <v>8</v>
      </c>
      <c r="I6" s="56" t="s">
        <v>9</v>
      </c>
      <c r="J6" s="56"/>
      <c r="K6" s="58"/>
      <c r="L6" s="56" t="s">
        <v>8</v>
      </c>
      <c r="M6" s="56" t="s">
        <v>9</v>
      </c>
      <c r="N6" s="56"/>
      <c r="O6" s="58"/>
      <c r="P6" s="56" t="s">
        <v>8</v>
      </c>
      <c r="Q6" s="56" t="s">
        <v>9</v>
      </c>
      <c r="R6" s="56"/>
    </row>
    <row r="7" spans="1:18" s="6" customFormat="1" ht="15" customHeight="1" x14ac:dyDescent="0.2">
      <c r="A7" s="61"/>
      <c r="B7" s="61"/>
      <c r="C7" s="63"/>
      <c r="D7" s="55"/>
      <c r="E7" s="55" t="s">
        <v>54</v>
      </c>
      <c r="F7" s="33" t="s">
        <v>16</v>
      </c>
      <c r="G7" s="58"/>
      <c r="H7" s="56"/>
      <c r="I7" s="56" t="s">
        <v>54</v>
      </c>
      <c r="J7" s="32" t="s">
        <v>16</v>
      </c>
      <c r="K7" s="58"/>
      <c r="L7" s="56"/>
      <c r="M7" s="56" t="s">
        <v>54</v>
      </c>
      <c r="N7" s="32" t="s">
        <v>16</v>
      </c>
      <c r="O7" s="58"/>
      <c r="P7" s="56"/>
      <c r="Q7" s="56" t="s">
        <v>54</v>
      </c>
      <c r="R7" s="32" t="s">
        <v>16</v>
      </c>
    </row>
    <row r="8" spans="1:18" s="6" customFormat="1" ht="36.75" customHeight="1" x14ac:dyDescent="0.2">
      <c r="A8" s="61"/>
      <c r="B8" s="61"/>
      <c r="C8" s="63"/>
      <c r="D8" s="55"/>
      <c r="E8" s="55"/>
      <c r="F8" s="33" t="s">
        <v>17</v>
      </c>
      <c r="G8" s="58"/>
      <c r="H8" s="56"/>
      <c r="I8" s="56"/>
      <c r="J8" s="32" t="s">
        <v>17</v>
      </c>
      <c r="K8" s="58"/>
      <c r="L8" s="56"/>
      <c r="M8" s="56"/>
      <c r="N8" s="32" t="s">
        <v>17</v>
      </c>
      <c r="O8" s="58"/>
      <c r="P8" s="56"/>
      <c r="Q8" s="56"/>
      <c r="R8" s="32" t="s">
        <v>17</v>
      </c>
    </row>
    <row r="9" spans="1:18" s="6" customFormat="1" ht="15.75" x14ac:dyDescent="0.25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1">
        <v>7</v>
      </c>
      <c r="H9" s="31">
        <v>8</v>
      </c>
      <c r="I9" s="31">
        <v>9</v>
      </c>
      <c r="J9" s="31">
        <v>10</v>
      </c>
      <c r="K9" s="31">
        <v>11</v>
      </c>
      <c r="L9" s="31">
        <v>12</v>
      </c>
      <c r="M9" s="31">
        <v>13</v>
      </c>
      <c r="N9" s="31">
        <v>14</v>
      </c>
      <c r="O9" s="31">
        <v>15</v>
      </c>
      <c r="P9" s="31">
        <v>16</v>
      </c>
      <c r="Q9" s="31">
        <v>17</v>
      </c>
      <c r="R9" s="31">
        <v>18</v>
      </c>
    </row>
    <row r="10" spans="1:18" s="8" customFormat="1" ht="33.75" customHeight="1" x14ac:dyDescent="0.25">
      <c r="A10" s="36" t="s">
        <v>55</v>
      </c>
      <c r="B10" s="37" t="s">
        <v>56</v>
      </c>
      <c r="C10" s="50">
        <f t="shared" ref="C10:C16" si="0">D10 + E10</f>
        <v>927706264.16999996</v>
      </c>
      <c r="D10" s="50">
        <f>D11+D15+D17+D25+D42</f>
        <v>927377344.78999996</v>
      </c>
      <c r="E10" s="50">
        <f>E11+E15+E17+E25+E42</f>
        <v>328919.38</v>
      </c>
      <c r="F10" s="50">
        <f t="shared" ref="F10" si="1">F11+F15+F17+F25+F42</f>
        <v>0</v>
      </c>
      <c r="G10" s="50">
        <f t="shared" ref="G10:G16" si="2">H10 + I10</f>
        <v>903338964.42000008</v>
      </c>
      <c r="H10" s="50">
        <f>H11+H15+H17+H25+H42</f>
        <v>902711333.69000006</v>
      </c>
      <c r="I10" s="50">
        <f>I11+I15+I17+I25+I42</f>
        <v>627630.73</v>
      </c>
      <c r="J10" s="50">
        <f t="shared" ref="J10" si="3">J11+J15+J17+J25+J42</f>
        <v>0</v>
      </c>
      <c r="K10" s="46">
        <f>IFERROR(G10/C10,"")</f>
        <v>0.97373381996962061</v>
      </c>
      <c r="L10" s="46">
        <f t="shared" ref="L10:N10" si="4">IFERROR(H10/D10,"")</f>
        <v>0.9734024006100932</v>
      </c>
      <c r="M10" s="46">
        <f t="shared" si="4"/>
        <v>1.9081597745927892</v>
      </c>
      <c r="N10" s="46" t="str">
        <f t="shared" si="4"/>
        <v/>
      </c>
      <c r="O10" s="47">
        <f>G10-C10</f>
        <v>-24367299.749999881</v>
      </c>
      <c r="P10" s="47">
        <f t="shared" ref="P10:R10" si="5">H10-D10</f>
        <v>-24666011.099999905</v>
      </c>
      <c r="Q10" s="47">
        <f t="shared" si="5"/>
        <v>298711.34999999998</v>
      </c>
      <c r="R10" s="47">
        <f t="shared" si="5"/>
        <v>0</v>
      </c>
    </row>
    <row r="11" spans="1:18" s="20" customFormat="1" ht="31.5" x14ac:dyDescent="0.25">
      <c r="A11" s="36" t="s">
        <v>57</v>
      </c>
      <c r="B11" s="37" t="s">
        <v>11</v>
      </c>
      <c r="C11" s="50">
        <f t="shared" si="0"/>
        <v>616450716.59000003</v>
      </c>
      <c r="D11" s="50">
        <f>D12+D13</f>
        <v>616450716.59000003</v>
      </c>
      <c r="E11" s="50">
        <f>E12+E13</f>
        <v>0</v>
      </c>
      <c r="F11" s="50">
        <f t="shared" ref="F11" si="6">F12+F13</f>
        <v>0</v>
      </c>
      <c r="G11" s="50">
        <f t="shared" si="2"/>
        <v>545076061.88</v>
      </c>
      <c r="H11" s="50">
        <f>H12+H13</f>
        <v>545076061.88</v>
      </c>
      <c r="I11" s="50">
        <f t="shared" ref="I11:J11" si="7">I12+I13</f>
        <v>0</v>
      </c>
      <c r="J11" s="50">
        <f t="shared" si="7"/>
        <v>0</v>
      </c>
      <c r="K11" s="46">
        <f t="shared" ref="K11:K82" si="8">IFERROR(G11/C11,"")</f>
        <v>0.88421677063687942</v>
      </c>
      <c r="L11" s="46">
        <f t="shared" ref="L11:L82" si="9">IFERROR(H11/D11,"")</f>
        <v>0.88421677063687942</v>
      </c>
      <c r="M11" s="46" t="str">
        <f t="shared" ref="M11:M81" si="10">IFERROR(I11/E11,"")</f>
        <v/>
      </c>
      <c r="N11" s="46" t="str">
        <f t="shared" ref="N11:N81" si="11">IFERROR(J11/F11,"")</f>
        <v/>
      </c>
      <c r="O11" s="47">
        <f t="shared" ref="O11:O82" si="12">G11-C11</f>
        <v>-71374654.710000038</v>
      </c>
      <c r="P11" s="47">
        <f t="shared" ref="P11:P82" si="13">H11-D11</f>
        <v>-71374654.710000038</v>
      </c>
      <c r="Q11" s="47">
        <f t="shared" ref="Q11:Q74" si="14">I11-E11</f>
        <v>0</v>
      </c>
      <c r="R11" s="47">
        <f t="shared" ref="R11:R81" si="15">J11-F11</f>
        <v>0</v>
      </c>
    </row>
    <row r="12" spans="1:18" s="20" customFormat="1" ht="27" customHeight="1" x14ac:dyDescent="0.25">
      <c r="A12" s="36" t="s">
        <v>58</v>
      </c>
      <c r="B12" s="37" t="s">
        <v>35</v>
      </c>
      <c r="C12" s="50">
        <f t="shared" si="0"/>
        <v>616195274.83000004</v>
      </c>
      <c r="D12" s="50">
        <v>616195274.83000004</v>
      </c>
      <c r="E12" s="50">
        <v>0</v>
      </c>
      <c r="F12" s="50">
        <v>0</v>
      </c>
      <c r="G12" s="50">
        <f t="shared" si="2"/>
        <v>542849143.88</v>
      </c>
      <c r="H12" s="50">
        <v>542849143.88</v>
      </c>
      <c r="I12" s="50">
        <v>0</v>
      </c>
      <c r="J12" s="50">
        <v>0</v>
      </c>
      <c r="K12" s="46">
        <f t="shared" si="8"/>
        <v>0.88096933886707385</v>
      </c>
      <c r="L12" s="46">
        <f t="shared" si="9"/>
        <v>0.88096933886707385</v>
      </c>
      <c r="M12" s="46" t="str">
        <f t="shared" si="10"/>
        <v/>
      </c>
      <c r="N12" s="46" t="str">
        <f t="shared" si="11"/>
        <v/>
      </c>
      <c r="O12" s="47">
        <f t="shared" si="12"/>
        <v>-73346130.950000048</v>
      </c>
      <c r="P12" s="47">
        <f t="shared" si="13"/>
        <v>-73346130.950000048</v>
      </c>
      <c r="Q12" s="47">
        <f t="shared" si="14"/>
        <v>0</v>
      </c>
      <c r="R12" s="47">
        <f t="shared" si="15"/>
        <v>0</v>
      </c>
    </row>
    <row r="13" spans="1:18" s="20" customFormat="1" ht="34.5" customHeight="1" x14ac:dyDescent="0.25">
      <c r="A13" s="36" t="s">
        <v>59</v>
      </c>
      <c r="B13" s="37" t="s">
        <v>60</v>
      </c>
      <c r="C13" s="50">
        <f t="shared" si="0"/>
        <v>255441.76</v>
      </c>
      <c r="D13" s="50">
        <f>D14</f>
        <v>255441.76</v>
      </c>
      <c r="E13" s="50">
        <f t="shared" ref="E13:F13" si="16">E14</f>
        <v>0</v>
      </c>
      <c r="F13" s="50">
        <f t="shared" si="16"/>
        <v>0</v>
      </c>
      <c r="G13" s="50">
        <f t="shared" si="2"/>
        <v>2226918</v>
      </c>
      <c r="H13" s="50">
        <f>H14</f>
        <v>2226918</v>
      </c>
      <c r="I13" s="50">
        <f t="shared" ref="I13:J13" si="17">I14</f>
        <v>0</v>
      </c>
      <c r="J13" s="50">
        <f t="shared" si="17"/>
        <v>0</v>
      </c>
      <c r="K13" s="46" t="s">
        <v>162</v>
      </c>
      <c r="L13" s="46" t="s">
        <v>162</v>
      </c>
      <c r="M13" s="46" t="str">
        <f t="shared" si="10"/>
        <v/>
      </c>
      <c r="N13" s="46" t="str">
        <f t="shared" si="11"/>
        <v/>
      </c>
      <c r="O13" s="47">
        <f t="shared" si="12"/>
        <v>1971476.24</v>
      </c>
      <c r="P13" s="47">
        <f t="shared" si="13"/>
        <v>1971476.24</v>
      </c>
      <c r="Q13" s="47">
        <f t="shared" si="14"/>
        <v>0</v>
      </c>
      <c r="R13" s="47">
        <f t="shared" si="15"/>
        <v>0</v>
      </c>
    </row>
    <row r="14" spans="1:18" s="7" customFormat="1" ht="30.75" customHeight="1" x14ac:dyDescent="0.2">
      <c r="A14" s="38" t="s">
        <v>61</v>
      </c>
      <c r="B14" s="39" t="s">
        <v>62</v>
      </c>
      <c r="C14" s="51">
        <f t="shared" si="0"/>
        <v>255441.76</v>
      </c>
      <c r="D14" s="51">
        <v>255441.76</v>
      </c>
      <c r="E14" s="51"/>
      <c r="F14" s="51"/>
      <c r="G14" s="51">
        <f t="shared" si="2"/>
        <v>2226918</v>
      </c>
      <c r="H14" s="51">
        <v>2226918</v>
      </c>
      <c r="I14" s="51">
        <v>0</v>
      </c>
      <c r="J14" s="51">
        <v>0</v>
      </c>
      <c r="K14" s="49" t="s">
        <v>162</v>
      </c>
      <c r="L14" s="49" t="s">
        <v>162</v>
      </c>
      <c r="M14" s="49" t="str">
        <f t="shared" si="10"/>
        <v/>
      </c>
      <c r="N14" s="49" t="str">
        <f t="shared" si="11"/>
        <v/>
      </c>
      <c r="O14" s="48">
        <f t="shared" si="12"/>
        <v>1971476.24</v>
      </c>
      <c r="P14" s="48">
        <f t="shared" si="13"/>
        <v>1971476.24</v>
      </c>
      <c r="Q14" s="48">
        <f t="shared" si="14"/>
        <v>0</v>
      </c>
      <c r="R14" s="48">
        <f t="shared" si="15"/>
        <v>0</v>
      </c>
    </row>
    <row r="15" spans="1:18" s="20" customFormat="1" ht="15.75" x14ac:dyDescent="0.25">
      <c r="A15" s="36" t="s">
        <v>63</v>
      </c>
      <c r="B15" s="37" t="s">
        <v>64</v>
      </c>
      <c r="C15" s="50">
        <f t="shared" si="0"/>
        <v>7351.41</v>
      </c>
      <c r="D15" s="50">
        <f>D16</f>
        <v>7351.41</v>
      </c>
      <c r="E15" s="50">
        <f t="shared" ref="E15:F15" si="18">E16</f>
        <v>0</v>
      </c>
      <c r="F15" s="50">
        <f t="shared" si="18"/>
        <v>0</v>
      </c>
      <c r="G15" s="50">
        <f t="shared" si="2"/>
        <v>10727.26</v>
      </c>
      <c r="H15" s="50">
        <f>H16</f>
        <v>10727.26</v>
      </c>
      <c r="I15" s="50">
        <f t="shared" ref="I15:J15" si="19">I16</f>
        <v>0</v>
      </c>
      <c r="J15" s="50">
        <f t="shared" si="19"/>
        <v>0</v>
      </c>
      <c r="K15" s="46">
        <f t="shared" si="8"/>
        <v>1.4592112261457326</v>
      </c>
      <c r="L15" s="46">
        <f t="shared" si="9"/>
        <v>1.4592112261457326</v>
      </c>
      <c r="M15" s="46" t="str">
        <f t="shared" si="10"/>
        <v/>
      </c>
      <c r="N15" s="46" t="str">
        <f t="shared" si="11"/>
        <v/>
      </c>
      <c r="O15" s="47">
        <f t="shared" si="12"/>
        <v>3375.8500000000004</v>
      </c>
      <c r="P15" s="47">
        <f t="shared" si="13"/>
        <v>3375.8500000000004</v>
      </c>
      <c r="Q15" s="47">
        <f t="shared" si="14"/>
        <v>0</v>
      </c>
      <c r="R15" s="47">
        <f t="shared" si="15"/>
        <v>0</v>
      </c>
    </row>
    <row r="16" spans="1:18" s="7" customFormat="1" ht="31.5" x14ac:dyDescent="0.2">
      <c r="A16" s="38" t="s">
        <v>65</v>
      </c>
      <c r="B16" s="39" t="s">
        <v>66</v>
      </c>
      <c r="C16" s="51">
        <f t="shared" si="0"/>
        <v>7351.41</v>
      </c>
      <c r="D16" s="51">
        <v>7351.41</v>
      </c>
      <c r="E16" s="51"/>
      <c r="F16" s="51"/>
      <c r="G16" s="51">
        <f t="shared" si="2"/>
        <v>10727.26</v>
      </c>
      <c r="H16" s="51">
        <v>10727.26</v>
      </c>
      <c r="I16" s="51">
        <v>0</v>
      </c>
      <c r="J16" s="51">
        <v>0</v>
      </c>
      <c r="K16" s="49">
        <f t="shared" si="8"/>
        <v>1.4592112261457326</v>
      </c>
      <c r="L16" s="49">
        <f t="shared" si="9"/>
        <v>1.4592112261457326</v>
      </c>
      <c r="M16" s="49" t="str">
        <f t="shared" si="10"/>
        <v/>
      </c>
      <c r="N16" s="49" t="str">
        <f t="shared" si="11"/>
        <v/>
      </c>
      <c r="O16" s="48">
        <f t="shared" si="12"/>
        <v>3375.8500000000004</v>
      </c>
      <c r="P16" s="48">
        <f t="shared" si="13"/>
        <v>3375.8500000000004</v>
      </c>
      <c r="Q16" s="48">
        <f t="shared" si="14"/>
        <v>0</v>
      </c>
      <c r="R16" s="48">
        <f t="shared" si="15"/>
        <v>0</v>
      </c>
    </row>
    <row r="17" spans="1:18" s="20" customFormat="1" ht="15.75" x14ac:dyDescent="0.25">
      <c r="A17" s="36" t="s">
        <v>67</v>
      </c>
      <c r="B17" s="37" t="s">
        <v>18</v>
      </c>
      <c r="C17" s="50">
        <f>D17 + E17</f>
        <v>37916451.120000005</v>
      </c>
      <c r="D17" s="50">
        <f>D18+D20+D22</f>
        <v>37916451.120000005</v>
      </c>
      <c r="E17" s="50">
        <f t="shared" ref="E17:F17" si="20">E18+E20+E22</f>
        <v>0</v>
      </c>
      <c r="F17" s="50">
        <f t="shared" si="20"/>
        <v>0</v>
      </c>
      <c r="G17" s="50">
        <f>H17 + I17</f>
        <v>52536057.700000003</v>
      </c>
      <c r="H17" s="50">
        <f>H18+H20+H22</f>
        <v>52536057.700000003</v>
      </c>
      <c r="I17" s="50">
        <f t="shared" ref="I17:J17" si="21">I18+I20+I22</f>
        <v>0</v>
      </c>
      <c r="J17" s="50">
        <f t="shared" si="21"/>
        <v>0</v>
      </c>
      <c r="K17" s="46">
        <f t="shared" si="8"/>
        <v>1.3855742335623946</v>
      </c>
      <c r="L17" s="46">
        <f t="shared" si="9"/>
        <v>1.3855742335623946</v>
      </c>
      <c r="M17" s="46" t="str">
        <f t="shared" si="10"/>
        <v/>
      </c>
      <c r="N17" s="46" t="str">
        <f t="shared" si="11"/>
        <v/>
      </c>
      <c r="O17" s="47">
        <f t="shared" si="12"/>
        <v>14619606.579999998</v>
      </c>
      <c r="P17" s="47">
        <f t="shared" si="13"/>
        <v>14619606.579999998</v>
      </c>
      <c r="Q17" s="47">
        <f t="shared" si="14"/>
        <v>0</v>
      </c>
      <c r="R17" s="47">
        <f t="shared" si="15"/>
        <v>0</v>
      </c>
    </row>
    <row r="18" spans="1:18" s="8" customFormat="1" ht="15.75" x14ac:dyDescent="0.25">
      <c r="A18" s="36" t="s">
        <v>68</v>
      </c>
      <c r="B18" s="37" t="s">
        <v>69</v>
      </c>
      <c r="C18" s="50">
        <f t="shared" ref="C18:C24" si="22">D18 + E18</f>
        <v>2360548.21</v>
      </c>
      <c r="D18" s="50">
        <f>D19</f>
        <v>2360548.21</v>
      </c>
      <c r="E18" s="50">
        <f t="shared" ref="E18:F18" si="23">E19</f>
        <v>0</v>
      </c>
      <c r="F18" s="50">
        <f t="shared" si="23"/>
        <v>0</v>
      </c>
      <c r="G18" s="50">
        <f t="shared" ref="G18:G24" si="24">H18 + I18</f>
        <v>2287685.02</v>
      </c>
      <c r="H18" s="50">
        <f>H19</f>
        <v>2287685.02</v>
      </c>
      <c r="I18" s="50">
        <f t="shared" ref="I18:J18" si="25">I19</f>
        <v>0</v>
      </c>
      <c r="J18" s="50">
        <f t="shared" si="25"/>
        <v>0</v>
      </c>
      <c r="K18" s="46">
        <f t="shared" si="8"/>
        <v>0.96913293713242998</v>
      </c>
      <c r="L18" s="46">
        <f t="shared" si="9"/>
        <v>0.96913293713242998</v>
      </c>
      <c r="M18" s="46" t="str">
        <f t="shared" si="10"/>
        <v/>
      </c>
      <c r="N18" s="46" t="str">
        <f t="shared" si="11"/>
        <v/>
      </c>
      <c r="O18" s="47">
        <f t="shared" si="12"/>
        <v>-72863.189999999944</v>
      </c>
      <c r="P18" s="47">
        <f t="shared" si="13"/>
        <v>-72863.189999999944</v>
      </c>
      <c r="Q18" s="47">
        <f t="shared" si="14"/>
        <v>0</v>
      </c>
      <c r="R18" s="47">
        <f t="shared" si="15"/>
        <v>0</v>
      </c>
    </row>
    <row r="19" spans="1:18" s="6" customFormat="1" ht="15.75" x14ac:dyDescent="0.2">
      <c r="A19" s="38" t="s">
        <v>70</v>
      </c>
      <c r="B19" s="39" t="s">
        <v>71</v>
      </c>
      <c r="C19" s="51">
        <f t="shared" si="22"/>
        <v>2360548.21</v>
      </c>
      <c r="D19" s="51">
        <v>2360548.21</v>
      </c>
      <c r="E19" s="51">
        <v>0</v>
      </c>
      <c r="F19" s="51">
        <v>0</v>
      </c>
      <c r="G19" s="51">
        <f t="shared" si="24"/>
        <v>2287685.02</v>
      </c>
      <c r="H19" s="51">
        <v>2287685.02</v>
      </c>
      <c r="I19" s="51">
        <v>0</v>
      </c>
      <c r="J19" s="51">
        <v>0</v>
      </c>
      <c r="K19" s="49">
        <f t="shared" si="8"/>
        <v>0.96913293713242998</v>
      </c>
      <c r="L19" s="49">
        <f t="shared" si="9"/>
        <v>0.96913293713242998</v>
      </c>
      <c r="M19" s="49" t="str">
        <f t="shared" si="10"/>
        <v/>
      </c>
      <c r="N19" s="49" t="str">
        <f t="shared" si="11"/>
        <v/>
      </c>
      <c r="O19" s="48">
        <f t="shared" si="12"/>
        <v>-72863.189999999944</v>
      </c>
      <c r="P19" s="48">
        <f t="shared" si="13"/>
        <v>-72863.189999999944</v>
      </c>
      <c r="Q19" s="48">
        <f t="shared" si="14"/>
        <v>0</v>
      </c>
      <c r="R19" s="48">
        <f t="shared" si="15"/>
        <v>0</v>
      </c>
    </row>
    <row r="20" spans="1:18" s="8" customFormat="1" ht="31.5" x14ac:dyDescent="0.25">
      <c r="A20" s="36" t="s">
        <v>72</v>
      </c>
      <c r="B20" s="37" t="s">
        <v>38</v>
      </c>
      <c r="C20" s="50">
        <f t="shared" si="22"/>
        <v>8974468.4299999997</v>
      </c>
      <c r="D20" s="50">
        <f>D21</f>
        <v>8974468.4299999997</v>
      </c>
      <c r="E20" s="50">
        <f t="shared" ref="E20:F20" si="26">E21</f>
        <v>0</v>
      </c>
      <c r="F20" s="50">
        <f t="shared" si="26"/>
        <v>0</v>
      </c>
      <c r="G20" s="50">
        <f t="shared" si="24"/>
        <v>14087614.289999999</v>
      </c>
      <c r="H20" s="50">
        <f>H21</f>
        <v>14087614.289999999</v>
      </c>
      <c r="I20" s="50">
        <f t="shared" ref="I20:J20" si="27">I21</f>
        <v>0</v>
      </c>
      <c r="J20" s="50">
        <f t="shared" si="27"/>
        <v>0</v>
      </c>
      <c r="K20" s="46">
        <f t="shared" si="8"/>
        <v>1.5697435898161602</v>
      </c>
      <c r="L20" s="46">
        <f t="shared" si="9"/>
        <v>1.5697435898161602</v>
      </c>
      <c r="M20" s="46" t="str">
        <f t="shared" si="10"/>
        <v/>
      </c>
      <c r="N20" s="46" t="str">
        <f t="shared" si="11"/>
        <v/>
      </c>
      <c r="O20" s="47">
        <f t="shared" si="12"/>
        <v>5113145.8599999994</v>
      </c>
      <c r="P20" s="47">
        <f t="shared" si="13"/>
        <v>5113145.8599999994</v>
      </c>
      <c r="Q20" s="47">
        <f t="shared" si="14"/>
        <v>0</v>
      </c>
      <c r="R20" s="47">
        <f t="shared" si="15"/>
        <v>0</v>
      </c>
    </row>
    <row r="21" spans="1:18" s="6" customFormat="1" ht="15.75" x14ac:dyDescent="0.2">
      <c r="A21" s="38" t="s">
        <v>73</v>
      </c>
      <c r="B21" s="39" t="s">
        <v>71</v>
      </c>
      <c r="C21" s="51">
        <f t="shared" si="22"/>
        <v>8974468.4299999997</v>
      </c>
      <c r="D21" s="51">
        <v>8974468.4299999997</v>
      </c>
      <c r="E21" s="51">
        <v>0</v>
      </c>
      <c r="F21" s="51">
        <v>0</v>
      </c>
      <c r="G21" s="51">
        <f t="shared" si="24"/>
        <v>14087614.289999999</v>
      </c>
      <c r="H21" s="51">
        <v>14087614.289999999</v>
      </c>
      <c r="I21" s="51">
        <v>0</v>
      </c>
      <c r="J21" s="51">
        <v>0</v>
      </c>
      <c r="K21" s="49">
        <f t="shared" si="8"/>
        <v>1.5697435898161602</v>
      </c>
      <c r="L21" s="49">
        <f t="shared" si="9"/>
        <v>1.5697435898161602</v>
      </c>
      <c r="M21" s="49" t="str">
        <f t="shared" si="10"/>
        <v/>
      </c>
      <c r="N21" s="49" t="str">
        <f t="shared" si="11"/>
        <v/>
      </c>
      <c r="O21" s="48">
        <f t="shared" si="12"/>
        <v>5113145.8599999994</v>
      </c>
      <c r="P21" s="48">
        <f t="shared" si="13"/>
        <v>5113145.8599999994</v>
      </c>
      <c r="Q21" s="48">
        <f t="shared" si="14"/>
        <v>0</v>
      </c>
      <c r="R21" s="48">
        <f t="shared" si="15"/>
        <v>0</v>
      </c>
    </row>
    <row r="22" spans="1:18" s="8" customFormat="1" ht="31.5" x14ac:dyDescent="0.25">
      <c r="A22" s="36" t="s">
        <v>74</v>
      </c>
      <c r="B22" s="37" t="s">
        <v>75</v>
      </c>
      <c r="C22" s="50">
        <f t="shared" si="22"/>
        <v>26581434.48</v>
      </c>
      <c r="D22" s="50">
        <f>SUM(D23:D24)</f>
        <v>26581434.48</v>
      </c>
      <c r="E22" s="50">
        <f t="shared" ref="E22:F22" si="28">SUM(E23:E24)</f>
        <v>0</v>
      </c>
      <c r="F22" s="50">
        <f t="shared" si="28"/>
        <v>0</v>
      </c>
      <c r="G22" s="50">
        <f t="shared" si="24"/>
        <v>36160758.390000001</v>
      </c>
      <c r="H22" s="50">
        <f>SUM(H23:H24)</f>
        <v>36160758.390000001</v>
      </c>
      <c r="I22" s="50">
        <f t="shared" ref="I22:J22" si="29">SUM(I23:I24)</f>
        <v>0</v>
      </c>
      <c r="J22" s="50">
        <f t="shared" si="29"/>
        <v>0</v>
      </c>
      <c r="K22" s="46">
        <f t="shared" si="8"/>
        <v>1.3603764844672896</v>
      </c>
      <c r="L22" s="46">
        <f t="shared" si="9"/>
        <v>1.3603764844672896</v>
      </c>
      <c r="M22" s="46" t="str">
        <f t="shared" si="10"/>
        <v/>
      </c>
      <c r="N22" s="46" t="str">
        <f t="shared" si="11"/>
        <v/>
      </c>
      <c r="O22" s="47">
        <f t="shared" si="12"/>
        <v>9579323.9100000001</v>
      </c>
      <c r="P22" s="47">
        <f t="shared" si="13"/>
        <v>9579323.9100000001</v>
      </c>
      <c r="Q22" s="47">
        <f t="shared" si="14"/>
        <v>0</v>
      </c>
      <c r="R22" s="47">
        <f t="shared" si="15"/>
        <v>0</v>
      </c>
    </row>
    <row r="23" spans="1:18" s="6" customFormat="1" ht="66" customHeight="1" x14ac:dyDescent="0.2">
      <c r="A23" s="38" t="s">
        <v>43</v>
      </c>
      <c r="B23" s="39" t="s">
        <v>76</v>
      </c>
      <c r="C23" s="51">
        <f t="shared" si="22"/>
        <v>13914090.6</v>
      </c>
      <c r="D23" s="51">
        <v>13914090.6</v>
      </c>
      <c r="E23" s="51"/>
      <c r="F23" s="51"/>
      <c r="G23" s="51">
        <f t="shared" si="24"/>
        <v>20397138.52</v>
      </c>
      <c r="H23" s="51">
        <v>20397138.52</v>
      </c>
      <c r="I23" s="51">
        <v>0</v>
      </c>
      <c r="J23" s="51">
        <v>0</v>
      </c>
      <c r="K23" s="49">
        <f t="shared" si="8"/>
        <v>1.4659340021833693</v>
      </c>
      <c r="L23" s="49">
        <f t="shared" si="9"/>
        <v>1.4659340021833693</v>
      </c>
      <c r="M23" s="49" t="str">
        <f t="shared" si="10"/>
        <v/>
      </c>
      <c r="N23" s="49" t="str">
        <f t="shared" si="11"/>
        <v/>
      </c>
      <c r="O23" s="48">
        <f t="shared" si="12"/>
        <v>6483047.9199999999</v>
      </c>
      <c r="P23" s="48">
        <f t="shared" si="13"/>
        <v>6483047.9199999999</v>
      </c>
      <c r="Q23" s="48">
        <f t="shared" si="14"/>
        <v>0</v>
      </c>
      <c r="R23" s="48">
        <f t="shared" si="15"/>
        <v>0</v>
      </c>
    </row>
    <row r="24" spans="1:18" s="6" customFormat="1" ht="47.25" x14ac:dyDescent="0.2">
      <c r="A24" s="38" t="s">
        <v>44</v>
      </c>
      <c r="B24" s="39" t="s">
        <v>45</v>
      </c>
      <c r="C24" s="51">
        <f t="shared" si="22"/>
        <v>12667343.880000001</v>
      </c>
      <c r="D24" s="51">
        <v>12667343.880000001</v>
      </c>
      <c r="E24" s="51"/>
      <c r="F24" s="51"/>
      <c r="G24" s="51">
        <f t="shared" si="24"/>
        <v>15763619.869999999</v>
      </c>
      <c r="H24" s="51">
        <v>15763619.869999999</v>
      </c>
      <c r="I24" s="51">
        <v>0</v>
      </c>
      <c r="J24" s="51">
        <v>0</v>
      </c>
      <c r="K24" s="49">
        <f t="shared" si="8"/>
        <v>1.244429773070943</v>
      </c>
      <c r="L24" s="49">
        <f t="shared" si="9"/>
        <v>1.244429773070943</v>
      </c>
      <c r="M24" s="49" t="str">
        <f t="shared" si="10"/>
        <v/>
      </c>
      <c r="N24" s="49" t="str">
        <f t="shared" si="11"/>
        <v/>
      </c>
      <c r="O24" s="48">
        <f t="shared" si="12"/>
        <v>3096275.9899999984</v>
      </c>
      <c r="P24" s="48">
        <f t="shared" si="13"/>
        <v>3096275.9899999984</v>
      </c>
      <c r="Q24" s="48">
        <f t="shared" si="14"/>
        <v>0</v>
      </c>
      <c r="R24" s="48">
        <f t="shared" si="15"/>
        <v>0</v>
      </c>
    </row>
    <row r="25" spans="1:18" s="8" customFormat="1" ht="31.5" x14ac:dyDescent="0.25">
      <c r="A25" s="36" t="s">
        <v>77</v>
      </c>
      <c r="B25" s="37" t="s">
        <v>78</v>
      </c>
      <c r="C25" s="50">
        <f>D25 + E25</f>
        <v>273002825.66999996</v>
      </c>
      <c r="D25" s="50">
        <f>D26+D40+D41</f>
        <v>273002825.66999996</v>
      </c>
      <c r="E25" s="50">
        <f t="shared" ref="E25:F25" si="30">E26+E40+E41</f>
        <v>0</v>
      </c>
      <c r="F25" s="50">
        <f t="shared" si="30"/>
        <v>0</v>
      </c>
      <c r="G25" s="50">
        <f>H25 + I25</f>
        <v>305088486.85000002</v>
      </c>
      <c r="H25" s="50">
        <f>H26+H40+H41</f>
        <v>305088486.85000002</v>
      </c>
      <c r="I25" s="50">
        <f t="shared" ref="I25:J25" si="31">I26+I40+I41</f>
        <v>0</v>
      </c>
      <c r="J25" s="50">
        <f t="shared" si="31"/>
        <v>0</v>
      </c>
      <c r="K25" s="46">
        <f t="shared" si="8"/>
        <v>1.1175286779587568</v>
      </c>
      <c r="L25" s="46">
        <f t="shared" si="9"/>
        <v>1.1175286779587568</v>
      </c>
      <c r="M25" s="46" t="str">
        <f t="shared" si="10"/>
        <v/>
      </c>
      <c r="N25" s="46" t="str">
        <f t="shared" si="11"/>
        <v/>
      </c>
      <c r="O25" s="47">
        <f t="shared" si="12"/>
        <v>32085661.180000067</v>
      </c>
      <c r="P25" s="47">
        <f t="shared" si="13"/>
        <v>32085661.180000067</v>
      </c>
      <c r="Q25" s="47">
        <f t="shared" si="14"/>
        <v>0</v>
      </c>
      <c r="R25" s="47">
        <f t="shared" si="15"/>
        <v>0</v>
      </c>
    </row>
    <row r="26" spans="1:18" s="8" customFormat="1" ht="15.75" x14ac:dyDescent="0.25">
      <c r="A26" s="36" t="s">
        <v>79</v>
      </c>
      <c r="B26" s="37" t="s">
        <v>19</v>
      </c>
      <c r="C26" s="50">
        <f t="shared" ref="C26" si="32">D26 + E26</f>
        <v>189446412.36999997</v>
      </c>
      <c r="D26" s="50">
        <f>D27+D32+D37</f>
        <v>189446412.36999997</v>
      </c>
      <c r="E26" s="50">
        <f t="shared" ref="E26:F26" si="33">E27+E32+E37</f>
        <v>0</v>
      </c>
      <c r="F26" s="50">
        <f t="shared" si="33"/>
        <v>0</v>
      </c>
      <c r="G26" s="50">
        <f t="shared" ref="G26" si="34">H26 + I26</f>
        <v>209692208.07000002</v>
      </c>
      <c r="H26" s="50">
        <f>H27+H32+H37</f>
        <v>209692208.07000002</v>
      </c>
      <c r="I26" s="50">
        <f t="shared" ref="I26:J26" si="35">I27+I32+I37</f>
        <v>0</v>
      </c>
      <c r="J26" s="50">
        <f t="shared" si="35"/>
        <v>0</v>
      </c>
      <c r="K26" s="46">
        <f t="shared" si="8"/>
        <v>1.1068681926816266</v>
      </c>
      <c r="L26" s="46">
        <f t="shared" si="9"/>
        <v>1.1068681926816266</v>
      </c>
      <c r="M26" s="46" t="str">
        <f t="shared" si="10"/>
        <v/>
      </c>
      <c r="N26" s="46" t="str">
        <f t="shared" si="11"/>
        <v/>
      </c>
      <c r="O26" s="47">
        <f t="shared" si="12"/>
        <v>20245795.700000048</v>
      </c>
      <c r="P26" s="47">
        <f t="shared" si="13"/>
        <v>20245795.700000048</v>
      </c>
      <c r="Q26" s="47">
        <f t="shared" si="14"/>
        <v>0</v>
      </c>
      <c r="R26" s="47">
        <f t="shared" si="15"/>
        <v>0</v>
      </c>
    </row>
    <row r="27" spans="1:18" s="8" customFormat="1" ht="15.75" x14ac:dyDescent="0.25">
      <c r="A27" s="36"/>
      <c r="B27" s="37" t="s">
        <v>80</v>
      </c>
      <c r="C27" s="50">
        <f>SUM(C28:C31)</f>
        <v>33656064.280000001</v>
      </c>
      <c r="D27" s="50">
        <f>SUM(D28:D31)</f>
        <v>33656064.280000001</v>
      </c>
      <c r="E27" s="50">
        <f t="shared" ref="E27:F27" si="36">SUM(E28:E31)</f>
        <v>0</v>
      </c>
      <c r="F27" s="50">
        <f t="shared" si="36"/>
        <v>0</v>
      </c>
      <c r="G27" s="50">
        <f>SUM(G28:G31)</f>
        <v>42591682.590000004</v>
      </c>
      <c r="H27" s="50">
        <f>SUM(H28:H31)</f>
        <v>42591682.590000004</v>
      </c>
      <c r="I27" s="50">
        <f t="shared" ref="I27:J27" si="37">SUM(I28:I31)</f>
        <v>0</v>
      </c>
      <c r="J27" s="50">
        <f t="shared" si="37"/>
        <v>0</v>
      </c>
      <c r="K27" s="46">
        <f t="shared" si="8"/>
        <v>1.2654980165137717</v>
      </c>
      <c r="L27" s="46">
        <f t="shared" si="9"/>
        <v>1.2654980165137717</v>
      </c>
      <c r="M27" s="46" t="str">
        <f t="shared" si="10"/>
        <v/>
      </c>
      <c r="N27" s="46" t="str">
        <f t="shared" si="11"/>
        <v/>
      </c>
      <c r="O27" s="47">
        <f t="shared" si="12"/>
        <v>8935618.3100000024</v>
      </c>
      <c r="P27" s="47">
        <f t="shared" si="13"/>
        <v>8935618.3100000024</v>
      </c>
      <c r="Q27" s="47">
        <f t="shared" si="14"/>
        <v>0</v>
      </c>
      <c r="R27" s="47">
        <f t="shared" si="15"/>
        <v>0</v>
      </c>
    </row>
    <row r="28" spans="1:18" s="6" customFormat="1" ht="31.5" x14ac:dyDescent="0.2">
      <c r="A28" s="38" t="s">
        <v>81</v>
      </c>
      <c r="B28" s="39" t="s">
        <v>20</v>
      </c>
      <c r="C28" s="51">
        <f t="shared" ref="C28:C40" si="38">D28 + E28</f>
        <v>69980.13</v>
      </c>
      <c r="D28" s="51">
        <v>69980.13</v>
      </c>
      <c r="E28" s="51"/>
      <c r="F28" s="51"/>
      <c r="G28" s="51">
        <f t="shared" ref="G28:G40" si="39">H28 + I28</f>
        <v>74299.81</v>
      </c>
      <c r="H28" s="51">
        <v>74299.81</v>
      </c>
      <c r="I28" s="51">
        <v>0</v>
      </c>
      <c r="J28" s="51">
        <v>0</v>
      </c>
      <c r="K28" s="49">
        <f t="shared" si="8"/>
        <v>1.0617272360025622</v>
      </c>
      <c r="L28" s="49">
        <f t="shared" si="9"/>
        <v>1.0617272360025622</v>
      </c>
      <c r="M28" s="49" t="str">
        <f t="shared" si="10"/>
        <v/>
      </c>
      <c r="N28" s="49" t="str">
        <f t="shared" si="11"/>
        <v/>
      </c>
      <c r="O28" s="48">
        <f t="shared" si="12"/>
        <v>4319.679999999993</v>
      </c>
      <c r="P28" s="48">
        <f t="shared" si="13"/>
        <v>4319.679999999993</v>
      </c>
      <c r="Q28" s="48">
        <f t="shared" si="14"/>
        <v>0</v>
      </c>
      <c r="R28" s="48">
        <f t="shared" si="15"/>
        <v>0</v>
      </c>
    </row>
    <row r="29" spans="1:18" s="6" customFormat="1" ht="31.5" x14ac:dyDescent="0.2">
      <c r="A29" s="38" t="s">
        <v>82</v>
      </c>
      <c r="B29" s="39" t="s">
        <v>21</v>
      </c>
      <c r="C29" s="51">
        <f t="shared" si="38"/>
        <v>2770739.38</v>
      </c>
      <c r="D29" s="51">
        <v>2770739.38</v>
      </c>
      <c r="E29" s="51"/>
      <c r="F29" s="51"/>
      <c r="G29" s="51">
        <f t="shared" si="39"/>
        <v>3851601.67</v>
      </c>
      <c r="H29" s="51">
        <v>3851601.67</v>
      </c>
      <c r="I29" s="51">
        <v>0</v>
      </c>
      <c r="J29" s="51">
        <v>0</v>
      </c>
      <c r="K29" s="49">
        <f t="shared" si="8"/>
        <v>1.3900988659568552</v>
      </c>
      <c r="L29" s="49">
        <f t="shared" si="9"/>
        <v>1.3900988659568552</v>
      </c>
      <c r="M29" s="49" t="str">
        <f t="shared" si="10"/>
        <v/>
      </c>
      <c r="N29" s="49" t="str">
        <f t="shared" si="11"/>
        <v/>
      </c>
      <c r="O29" s="48">
        <f t="shared" si="12"/>
        <v>1080862.29</v>
      </c>
      <c r="P29" s="48">
        <f t="shared" si="13"/>
        <v>1080862.29</v>
      </c>
      <c r="Q29" s="48">
        <f t="shared" si="14"/>
        <v>0</v>
      </c>
      <c r="R29" s="48">
        <f t="shared" si="15"/>
        <v>0</v>
      </c>
    </row>
    <row r="30" spans="1:18" s="6" customFormat="1" ht="31.5" x14ac:dyDescent="0.2">
      <c r="A30" s="38" t="s">
        <v>83</v>
      </c>
      <c r="B30" s="39" t="s">
        <v>22</v>
      </c>
      <c r="C30" s="51">
        <f t="shared" si="38"/>
        <v>10725687.119999999</v>
      </c>
      <c r="D30" s="51">
        <v>10725687.119999999</v>
      </c>
      <c r="E30" s="51"/>
      <c r="F30" s="51"/>
      <c r="G30" s="51">
        <f t="shared" si="39"/>
        <v>15614153.26</v>
      </c>
      <c r="H30" s="51">
        <v>15614153.26</v>
      </c>
      <c r="I30" s="51">
        <v>0</v>
      </c>
      <c r="J30" s="51">
        <v>0</v>
      </c>
      <c r="K30" s="49">
        <f t="shared" si="8"/>
        <v>1.4557718386996916</v>
      </c>
      <c r="L30" s="49">
        <f t="shared" si="9"/>
        <v>1.4557718386996916</v>
      </c>
      <c r="M30" s="49" t="str">
        <f t="shared" si="10"/>
        <v/>
      </c>
      <c r="N30" s="49" t="str">
        <f t="shared" si="11"/>
        <v/>
      </c>
      <c r="O30" s="48">
        <f t="shared" si="12"/>
        <v>4888466.1400000006</v>
      </c>
      <c r="P30" s="48">
        <f t="shared" si="13"/>
        <v>4888466.1400000006</v>
      </c>
      <c r="Q30" s="48">
        <f t="shared" si="14"/>
        <v>0</v>
      </c>
      <c r="R30" s="48">
        <f t="shared" si="15"/>
        <v>0</v>
      </c>
    </row>
    <row r="31" spans="1:18" s="6" customFormat="1" ht="31.5" x14ac:dyDescent="0.2">
      <c r="A31" s="38" t="s">
        <v>84</v>
      </c>
      <c r="B31" s="39" t="s">
        <v>23</v>
      </c>
      <c r="C31" s="51">
        <f t="shared" si="38"/>
        <v>20089657.649999999</v>
      </c>
      <c r="D31" s="51">
        <v>20089657.649999999</v>
      </c>
      <c r="E31" s="51"/>
      <c r="F31" s="51"/>
      <c r="G31" s="51">
        <f t="shared" si="39"/>
        <v>23051627.850000001</v>
      </c>
      <c r="H31" s="51">
        <v>23051627.850000001</v>
      </c>
      <c r="I31" s="51">
        <v>0</v>
      </c>
      <c r="J31" s="51">
        <v>0</v>
      </c>
      <c r="K31" s="49">
        <f t="shared" si="8"/>
        <v>1.1474375647212687</v>
      </c>
      <c r="L31" s="49">
        <f t="shared" si="9"/>
        <v>1.1474375647212687</v>
      </c>
      <c r="M31" s="49" t="str">
        <f t="shared" si="10"/>
        <v/>
      </c>
      <c r="N31" s="49" t="str">
        <f t="shared" si="11"/>
        <v/>
      </c>
      <c r="O31" s="48">
        <f t="shared" si="12"/>
        <v>2961970.200000003</v>
      </c>
      <c r="P31" s="48">
        <f t="shared" si="13"/>
        <v>2961970.200000003</v>
      </c>
      <c r="Q31" s="48">
        <f t="shared" si="14"/>
        <v>0</v>
      </c>
      <c r="R31" s="48">
        <f t="shared" si="15"/>
        <v>0</v>
      </c>
    </row>
    <row r="32" spans="1:18" s="8" customFormat="1" ht="20.25" customHeight="1" x14ac:dyDescent="0.25">
      <c r="A32" s="36"/>
      <c r="B32" s="37" t="s">
        <v>31</v>
      </c>
      <c r="C32" s="50">
        <f t="shared" si="38"/>
        <v>155584281.29999998</v>
      </c>
      <c r="D32" s="50">
        <f>SUM(D33:D36)</f>
        <v>155584281.29999998</v>
      </c>
      <c r="E32" s="50">
        <f t="shared" ref="E32:F32" si="40">SUM(E33:E36)</f>
        <v>0</v>
      </c>
      <c r="F32" s="50">
        <f t="shared" si="40"/>
        <v>0</v>
      </c>
      <c r="G32" s="50">
        <f t="shared" si="39"/>
        <v>166718716.18000001</v>
      </c>
      <c r="H32" s="50">
        <f>SUM(H33:H36)</f>
        <v>166718716.18000001</v>
      </c>
      <c r="I32" s="50">
        <f t="shared" ref="I32:J32" si="41">SUM(I33:I36)</f>
        <v>0</v>
      </c>
      <c r="J32" s="50">
        <f t="shared" si="41"/>
        <v>0</v>
      </c>
      <c r="K32" s="46">
        <f t="shared" si="8"/>
        <v>1.0715652943020024</v>
      </c>
      <c r="L32" s="46">
        <f t="shared" si="9"/>
        <v>1.0715652943020024</v>
      </c>
      <c r="M32" s="46" t="str">
        <f t="shared" si="10"/>
        <v/>
      </c>
      <c r="N32" s="46" t="str">
        <f t="shared" si="11"/>
        <v/>
      </c>
      <c r="O32" s="47">
        <f t="shared" si="12"/>
        <v>11134434.880000025</v>
      </c>
      <c r="P32" s="47">
        <f t="shared" si="13"/>
        <v>11134434.880000025</v>
      </c>
      <c r="Q32" s="47">
        <f t="shared" si="14"/>
        <v>0</v>
      </c>
      <c r="R32" s="47">
        <f t="shared" si="15"/>
        <v>0</v>
      </c>
    </row>
    <row r="33" spans="1:18" s="6" customFormat="1" ht="15.75" x14ac:dyDescent="0.2">
      <c r="A33" s="38" t="s">
        <v>85</v>
      </c>
      <c r="B33" s="39" t="s">
        <v>24</v>
      </c>
      <c r="C33" s="51">
        <f t="shared" si="38"/>
        <v>50585657.090000004</v>
      </c>
      <c r="D33" s="51">
        <v>50585657.090000004</v>
      </c>
      <c r="E33" s="51"/>
      <c r="F33" s="51"/>
      <c r="G33" s="51">
        <f t="shared" si="39"/>
        <v>55366836.939999998</v>
      </c>
      <c r="H33" s="51">
        <v>55366836.939999998</v>
      </c>
      <c r="I33" s="51">
        <v>0</v>
      </c>
      <c r="J33" s="51">
        <v>0</v>
      </c>
      <c r="K33" s="49">
        <f t="shared" si="8"/>
        <v>1.0945165116960625</v>
      </c>
      <c r="L33" s="49">
        <f t="shared" si="9"/>
        <v>1.0945165116960625</v>
      </c>
      <c r="M33" s="49" t="str">
        <f t="shared" si="10"/>
        <v/>
      </c>
      <c r="N33" s="49" t="str">
        <f t="shared" si="11"/>
        <v/>
      </c>
      <c r="O33" s="48">
        <f t="shared" si="12"/>
        <v>4781179.849999994</v>
      </c>
      <c r="P33" s="48">
        <f t="shared" si="13"/>
        <v>4781179.849999994</v>
      </c>
      <c r="Q33" s="48">
        <f t="shared" si="14"/>
        <v>0</v>
      </c>
      <c r="R33" s="48">
        <f t="shared" si="15"/>
        <v>0</v>
      </c>
    </row>
    <row r="34" spans="1:18" s="6" customFormat="1" ht="15.75" x14ac:dyDescent="0.2">
      <c r="A34" s="38" t="s">
        <v>86</v>
      </c>
      <c r="B34" s="39" t="s">
        <v>25</v>
      </c>
      <c r="C34" s="51">
        <f t="shared" si="38"/>
        <v>93095640.129999995</v>
      </c>
      <c r="D34" s="51">
        <v>93095640.129999995</v>
      </c>
      <c r="E34" s="51"/>
      <c r="F34" s="51"/>
      <c r="G34" s="51">
        <f t="shared" si="39"/>
        <v>97665594.430000007</v>
      </c>
      <c r="H34" s="51">
        <v>97665594.430000007</v>
      </c>
      <c r="I34" s="51">
        <v>0</v>
      </c>
      <c r="J34" s="51">
        <v>0</v>
      </c>
      <c r="K34" s="49">
        <f t="shared" si="8"/>
        <v>1.0490888111797552</v>
      </c>
      <c r="L34" s="49">
        <f t="shared" si="9"/>
        <v>1.0490888111797552</v>
      </c>
      <c r="M34" s="49" t="str">
        <f t="shared" si="10"/>
        <v/>
      </c>
      <c r="N34" s="49" t="str">
        <f t="shared" si="11"/>
        <v/>
      </c>
      <c r="O34" s="48">
        <f t="shared" si="12"/>
        <v>4569954.3000000119</v>
      </c>
      <c r="P34" s="48">
        <f t="shared" si="13"/>
        <v>4569954.3000000119</v>
      </c>
      <c r="Q34" s="48">
        <f t="shared" si="14"/>
        <v>0</v>
      </c>
      <c r="R34" s="48">
        <f t="shared" si="15"/>
        <v>0</v>
      </c>
    </row>
    <row r="35" spans="1:18" s="6" customFormat="1" ht="15.75" x14ac:dyDescent="0.2">
      <c r="A35" s="38" t="s">
        <v>87</v>
      </c>
      <c r="B35" s="39" t="s">
        <v>26</v>
      </c>
      <c r="C35" s="51">
        <f t="shared" si="38"/>
        <v>1546280.1</v>
      </c>
      <c r="D35" s="51">
        <v>1546280.1</v>
      </c>
      <c r="E35" s="51"/>
      <c r="F35" s="51"/>
      <c r="G35" s="51">
        <f t="shared" si="39"/>
        <v>1652658.67</v>
      </c>
      <c r="H35" s="51">
        <v>1652658.67</v>
      </c>
      <c r="I35" s="51">
        <v>0</v>
      </c>
      <c r="J35" s="51">
        <v>0</v>
      </c>
      <c r="K35" s="49">
        <f t="shared" si="8"/>
        <v>1.0687964425074086</v>
      </c>
      <c r="L35" s="49">
        <f t="shared" si="9"/>
        <v>1.0687964425074086</v>
      </c>
      <c r="M35" s="49" t="str">
        <f t="shared" si="10"/>
        <v/>
      </c>
      <c r="N35" s="49" t="str">
        <f t="shared" si="11"/>
        <v/>
      </c>
      <c r="O35" s="48">
        <f t="shared" si="12"/>
        <v>106378.56999999983</v>
      </c>
      <c r="P35" s="48">
        <f t="shared" si="13"/>
        <v>106378.56999999983</v>
      </c>
      <c r="Q35" s="48">
        <f t="shared" si="14"/>
        <v>0</v>
      </c>
      <c r="R35" s="48">
        <f t="shared" si="15"/>
        <v>0</v>
      </c>
    </row>
    <row r="36" spans="1:18" s="6" customFormat="1" ht="15.75" x14ac:dyDescent="0.2">
      <c r="A36" s="38" t="s">
        <v>88</v>
      </c>
      <c r="B36" s="39" t="s">
        <v>27</v>
      </c>
      <c r="C36" s="51">
        <f t="shared" si="38"/>
        <v>10356703.98</v>
      </c>
      <c r="D36" s="51">
        <v>10356703.98</v>
      </c>
      <c r="E36" s="51"/>
      <c r="F36" s="51"/>
      <c r="G36" s="51">
        <f t="shared" si="39"/>
        <v>12033626.140000001</v>
      </c>
      <c r="H36" s="51">
        <v>12033626.140000001</v>
      </c>
      <c r="I36" s="51">
        <v>0</v>
      </c>
      <c r="J36" s="51">
        <v>0</v>
      </c>
      <c r="K36" s="49">
        <f t="shared" si="8"/>
        <v>1.1619165869023902</v>
      </c>
      <c r="L36" s="49">
        <f t="shared" si="9"/>
        <v>1.1619165869023902</v>
      </c>
      <c r="M36" s="49" t="str">
        <f t="shared" si="10"/>
        <v/>
      </c>
      <c r="N36" s="49" t="str">
        <f t="shared" si="11"/>
        <v/>
      </c>
      <c r="O36" s="48">
        <f t="shared" si="12"/>
        <v>1676922.1600000001</v>
      </c>
      <c r="P36" s="48">
        <f t="shared" si="13"/>
        <v>1676922.1600000001</v>
      </c>
      <c r="Q36" s="48">
        <f t="shared" si="14"/>
        <v>0</v>
      </c>
      <c r="R36" s="48">
        <f t="shared" si="15"/>
        <v>0</v>
      </c>
    </row>
    <row r="37" spans="1:18" s="8" customFormat="1" ht="18.75" customHeight="1" x14ac:dyDescent="0.25">
      <c r="A37" s="36"/>
      <c r="B37" s="37" t="s">
        <v>32</v>
      </c>
      <c r="C37" s="50">
        <f t="shared" si="38"/>
        <v>206066.78999999998</v>
      </c>
      <c r="D37" s="50">
        <f>SUM(D38:D39)</f>
        <v>206066.78999999998</v>
      </c>
      <c r="E37" s="50">
        <f t="shared" ref="E37:F37" si="42">SUM(E38:E39)</f>
        <v>0</v>
      </c>
      <c r="F37" s="50">
        <f t="shared" si="42"/>
        <v>0</v>
      </c>
      <c r="G37" s="50">
        <f t="shared" si="39"/>
        <v>381809.3</v>
      </c>
      <c r="H37" s="50">
        <f>SUM(H38:H39)</f>
        <v>381809.3</v>
      </c>
      <c r="I37" s="50">
        <f t="shared" ref="I37:J37" si="43">SUM(I38:I39)</f>
        <v>0</v>
      </c>
      <c r="J37" s="50">
        <f t="shared" si="43"/>
        <v>0</v>
      </c>
      <c r="K37" s="46">
        <f t="shared" si="8"/>
        <v>1.8528424691819581</v>
      </c>
      <c r="L37" s="46">
        <f t="shared" si="9"/>
        <v>1.8528424691819581</v>
      </c>
      <c r="M37" s="46" t="str">
        <f t="shared" si="10"/>
        <v/>
      </c>
      <c r="N37" s="46" t="str">
        <f t="shared" si="11"/>
        <v/>
      </c>
      <c r="O37" s="47">
        <f t="shared" si="12"/>
        <v>175742.51</v>
      </c>
      <c r="P37" s="47">
        <f t="shared" si="13"/>
        <v>175742.51</v>
      </c>
      <c r="Q37" s="47">
        <f t="shared" si="14"/>
        <v>0</v>
      </c>
      <c r="R37" s="47">
        <f t="shared" si="15"/>
        <v>0</v>
      </c>
    </row>
    <row r="38" spans="1:18" s="6" customFormat="1" ht="15.75" x14ac:dyDescent="0.2">
      <c r="A38" s="38" t="s">
        <v>89</v>
      </c>
      <c r="B38" s="39" t="s">
        <v>28</v>
      </c>
      <c r="C38" s="51">
        <f t="shared" si="38"/>
        <v>105566.78</v>
      </c>
      <c r="D38" s="51">
        <v>105566.78</v>
      </c>
      <c r="E38" s="51"/>
      <c r="F38" s="51"/>
      <c r="G38" s="51">
        <f t="shared" si="39"/>
        <v>123344.03</v>
      </c>
      <c r="H38" s="51">
        <v>123344.03</v>
      </c>
      <c r="I38" s="51">
        <v>0</v>
      </c>
      <c r="J38" s="51">
        <v>0</v>
      </c>
      <c r="K38" s="49">
        <f t="shared" si="8"/>
        <v>1.1683981457045483</v>
      </c>
      <c r="L38" s="49">
        <f t="shared" si="9"/>
        <v>1.1683981457045483</v>
      </c>
      <c r="M38" s="49" t="str">
        <f t="shared" si="10"/>
        <v/>
      </c>
      <c r="N38" s="49" t="str">
        <f t="shared" si="11"/>
        <v/>
      </c>
      <c r="O38" s="48">
        <f t="shared" si="12"/>
        <v>17777.25</v>
      </c>
      <c r="P38" s="48">
        <f t="shared" si="13"/>
        <v>17777.25</v>
      </c>
      <c r="Q38" s="48">
        <f t="shared" si="14"/>
        <v>0</v>
      </c>
      <c r="R38" s="48">
        <f t="shared" si="15"/>
        <v>0</v>
      </c>
    </row>
    <row r="39" spans="1:18" s="6" customFormat="1" ht="15.75" x14ac:dyDescent="0.2">
      <c r="A39" s="38" t="s">
        <v>90</v>
      </c>
      <c r="B39" s="39" t="s">
        <v>29</v>
      </c>
      <c r="C39" s="51">
        <f t="shared" si="38"/>
        <v>100500.01</v>
      </c>
      <c r="D39" s="51">
        <v>100500.01</v>
      </c>
      <c r="E39" s="51"/>
      <c r="F39" s="51"/>
      <c r="G39" s="51">
        <f t="shared" si="39"/>
        <v>258465.27</v>
      </c>
      <c r="H39" s="51">
        <v>258465.27</v>
      </c>
      <c r="I39" s="51">
        <v>0</v>
      </c>
      <c r="J39" s="51">
        <v>0</v>
      </c>
      <c r="K39" s="49">
        <f t="shared" si="8"/>
        <v>2.5717934754434353</v>
      </c>
      <c r="L39" s="49">
        <f t="shared" si="9"/>
        <v>2.5717934754434353</v>
      </c>
      <c r="M39" s="49" t="str">
        <f t="shared" si="10"/>
        <v/>
      </c>
      <c r="N39" s="49" t="str">
        <f t="shared" si="11"/>
        <v/>
      </c>
      <c r="O39" s="48">
        <f t="shared" si="12"/>
        <v>157965.26</v>
      </c>
      <c r="P39" s="48">
        <f>H39-D39</f>
        <v>157965.26</v>
      </c>
      <c r="Q39" s="48">
        <f t="shared" si="14"/>
        <v>0</v>
      </c>
      <c r="R39" s="48">
        <f t="shared" si="15"/>
        <v>0</v>
      </c>
    </row>
    <row r="40" spans="1:18" s="8" customFormat="1" ht="23.25" customHeight="1" x14ac:dyDescent="0.25">
      <c r="A40" s="36" t="s">
        <v>91</v>
      </c>
      <c r="B40" s="37" t="s">
        <v>30</v>
      </c>
      <c r="C40" s="50">
        <f t="shared" si="38"/>
        <v>283172.92</v>
      </c>
      <c r="D40" s="50">
        <v>283172.92</v>
      </c>
      <c r="E40" s="50"/>
      <c r="F40" s="50"/>
      <c r="G40" s="50">
        <f t="shared" si="39"/>
        <v>470684.86</v>
      </c>
      <c r="H40" s="50">
        <v>470684.86</v>
      </c>
      <c r="I40" s="50">
        <v>0</v>
      </c>
      <c r="J40" s="50">
        <v>0</v>
      </c>
      <c r="K40" s="46">
        <f t="shared" si="8"/>
        <v>1.6621817509951164</v>
      </c>
      <c r="L40" s="46">
        <f t="shared" si="9"/>
        <v>1.6621817509951164</v>
      </c>
      <c r="M40" s="46" t="str">
        <f t="shared" si="10"/>
        <v/>
      </c>
      <c r="N40" s="46" t="str">
        <f t="shared" si="11"/>
        <v/>
      </c>
      <c r="O40" s="47">
        <f t="shared" si="12"/>
        <v>187511.94</v>
      </c>
      <c r="P40" s="47">
        <f t="shared" si="13"/>
        <v>187511.94</v>
      </c>
      <c r="Q40" s="47">
        <f t="shared" si="14"/>
        <v>0</v>
      </c>
      <c r="R40" s="47">
        <f t="shared" si="15"/>
        <v>0</v>
      </c>
    </row>
    <row r="41" spans="1:18" s="8" customFormat="1" ht="24.75" customHeight="1" x14ac:dyDescent="0.25">
      <c r="A41" s="36" t="s">
        <v>92</v>
      </c>
      <c r="B41" s="37" t="s">
        <v>13</v>
      </c>
      <c r="C41" s="50">
        <f>D41 + E41</f>
        <v>83273240.379999995</v>
      </c>
      <c r="D41" s="50">
        <v>83273240.379999995</v>
      </c>
      <c r="E41" s="50"/>
      <c r="F41" s="50"/>
      <c r="G41" s="50">
        <f>H41 + I41</f>
        <v>94925593.920000002</v>
      </c>
      <c r="H41" s="50">
        <v>94925593.920000002</v>
      </c>
      <c r="I41" s="50">
        <v>0</v>
      </c>
      <c r="J41" s="50">
        <v>0</v>
      </c>
      <c r="K41" s="46">
        <f t="shared" si="8"/>
        <v>1.1399291475488036</v>
      </c>
      <c r="L41" s="46">
        <f t="shared" si="9"/>
        <v>1.1399291475488036</v>
      </c>
      <c r="M41" s="46" t="str">
        <f t="shared" si="10"/>
        <v/>
      </c>
      <c r="N41" s="46" t="str">
        <f t="shared" si="11"/>
        <v/>
      </c>
      <c r="O41" s="47">
        <f t="shared" si="12"/>
        <v>11652353.540000007</v>
      </c>
      <c r="P41" s="47">
        <f t="shared" si="13"/>
        <v>11652353.540000007</v>
      </c>
      <c r="Q41" s="47">
        <f t="shared" si="14"/>
        <v>0</v>
      </c>
      <c r="R41" s="47">
        <f t="shared" si="15"/>
        <v>0</v>
      </c>
    </row>
    <row r="42" spans="1:18" s="8" customFormat="1" ht="23.25" customHeight="1" x14ac:dyDescent="0.25">
      <c r="A42" s="36" t="s">
        <v>93</v>
      </c>
      <c r="B42" s="37" t="s">
        <v>14</v>
      </c>
      <c r="C42" s="50">
        <f t="shared" ref="C42:C44" si="44">D42 + E42</f>
        <v>328919.38</v>
      </c>
      <c r="D42" s="50">
        <f>D43</f>
        <v>0</v>
      </c>
      <c r="E42" s="50">
        <f>E43</f>
        <v>328919.38</v>
      </c>
      <c r="F42" s="50"/>
      <c r="G42" s="50">
        <f t="shared" ref="G42:G44" si="45">H42 + I42</f>
        <v>627630.73</v>
      </c>
      <c r="H42" s="50">
        <f>H43</f>
        <v>0</v>
      </c>
      <c r="I42" s="50">
        <f>I43</f>
        <v>627630.73</v>
      </c>
      <c r="J42" s="50">
        <f>J43</f>
        <v>0</v>
      </c>
      <c r="K42" s="46">
        <f t="shared" si="8"/>
        <v>1.9081597745927892</v>
      </c>
      <c r="L42" s="46" t="str">
        <f t="shared" si="9"/>
        <v/>
      </c>
      <c r="M42" s="46">
        <f t="shared" si="10"/>
        <v>1.9081597745927892</v>
      </c>
      <c r="N42" s="46" t="str">
        <f t="shared" si="11"/>
        <v/>
      </c>
      <c r="O42" s="47">
        <f t="shared" si="12"/>
        <v>298711.34999999998</v>
      </c>
      <c r="P42" s="47">
        <f t="shared" si="13"/>
        <v>0</v>
      </c>
      <c r="Q42" s="47">
        <f t="shared" si="14"/>
        <v>298711.34999999998</v>
      </c>
      <c r="R42" s="47">
        <f t="shared" si="15"/>
        <v>0</v>
      </c>
    </row>
    <row r="43" spans="1:18" s="6" customFormat="1" ht="19.5" customHeight="1" x14ac:dyDescent="0.2">
      <c r="A43" s="38" t="s">
        <v>94</v>
      </c>
      <c r="B43" s="39" t="s">
        <v>12</v>
      </c>
      <c r="C43" s="51">
        <f t="shared" si="44"/>
        <v>328919.38</v>
      </c>
      <c r="D43" s="51"/>
      <c r="E43" s="51">
        <v>328919.38</v>
      </c>
      <c r="F43" s="51"/>
      <c r="G43" s="51">
        <f t="shared" si="45"/>
        <v>627630.73</v>
      </c>
      <c r="H43" s="51">
        <v>0</v>
      </c>
      <c r="I43" s="51">
        <v>627630.73</v>
      </c>
      <c r="J43" s="51">
        <v>0</v>
      </c>
      <c r="K43" s="49">
        <f t="shared" si="8"/>
        <v>1.9081597745927892</v>
      </c>
      <c r="L43" s="49" t="str">
        <f t="shared" si="9"/>
        <v/>
      </c>
      <c r="M43" s="49">
        <f t="shared" si="10"/>
        <v>1.9081597745927892</v>
      </c>
      <c r="N43" s="49" t="str">
        <f t="shared" si="11"/>
        <v/>
      </c>
      <c r="O43" s="48">
        <f t="shared" si="12"/>
        <v>298711.34999999998</v>
      </c>
      <c r="P43" s="48">
        <f t="shared" si="13"/>
        <v>0</v>
      </c>
      <c r="Q43" s="48">
        <f t="shared" si="14"/>
        <v>298711.34999999998</v>
      </c>
      <c r="R43" s="48">
        <f t="shared" si="15"/>
        <v>0</v>
      </c>
    </row>
    <row r="44" spans="1:18" s="54" customFormat="1" ht="27.75" customHeight="1" x14ac:dyDescent="0.2">
      <c r="A44" s="36" t="s">
        <v>95</v>
      </c>
      <c r="B44" s="37" t="s">
        <v>96</v>
      </c>
      <c r="C44" s="50">
        <f t="shared" si="44"/>
        <v>29914915.310000002</v>
      </c>
      <c r="D44" s="50">
        <f>D45+D52+D60+D65</f>
        <v>14542087.600000001</v>
      </c>
      <c r="E44" s="50">
        <f>E45+E52+E60+E65</f>
        <v>15372827.709999999</v>
      </c>
      <c r="F44" s="50"/>
      <c r="G44" s="50">
        <f t="shared" si="45"/>
        <v>41444590.240000002</v>
      </c>
      <c r="H44" s="50">
        <f>H45+H52+H60+H65</f>
        <v>15155059.470000001</v>
      </c>
      <c r="I44" s="50">
        <f>I45+I52+I60+I65</f>
        <v>26289530.77</v>
      </c>
      <c r="J44" s="50">
        <f>J45+J52+J60+J65</f>
        <v>0</v>
      </c>
      <c r="K44" s="46">
        <f t="shared" si="8"/>
        <v>1.3854155965517925</v>
      </c>
      <c r="L44" s="46">
        <f t="shared" si="9"/>
        <v>1.042151573203286</v>
      </c>
      <c r="M44" s="46">
        <f t="shared" si="10"/>
        <v>1.7101297995357552</v>
      </c>
      <c r="N44" s="46" t="str">
        <f t="shared" si="11"/>
        <v/>
      </c>
      <c r="O44" s="47">
        <f t="shared" si="12"/>
        <v>11529674.93</v>
      </c>
      <c r="P44" s="47">
        <f t="shared" si="13"/>
        <v>612971.86999999918</v>
      </c>
      <c r="Q44" s="47">
        <f t="shared" si="14"/>
        <v>10916703.060000001</v>
      </c>
      <c r="R44" s="47">
        <f t="shared" si="15"/>
        <v>0</v>
      </c>
    </row>
    <row r="45" spans="1:18" s="8" customFormat="1" ht="15.75" x14ac:dyDescent="0.25">
      <c r="A45" s="36" t="s">
        <v>97</v>
      </c>
      <c r="B45" s="37" t="s">
        <v>98</v>
      </c>
      <c r="C45" s="50">
        <f>D45 + E45</f>
        <v>751451.38</v>
      </c>
      <c r="D45" s="50">
        <f>SUM(D46:D51)</f>
        <v>751451.38</v>
      </c>
      <c r="E45" s="50">
        <f t="shared" ref="E45:F45" si="46">SUM(E46:E51)</f>
        <v>0</v>
      </c>
      <c r="F45" s="50">
        <f t="shared" si="46"/>
        <v>0</v>
      </c>
      <c r="G45" s="50">
        <f>H45 + I45</f>
        <v>1481280.19</v>
      </c>
      <c r="H45" s="50">
        <f>SUM(H46:H51)</f>
        <v>1481280.19</v>
      </c>
      <c r="I45" s="50">
        <f t="shared" ref="I45:J45" si="47">SUM(I46:I51)</f>
        <v>0</v>
      </c>
      <c r="J45" s="50">
        <f t="shared" si="47"/>
        <v>0</v>
      </c>
      <c r="K45" s="46">
        <f t="shared" si="8"/>
        <v>1.9712255901373152</v>
      </c>
      <c r="L45" s="46">
        <f t="shared" si="9"/>
        <v>1.9712255901373152</v>
      </c>
      <c r="M45" s="46" t="str">
        <f t="shared" si="10"/>
        <v/>
      </c>
      <c r="N45" s="46" t="str">
        <f t="shared" si="11"/>
        <v/>
      </c>
      <c r="O45" s="47">
        <f t="shared" si="12"/>
        <v>729828.80999999994</v>
      </c>
      <c r="P45" s="47">
        <f>H45-D45</f>
        <v>729828.80999999994</v>
      </c>
      <c r="Q45" s="47">
        <f t="shared" si="14"/>
        <v>0</v>
      </c>
      <c r="R45" s="47">
        <f t="shared" si="15"/>
        <v>0</v>
      </c>
    </row>
    <row r="46" spans="1:18" s="6" customFormat="1" ht="31.5" x14ac:dyDescent="0.2">
      <c r="A46" s="38" t="s">
        <v>99</v>
      </c>
      <c r="B46" s="40" t="s">
        <v>100</v>
      </c>
      <c r="C46" s="51">
        <f t="shared" ref="C46:C50" si="48">D46 + E46</f>
        <v>10000</v>
      </c>
      <c r="D46" s="51">
        <v>10000</v>
      </c>
      <c r="E46" s="51"/>
      <c r="F46" s="51"/>
      <c r="G46" s="51">
        <f t="shared" ref="G46:G50" si="49">H46 + I46</f>
        <v>7505.94</v>
      </c>
      <c r="H46" s="51">
        <v>7505.94</v>
      </c>
      <c r="I46" s="51"/>
      <c r="J46" s="51"/>
      <c r="K46" s="49">
        <f t="shared" si="8"/>
        <v>0.75059399999999998</v>
      </c>
      <c r="L46" s="49">
        <f t="shared" si="9"/>
        <v>0.75059399999999998</v>
      </c>
      <c r="M46" s="49" t="str">
        <f t="shared" si="10"/>
        <v/>
      </c>
      <c r="N46" s="49" t="str">
        <f t="shared" si="11"/>
        <v/>
      </c>
      <c r="O46" s="48">
        <f t="shared" si="12"/>
        <v>-2494.0600000000004</v>
      </c>
      <c r="P46" s="48">
        <f t="shared" si="13"/>
        <v>-2494.0600000000004</v>
      </c>
      <c r="Q46" s="48">
        <f t="shared" si="14"/>
        <v>0</v>
      </c>
      <c r="R46" s="48">
        <f t="shared" si="15"/>
        <v>0</v>
      </c>
    </row>
    <row r="47" spans="1:18" s="6" customFormat="1" ht="51" customHeight="1" x14ac:dyDescent="0.2">
      <c r="A47" s="38">
        <v>21080900</v>
      </c>
      <c r="B47" s="40" t="s">
        <v>148</v>
      </c>
      <c r="C47" s="51">
        <f t="shared" si="48"/>
        <v>12595.9</v>
      </c>
      <c r="D47" s="51">
        <v>12595.9</v>
      </c>
      <c r="E47" s="51"/>
      <c r="F47" s="51"/>
      <c r="G47" s="51">
        <f t="shared" si="49"/>
        <v>430</v>
      </c>
      <c r="H47" s="51">
        <v>430</v>
      </c>
      <c r="I47" s="51"/>
      <c r="J47" s="51"/>
      <c r="K47" s="49">
        <f t="shared" ref="K47" si="50">IFERROR(G47/C47,"")</f>
        <v>3.4138092553926282E-2</v>
      </c>
      <c r="L47" s="49">
        <f t="shared" ref="L47" si="51">IFERROR(H47/D47,"")</f>
        <v>3.4138092553926282E-2</v>
      </c>
      <c r="M47" s="49" t="str">
        <f t="shared" ref="M47" si="52">IFERROR(I47/E47,"")</f>
        <v/>
      </c>
      <c r="N47" s="49" t="str">
        <f t="shared" ref="N47" si="53">IFERROR(J47/F47,"")</f>
        <v/>
      </c>
      <c r="O47" s="48">
        <f t="shared" ref="O47" si="54">G47-C47</f>
        <v>-12165.9</v>
      </c>
      <c r="P47" s="48">
        <f t="shared" ref="P47" si="55">H47-D47</f>
        <v>-12165.9</v>
      </c>
      <c r="Q47" s="48">
        <f t="shared" ref="Q47" si="56">I47-E47</f>
        <v>0</v>
      </c>
      <c r="R47" s="48">
        <f t="shared" ref="R47" si="57">J47-F47</f>
        <v>0</v>
      </c>
    </row>
    <row r="48" spans="1:18" s="6" customFormat="1" ht="38.25" customHeight="1" x14ac:dyDescent="0.2">
      <c r="A48" s="38" t="s">
        <v>101</v>
      </c>
      <c r="B48" s="39" t="s">
        <v>102</v>
      </c>
      <c r="C48" s="51">
        <f t="shared" si="48"/>
        <v>228080.81</v>
      </c>
      <c r="D48" s="51">
        <v>228080.81</v>
      </c>
      <c r="E48" s="51"/>
      <c r="F48" s="51"/>
      <c r="G48" s="51">
        <f t="shared" si="49"/>
        <v>206414.22</v>
      </c>
      <c r="H48" s="51">
        <v>206414.22</v>
      </c>
      <c r="I48" s="51">
        <v>0</v>
      </c>
      <c r="J48" s="51">
        <v>0</v>
      </c>
      <c r="K48" s="49">
        <f t="shared" si="8"/>
        <v>0.90500476563547805</v>
      </c>
      <c r="L48" s="49">
        <f t="shared" si="9"/>
        <v>0.90500476563547805</v>
      </c>
      <c r="M48" s="49" t="str">
        <f t="shared" si="10"/>
        <v/>
      </c>
      <c r="N48" s="49" t="str">
        <f t="shared" si="11"/>
        <v/>
      </c>
      <c r="O48" s="48">
        <f t="shared" si="12"/>
        <v>-21666.589999999997</v>
      </c>
      <c r="P48" s="48">
        <f t="shared" si="13"/>
        <v>-21666.589999999997</v>
      </c>
      <c r="Q48" s="48">
        <f t="shared" si="14"/>
        <v>0</v>
      </c>
      <c r="R48" s="48">
        <f t="shared" si="15"/>
        <v>0</v>
      </c>
    </row>
    <row r="49" spans="1:18" s="6" customFormat="1" ht="63" x14ac:dyDescent="0.2">
      <c r="A49" s="38" t="s">
        <v>103</v>
      </c>
      <c r="B49" s="39" t="s">
        <v>166</v>
      </c>
      <c r="C49" s="51">
        <f t="shared" si="48"/>
        <v>487374.67</v>
      </c>
      <c r="D49" s="51">
        <v>487374.67</v>
      </c>
      <c r="E49" s="51"/>
      <c r="F49" s="51"/>
      <c r="G49" s="51">
        <f t="shared" si="49"/>
        <v>422516.35</v>
      </c>
      <c r="H49" s="51">
        <v>422516.35</v>
      </c>
      <c r="I49" s="51">
        <v>0</v>
      </c>
      <c r="J49" s="51">
        <v>0</v>
      </c>
      <c r="K49" s="49">
        <f t="shared" si="8"/>
        <v>0.8669230799376586</v>
      </c>
      <c r="L49" s="49">
        <f t="shared" si="9"/>
        <v>0.8669230799376586</v>
      </c>
      <c r="M49" s="49" t="str">
        <f t="shared" si="10"/>
        <v/>
      </c>
      <c r="N49" s="49" t="str">
        <f t="shared" si="11"/>
        <v/>
      </c>
      <c r="O49" s="48">
        <f t="shared" si="12"/>
        <v>-64858.320000000007</v>
      </c>
      <c r="P49" s="48">
        <f t="shared" si="13"/>
        <v>-64858.320000000007</v>
      </c>
      <c r="Q49" s="48">
        <f t="shared" si="14"/>
        <v>0</v>
      </c>
      <c r="R49" s="48">
        <f t="shared" si="15"/>
        <v>0</v>
      </c>
    </row>
    <row r="50" spans="1:18" s="6" customFormat="1" ht="47.25" x14ac:dyDescent="0.2">
      <c r="A50" s="38">
        <v>21081700</v>
      </c>
      <c r="B50" s="39" t="s">
        <v>104</v>
      </c>
      <c r="C50" s="51">
        <f t="shared" si="48"/>
        <v>0</v>
      </c>
      <c r="D50" s="51">
        <v>0</v>
      </c>
      <c r="E50" s="51"/>
      <c r="F50" s="51"/>
      <c r="G50" s="51">
        <f t="shared" si="49"/>
        <v>833053.68</v>
      </c>
      <c r="H50" s="51">
        <v>833053.68</v>
      </c>
      <c r="I50" s="51"/>
      <c r="J50" s="51"/>
      <c r="K50" s="49" t="str">
        <f t="shared" si="8"/>
        <v/>
      </c>
      <c r="L50" s="49" t="str">
        <f t="shared" si="9"/>
        <v/>
      </c>
      <c r="M50" s="49" t="str">
        <f t="shared" si="10"/>
        <v/>
      </c>
      <c r="N50" s="49" t="str">
        <f t="shared" si="11"/>
        <v/>
      </c>
      <c r="O50" s="48">
        <f t="shared" si="12"/>
        <v>833053.68</v>
      </c>
      <c r="P50" s="48">
        <f t="shared" si="13"/>
        <v>833053.68</v>
      </c>
      <c r="Q50" s="48">
        <f t="shared" si="14"/>
        <v>0</v>
      </c>
      <c r="R50" s="48">
        <f t="shared" si="15"/>
        <v>0</v>
      </c>
    </row>
    <row r="51" spans="1:18" s="6" customFormat="1" ht="47.25" x14ac:dyDescent="0.2">
      <c r="A51" s="38" t="s">
        <v>105</v>
      </c>
      <c r="B51" s="39" t="s">
        <v>41</v>
      </c>
      <c r="C51" s="51">
        <f>D51 + E51</f>
        <v>13400</v>
      </c>
      <c r="D51" s="51">
        <v>13400</v>
      </c>
      <c r="E51" s="51"/>
      <c r="F51" s="51"/>
      <c r="G51" s="51">
        <f>H51 + I51</f>
        <v>11360</v>
      </c>
      <c r="H51" s="51">
        <v>11360</v>
      </c>
      <c r="I51" s="51">
        <v>0</v>
      </c>
      <c r="J51" s="51">
        <v>0</v>
      </c>
      <c r="K51" s="49">
        <f t="shared" si="8"/>
        <v>0.84776119402985073</v>
      </c>
      <c r="L51" s="49">
        <f t="shared" si="9"/>
        <v>0.84776119402985073</v>
      </c>
      <c r="M51" s="49" t="str">
        <f t="shared" si="10"/>
        <v/>
      </c>
      <c r="N51" s="49" t="str">
        <f t="shared" si="11"/>
        <v/>
      </c>
      <c r="O51" s="48">
        <f t="shared" si="12"/>
        <v>-2040</v>
      </c>
      <c r="P51" s="48">
        <f t="shared" si="13"/>
        <v>-2040</v>
      </c>
      <c r="Q51" s="48">
        <f t="shared" si="14"/>
        <v>0</v>
      </c>
      <c r="R51" s="48">
        <f t="shared" si="15"/>
        <v>0</v>
      </c>
    </row>
    <row r="52" spans="1:18" s="8" customFormat="1" ht="31.5" x14ac:dyDescent="0.25">
      <c r="A52" s="36" t="s">
        <v>106</v>
      </c>
      <c r="B52" s="37" t="s">
        <v>107</v>
      </c>
      <c r="C52" s="50">
        <f>D52 + E52</f>
        <v>11193665.260000002</v>
      </c>
      <c r="D52" s="50">
        <f>D53+D58+D59</f>
        <v>11193665.260000002</v>
      </c>
      <c r="E52" s="50">
        <f t="shared" ref="E52:F52" si="58">E53+E58+E59</f>
        <v>0</v>
      </c>
      <c r="F52" s="50">
        <f t="shared" si="58"/>
        <v>0</v>
      </c>
      <c r="G52" s="50">
        <f>H52 + I52</f>
        <v>11949776.000000002</v>
      </c>
      <c r="H52" s="50">
        <f>H53+H58+H59</f>
        <v>11949776.000000002</v>
      </c>
      <c r="I52" s="50">
        <f t="shared" ref="I52:J52" si="59">I53+I58+I59</f>
        <v>0</v>
      </c>
      <c r="J52" s="50">
        <f t="shared" si="59"/>
        <v>0</v>
      </c>
      <c r="K52" s="46">
        <f t="shared" si="8"/>
        <v>1.0675480928219216</v>
      </c>
      <c r="L52" s="46">
        <f t="shared" si="9"/>
        <v>1.0675480928219216</v>
      </c>
      <c r="M52" s="46" t="str">
        <f t="shared" si="10"/>
        <v/>
      </c>
      <c r="N52" s="46" t="str">
        <f t="shared" si="11"/>
        <v/>
      </c>
      <c r="O52" s="47">
        <f t="shared" si="12"/>
        <v>756110.74000000022</v>
      </c>
      <c r="P52" s="47">
        <f t="shared" si="13"/>
        <v>756110.74000000022</v>
      </c>
      <c r="Q52" s="47">
        <f t="shared" si="14"/>
        <v>0</v>
      </c>
      <c r="R52" s="47">
        <f t="shared" si="15"/>
        <v>0</v>
      </c>
    </row>
    <row r="53" spans="1:18" s="8" customFormat="1" ht="15.75" x14ac:dyDescent="0.25">
      <c r="A53" s="36" t="s">
        <v>108</v>
      </c>
      <c r="B53" s="37" t="s">
        <v>15</v>
      </c>
      <c r="C53" s="50">
        <f>D53 + E53</f>
        <v>6588481.7000000002</v>
      </c>
      <c r="D53" s="50">
        <f>SUM(D54:D57)</f>
        <v>6588481.7000000002</v>
      </c>
      <c r="E53" s="50">
        <f t="shared" ref="E53:F53" si="60">SUM(E54:E57)</f>
        <v>0</v>
      </c>
      <c r="F53" s="50">
        <f t="shared" si="60"/>
        <v>0</v>
      </c>
      <c r="G53" s="50">
        <f>H53 + I53</f>
        <v>6762375.4900000002</v>
      </c>
      <c r="H53" s="50">
        <f>SUM(H54:H57)</f>
        <v>6762375.4900000002</v>
      </c>
      <c r="I53" s="50">
        <f t="shared" ref="I53:J53" si="61">SUM(I54:I57)</f>
        <v>0</v>
      </c>
      <c r="J53" s="50">
        <f t="shared" si="61"/>
        <v>0</v>
      </c>
      <c r="K53" s="46">
        <f t="shared" si="8"/>
        <v>1.0263936059805707</v>
      </c>
      <c r="L53" s="46">
        <f t="shared" si="9"/>
        <v>1.0263936059805707</v>
      </c>
      <c r="M53" s="46" t="str">
        <f t="shared" si="10"/>
        <v/>
      </c>
      <c r="N53" s="46" t="str">
        <f t="shared" si="11"/>
        <v/>
      </c>
      <c r="O53" s="47">
        <f t="shared" si="12"/>
        <v>173893.79000000004</v>
      </c>
      <c r="P53" s="47">
        <f t="shared" si="13"/>
        <v>173893.79000000004</v>
      </c>
      <c r="Q53" s="47">
        <f t="shared" si="14"/>
        <v>0</v>
      </c>
      <c r="R53" s="47">
        <f t="shared" si="15"/>
        <v>0</v>
      </c>
    </row>
    <row r="54" spans="1:18" s="6" customFormat="1" ht="47.25" x14ac:dyDescent="0.2">
      <c r="A54" s="38" t="s">
        <v>109</v>
      </c>
      <c r="B54" s="39" t="s">
        <v>167</v>
      </c>
      <c r="C54" s="51">
        <f t="shared" ref="C54:C60" si="62">D54+E54</f>
        <v>171480</v>
      </c>
      <c r="D54" s="51">
        <v>171480</v>
      </c>
      <c r="E54" s="51"/>
      <c r="F54" s="51"/>
      <c r="G54" s="51">
        <f t="shared" ref="G54:G60" si="63">H54+I54</f>
        <v>128627</v>
      </c>
      <c r="H54" s="51">
        <v>128627</v>
      </c>
      <c r="I54" s="51"/>
      <c r="J54" s="51"/>
      <c r="K54" s="49">
        <f t="shared" si="8"/>
        <v>0.75009913692558894</v>
      </c>
      <c r="L54" s="49">
        <f t="shared" si="9"/>
        <v>0.75009913692558894</v>
      </c>
      <c r="M54" s="49" t="str">
        <f t="shared" si="10"/>
        <v/>
      </c>
      <c r="N54" s="49" t="str">
        <f t="shared" si="11"/>
        <v/>
      </c>
      <c r="O54" s="48">
        <f t="shared" si="12"/>
        <v>-42853</v>
      </c>
      <c r="P54" s="48">
        <f t="shared" si="13"/>
        <v>-42853</v>
      </c>
      <c r="Q54" s="48">
        <f t="shared" si="14"/>
        <v>0</v>
      </c>
      <c r="R54" s="48">
        <f t="shared" si="15"/>
        <v>0</v>
      </c>
    </row>
    <row r="55" spans="1:18" s="6" customFormat="1" ht="28.5" customHeight="1" x14ac:dyDescent="0.2">
      <c r="A55" s="38" t="s">
        <v>110</v>
      </c>
      <c r="B55" s="39" t="s">
        <v>33</v>
      </c>
      <c r="C55" s="51">
        <f t="shared" si="62"/>
        <v>6136027</v>
      </c>
      <c r="D55" s="51">
        <v>6136027</v>
      </c>
      <c r="E55" s="51"/>
      <c r="F55" s="51"/>
      <c r="G55" s="51">
        <f t="shared" si="63"/>
        <v>6226781.79</v>
      </c>
      <c r="H55" s="51">
        <v>6226781.79</v>
      </c>
      <c r="I55" s="51"/>
      <c r="J55" s="51"/>
      <c r="K55" s="49">
        <f t="shared" si="8"/>
        <v>1.0147904808763064</v>
      </c>
      <c r="L55" s="49">
        <f t="shared" si="9"/>
        <v>1.0147904808763064</v>
      </c>
      <c r="M55" s="49" t="str">
        <f t="shared" si="10"/>
        <v/>
      </c>
      <c r="N55" s="49" t="str">
        <f t="shared" si="11"/>
        <v/>
      </c>
      <c r="O55" s="48">
        <f t="shared" si="12"/>
        <v>90754.790000000037</v>
      </c>
      <c r="P55" s="48">
        <f t="shared" si="13"/>
        <v>90754.790000000037</v>
      </c>
      <c r="Q55" s="48">
        <f t="shared" si="14"/>
        <v>0</v>
      </c>
      <c r="R55" s="48">
        <f t="shared" si="15"/>
        <v>0</v>
      </c>
    </row>
    <row r="56" spans="1:18" s="6" customFormat="1" ht="31.5" x14ac:dyDescent="0.2">
      <c r="A56" s="38" t="s">
        <v>111</v>
      </c>
      <c r="B56" s="39" t="s">
        <v>36</v>
      </c>
      <c r="C56" s="51">
        <f t="shared" si="62"/>
        <v>250392</v>
      </c>
      <c r="D56" s="51">
        <v>250392</v>
      </c>
      <c r="E56" s="51"/>
      <c r="F56" s="51"/>
      <c r="G56" s="51">
        <f t="shared" si="63"/>
        <v>386890</v>
      </c>
      <c r="H56" s="51">
        <v>386890</v>
      </c>
      <c r="I56" s="51"/>
      <c r="J56" s="51"/>
      <c r="K56" s="49">
        <f t="shared" si="8"/>
        <v>1.5451372248314643</v>
      </c>
      <c r="L56" s="49">
        <f t="shared" si="9"/>
        <v>1.5451372248314643</v>
      </c>
      <c r="M56" s="49" t="str">
        <f t="shared" si="10"/>
        <v/>
      </c>
      <c r="N56" s="49" t="str">
        <f t="shared" si="11"/>
        <v/>
      </c>
      <c r="O56" s="48">
        <f t="shared" si="12"/>
        <v>136498</v>
      </c>
      <c r="P56" s="48">
        <f t="shared" si="13"/>
        <v>136498</v>
      </c>
      <c r="Q56" s="48">
        <f t="shared" si="14"/>
        <v>0</v>
      </c>
      <c r="R56" s="48">
        <f t="shared" si="15"/>
        <v>0</v>
      </c>
    </row>
    <row r="57" spans="1:18" s="6" customFormat="1" ht="78.75" x14ac:dyDescent="0.2">
      <c r="A57" s="38" t="s">
        <v>112</v>
      </c>
      <c r="B57" s="39" t="s">
        <v>168</v>
      </c>
      <c r="C57" s="51">
        <f t="shared" si="62"/>
        <v>30582.7</v>
      </c>
      <c r="D57" s="51">
        <v>30582.7</v>
      </c>
      <c r="E57" s="51"/>
      <c r="F57" s="51"/>
      <c r="G57" s="51">
        <f t="shared" si="63"/>
        <v>20076.7</v>
      </c>
      <c r="H57" s="51">
        <v>20076.7</v>
      </c>
      <c r="I57" s="51"/>
      <c r="J57" s="51"/>
      <c r="K57" s="49">
        <f t="shared" si="8"/>
        <v>0.65647245011068345</v>
      </c>
      <c r="L57" s="49">
        <f t="shared" si="9"/>
        <v>0.65647245011068345</v>
      </c>
      <c r="M57" s="49" t="str">
        <f t="shared" si="10"/>
        <v/>
      </c>
      <c r="N57" s="49" t="str">
        <f t="shared" si="11"/>
        <v/>
      </c>
      <c r="O57" s="48">
        <f t="shared" si="12"/>
        <v>-10506</v>
      </c>
      <c r="P57" s="48">
        <f t="shared" si="13"/>
        <v>-10506</v>
      </c>
      <c r="Q57" s="48">
        <f t="shared" si="14"/>
        <v>0</v>
      </c>
      <c r="R57" s="48">
        <f t="shared" si="15"/>
        <v>0</v>
      </c>
    </row>
    <row r="58" spans="1:18" s="8" customFormat="1" ht="35.25" customHeight="1" x14ac:dyDescent="0.25">
      <c r="A58" s="36" t="s">
        <v>113</v>
      </c>
      <c r="B58" s="37" t="s">
        <v>114</v>
      </c>
      <c r="C58" s="50">
        <f t="shared" si="62"/>
        <v>4437987.58</v>
      </c>
      <c r="D58" s="50">
        <v>4437987.58</v>
      </c>
      <c r="E58" s="50"/>
      <c r="F58" s="50"/>
      <c r="G58" s="50">
        <f t="shared" si="63"/>
        <v>5134017.7</v>
      </c>
      <c r="H58" s="50">
        <v>5134017.7</v>
      </c>
      <c r="I58" s="50"/>
      <c r="J58" s="50"/>
      <c r="K58" s="46">
        <f t="shared" si="8"/>
        <v>1.1568346254813089</v>
      </c>
      <c r="L58" s="46">
        <f t="shared" si="9"/>
        <v>1.1568346254813089</v>
      </c>
      <c r="M58" s="46" t="str">
        <f t="shared" si="10"/>
        <v/>
      </c>
      <c r="N58" s="46" t="str">
        <f t="shared" si="11"/>
        <v/>
      </c>
      <c r="O58" s="47">
        <f t="shared" si="12"/>
        <v>696030.12000000011</v>
      </c>
      <c r="P58" s="47">
        <f t="shared" si="13"/>
        <v>696030.12000000011</v>
      </c>
      <c r="Q58" s="47">
        <f t="shared" si="14"/>
        <v>0</v>
      </c>
      <c r="R58" s="47">
        <f t="shared" si="15"/>
        <v>0</v>
      </c>
    </row>
    <row r="59" spans="1:18" s="20" customFormat="1" ht="27.75" customHeight="1" x14ac:dyDescent="0.25">
      <c r="A59" s="36" t="s">
        <v>115</v>
      </c>
      <c r="B59" s="37" t="s">
        <v>116</v>
      </c>
      <c r="C59" s="50">
        <f t="shared" si="62"/>
        <v>167195.98000000001</v>
      </c>
      <c r="D59" s="50">
        <v>167195.98000000001</v>
      </c>
      <c r="E59" s="50"/>
      <c r="F59" s="50"/>
      <c r="G59" s="50">
        <f t="shared" si="63"/>
        <v>53382.81</v>
      </c>
      <c r="H59" s="50">
        <v>53382.81</v>
      </c>
      <c r="I59" s="50"/>
      <c r="J59" s="50"/>
      <c r="K59" s="46">
        <f t="shared" si="8"/>
        <v>0.31928285596340289</v>
      </c>
      <c r="L59" s="46">
        <f t="shared" si="9"/>
        <v>0.31928285596340289</v>
      </c>
      <c r="M59" s="46" t="str">
        <f t="shared" si="10"/>
        <v/>
      </c>
      <c r="N59" s="46" t="str">
        <f t="shared" si="11"/>
        <v/>
      </c>
      <c r="O59" s="47">
        <f t="shared" si="12"/>
        <v>-113813.17000000001</v>
      </c>
      <c r="P59" s="47">
        <f t="shared" si="13"/>
        <v>-113813.17000000001</v>
      </c>
      <c r="Q59" s="47">
        <f t="shared" si="14"/>
        <v>0</v>
      </c>
      <c r="R59" s="47">
        <f t="shared" si="15"/>
        <v>0</v>
      </c>
    </row>
    <row r="60" spans="1:18" s="20" customFormat="1" ht="27" customHeight="1" x14ac:dyDescent="0.25">
      <c r="A60" s="36" t="s">
        <v>117</v>
      </c>
      <c r="B60" s="37" t="s">
        <v>118</v>
      </c>
      <c r="C60" s="50">
        <f t="shared" si="62"/>
        <v>2672566.13</v>
      </c>
      <c r="D60" s="50">
        <f>SUM(D61:D63)</f>
        <v>2596970.96</v>
      </c>
      <c r="E60" s="50">
        <f>SUM(E61:E63)</f>
        <v>75595.17</v>
      </c>
      <c r="F60" s="50"/>
      <c r="G60" s="50">
        <f t="shared" si="63"/>
        <v>1990462.22</v>
      </c>
      <c r="H60" s="50">
        <v>1724003.28</v>
      </c>
      <c r="I60" s="50">
        <f>SUM(I61:I63)</f>
        <v>266458.94</v>
      </c>
      <c r="J60" s="50"/>
      <c r="K60" s="46">
        <f t="shared" si="8"/>
        <v>0.74477566622458091</v>
      </c>
      <c r="L60" s="46">
        <f t="shared" si="9"/>
        <v>0.66385158192142435</v>
      </c>
      <c r="M60" s="46">
        <f t="shared" si="10"/>
        <v>3.5248143499115092</v>
      </c>
      <c r="N60" s="46" t="str">
        <f t="shared" si="11"/>
        <v/>
      </c>
      <c r="O60" s="47">
        <f t="shared" si="12"/>
        <v>-682103.90999999992</v>
      </c>
      <c r="P60" s="47">
        <f t="shared" si="13"/>
        <v>-872967.67999999993</v>
      </c>
      <c r="Q60" s="47">
        <f t="shared" si="14"/>
        <v>190863.77000000002</v>
      </c>
      <c r="R60" s="47">
        <f t="shared" si="15"/>
        <v>0</v>
      </c>
    </row>
    <row r="61" spans="1:18" s="6" customFormat="1" ht="30" customHeight="1" x14ac:dyDescent="0.2">
      <c r="A61" s="38" t="s">
        <v>119</v>
      </c>
      <c r="B61" s="39" t="s">
        <v>1</v>
      </c>
      <c r="C61" s="51">
        <f t="shared" ref="C61:C68" si="64">D61+E61</f>
        <v>2596970.96</v>
      </c>
      <c r="D61" s="51">
        <v>2596970.96</v>
      </c>
      <c r="E61" s="51"/>
      <c r="F61" s="51"/>
      <c r="G61" s="51">
        <f t="shared" ref="G61:G66" si="65">H61+I61</f>
        <v>1315189.27</v>
      </c>
      <c r="H61" s="51">
        <v>1315189.27</v>
      </c>
      <c r="I61" s="51"/>
      <c r="J61" s="51"/>
      <c r="K61" s="49">
        <f t="shared" si="8"/>
        <v>0.50643202802699039</v>
      </c>
      <c r="L61" s="49">
        <f t="shared" si="9"/>
        <v>0.50643202802699039</v>
      </c>
      <c r="M61" s="49" t="str">
        <f t="shared" si="10"/>
        <v/>
      </c>
      <c r="N61" s="49" t="str">
        <f t="shared" si="11"/>
        <v/>
      </c>
      <c r="O61" s="48">
        <f t="shared" si="12"/>
        <v>-1281781.69</v>
      </c>
      <c r="P61" s="48">
        <f t="shared" si="13"/>
        <v>-1281781.69</v>
      </c>
      <c r="Q61" s="48">
        <f t="shared" si="14"/>
        <v>0</v>
      </c>
      <c r="R61" s="48">
        <f t="shared" si="15"/>
        <v>0</v>
      </c>
    </row>
    <row r="62" spans="1:18" s="6" customFormat="1" ht="47.25" x14ac:dyDescent="0.2">
      <c r="A62" s="38">
        <v>24061900</v>
      </c>
      <c r="B62" s="40" t="s">
        <v>120</v>
      </c>
      <c r="C62" s="51">
        <f t="shared" si="64"/>
        <v>0</v>
      </c>
      <c r="D62" s="51"/>
      <c r="E62" s="51"/>
      <c r="F62" s="51"/>
      <c r="G62" s="51">
        <f t="shared" si="65"/>
        <v>383591.01</v>
      </c>
      <c r="H62" s="51">
        <v>383591.01</v>
      </c>
      <c r="I62" s="51"/>
      <c r="J62" s="51"/>
      <c r="K62" s="49" t="str">
        <f t="shared" si="8"/>
        <v/>
      </c>
      <c r="L62" s="49" t="str">
        <f t="shared" si="9"/>
        <v/>
      </c>
      <c r="M62" s="49" t="str">
        <f t="shared" si="10"/>
        <v/>
      </c>
      <c r="N62" s="49" t="str">
        <f t="shared" si="11"/>
        <v/>
      </c>
      <c r="O62" s="48">
        <f t="shared" si="12"/>
        <v>383591.01</v>
      </c>
      <c r="P62" s="48">
        <f t="shared" si="13"/>
        <v>383591.01</v>
      </c>
      <c r="Q62" s="48">
        <f t="shared" si="14"/>
        <v>0</v>
      </c>
      <c r="R62" s="48">
        <f t="shared" si="15"/>
        <v>0</v>
      </c>
    </row>
    <row r="63" spans="1:18" s="6" customFormat="1" ht="31.5" x14ac:dyDescent="0.2">
      <c r="A63" s="38" t="s">
        <v>121</v>
      </c>
      <c r="B63" s="39" t="s">
        <v>10</v>
      </c>
      <c r="C63" s="51">
        <f t="shared" si="64"/>
        <v>75595.17</v>
      </c>
      <c r="D63" s="51"/>
      <c r="E63" s="51">
        <v>75595.17</v>
      </c>
      <c r="F63" s="51"/>
      <c r="G63" s="51">
        <f t="shared" si="65"/>
        <v>266458.94</v>
      </c>
      <c r="H63" s="51"/>
      <c r="I63" s="51">
        <v>266458.94</v>
      </c>
      <c r="J63" s="51"/>
      <c r="K63" s="49">
        <f t="shared" si="8"/>
        <v>3.5248143499115092</v>
      </c>
      <c r="L63" s="49" t="str">
        <f t="shared" si="9"/>
        <v/>
      </c>
      <c r="M63" s="49">
        <f>IFERROR(I63/E63,"")</f>
        <v>3.5248143499115092</v>
      </c>
      <c r="N63" s="49" t="str">
        <f t="shared" si="11"/>
        <v/>
      </c>
      <c r="O63" s="48">
        <f t="shared" si="12"/>
        <v>190863.77000000002</v>
      </c>
      <c r="P63" s="48">
        <f t="shared" si="13"/>
        <v>0</v>
      </c>
      <c r="Q63" s="48">
        <f t="shared" si="14"/>
        <v>190863.77000000002</v>
      </c>
      <c r="R63" s="48">
        <f t="shared" si="15"/>
        <v>0</v>
      </c>
    </row>
    <row r="64" spans="1:18" s="6" customFormat="1" ht="116.25" customHeight="1" x14ac:dyDescent="0.2">
      <c r="A64" s="38">
        <v>24062200</v>
      </c>
      <c r="B64" s="39" t="s">
        <v>155</v>
      </c>
      <c r="C64" s="51">
        <f t="shared" si="64"/>
        <v>0</v>
      </c>
      <c r="D64" s="51">
        <v>0</v>
      </c>
      <c r="E64" s="51"/>
      <c r="F64" s="51"/>
      <c r="G64" s="51">
        <f t="shared" si="65"/>
        <v>25223</v>
      </c>
      <c r="H64" s="51">
        <v>25223</v>
      </c>
      <c r="I64" s="51"/>
      <c r="J64" s="52"/>
      <c r="K64" s="49" t="str">
        <f t="shared" si="8"/>
        <v/>
      </c>
      <c r="L64" s="49" t="str">
        <f t="shared" si="9"/>
        <v/>
      </c>
      <c r="M64" s="49" t="str">
        <f>IFERROR(I64/E64,"")</f>
        <v/>
      </c>
      <c r="N64" s="49"/>
      <c r="O64" s="48">
        <f t="shared" si="12"/>
        <v>25223</v>
      </c>
      <c r="P64" s="48">
        <f t="shared" si="13"/>
        <v>25223</v>
      </c>
      <c r="Q64" s="48">
        <f t="shared" si="14"/>
        <v>0</v>
      </c>
      <c r="R64" s="48"/>
    </row>
    <row r="65" spans="1:18" s="6" customFormat="1" ht="15.75" x14ac:dyDescent="0.2">
      <c r="A65" s="36" t="s">
        <v>122</v>
      </c>
      <c r="B65" s="37" t="s">
        <v>0</v>
      </c>
      <c r="C65" s="50">
        <f t="shared" si="64"/>
        <v>15297232.539999999</v>
      </c>
      <c r="D65" s="50">
        <v>0</v>
      </c>
      <c r="E65" s="50">
        <v>15297232.539999999</v>
      </c>
      <c r="F65" s="50">
        <v>0</v>
      </c>
      <c r="G65" s="50">
        <f t="shared" si="65"/>
        <v>26023071.829999998</v>
      </c>
      <c r="H65" s="50">
        <v>0</v>
      </c>
      <c r="I65" s="50">
        <v>26023071.829999998</v>
      </c>
      <c r="J65" s="50">
        <v>0</v>
      </c>
      <c r="K65" s="46">
        <f t="shared" si="8"/>
        <v>1.7011620737250033</v>
      </c>
      <c r="L65" s="49" t="str">
        <f t="shared" si="9"/>
        <v/>
      </c>
      <c r="M65" s="46">
        <f t="shared" si="10"/>
        <v>1.7011620737250033</v>
      </c>
      <c r="N65" s="46" t="str">
        <f t="shared" si="11"/>
        <v/>
      </c>
      <c r="O65" s="47">
        <f t="shared" si="12"/>
        <v>10725839.289999999</v>
      </c>
      <c r="P65" s="47">
        <f t="shared" si="13"/>
        <v>0</v>
      </c>
      <c r="Q65" s="47">
        <f t="shared" si="14"/>
        <v>10725839.289999999</v>
      </c>
      <c r="R65" s="47">
        <f t="shared" si="15"/>
        <v>0</v>
      </c>
    </row>
    <row r="66" spans="1:18" s="6" customFormat="1" ht="15.75" x14ac:dyDescent="0.2">
      <c r="A66" s="36" t="s">
        <v>123</v>
      </c>
      <c r="B66" s="37" t="s">
        <v>2</v>
      </c>
      <c r="C66" s="50">
        <f t="shared" si="64"/>
        <v>5651840</v>
      </c>
      <c r="D66" s="50">
        <f>D69+D67</f>
        <v>0</v>
      </c>
      <c r="E66" s="50">
        <f>E69+E67</f>
        <v>5651840</v>
      </c>
      <c r="F66" s="50">
        <f>F69+F67</f>
        <v>5651840</v>
      </c>
      <c r="G66" s="50">
        <f t="shared" si="65"/>
        <v>2749292</v>
      </c>
      <c r="H66" s="50">
        <f>H69</f>
        <v>0</v>
      </c>
      <c r="I66" s="50">
        <f>I69</f>
        <v>2749292</v>
      </c>
      <c r="J66" s="50">
        <f>J69</f>
        <v>2749292</v>
      </c>
      <c r="K66" s="46">
        <f t="shared" si="8"/>
        <v>0.48644193749292264</v>
      </c>
      <c r="L66" s="49" t="str">
        <f t="shared" si="9"/>
        <v/>
      </c>
      <c r="M66" s="46">
        <f t="shared" si="10"/>
        <v>0.48644193749292264</v>
      </c>
      <c r="N66" s="46">
        <f t="shared" si="11"/>
        <v>0.48644193749292264</v>
      </c>
      <c r="O66" s="47">
        <f t="shared" si="12"/>
        <v>-2902548</v>
      </c>
      <c r="P66" s="47">
        <f t="shared" si="13"/>
        <v>0</v>
      </c>
      <c r="Q66" s="47">
        <f t="shared" si="14"/>
        <v>-2902548</v>
      </c>
      <c r="R66" s="47">
        <f t="shared" si="15"/>
        <v>-2902548</v>
      </c>
    </row>
    <row r="67" spans="1:18" s="7" customFormat="1" ht="15.75" x14ac:dyDescent="0.2">
      <c r="A67" s="36">
        <v>31000000</v>
      </c>
      <c r="B67" s="37" t="s">
        <v>164</v>
      </c>
      <c r="C67" s="50">
        <f t="shared" si="64"/>
        <v>1340</v>
      </c>
      <c r="D67" s="51">
        <f>D68</f>
        <v>0</v>
      </c>
      <c r="E67" s="50">
        <f>E68</f>
        <v>1340</v>
      </c>
      <c r="F67" s="50">
        <f>F68</f>
        <v>1340</v>
      </c>
      <c r="G67" s="50"/>
      <c r="H67" s="50"/>
      <c r="I67" s="50"/>
      <c r="J67" s="50"/>
      <c r="K67" s="46">
        <f t="shared" si="8"/>
        <v>0</v>
      </c>
      <c r="L67" s="46"/>
      <c r="M67" s="46">
        <f t="shared" si="10"/>
        <v>0</v>
      </c>
      <c r="N67" s="46">
        <f t="shared" si="11"/>
        <v>0</v>
      </c>
      <c r="O67" s="47">
        <f t="shared" si="12"/>
        <v>-1340</v>
      </c>
      <c r="P67" s="47"/>
      <c r="Q67" s="47">
        <f t="shared" si="14"/>
        <v>-1340</v>
      </c>
      <c r="R67" s="47">
        <f t="shared" si="15"/>
        <v>-1340</v>
      </c>
    </row>
    <row r="68" spans="1:18" s="7" customFormat="1" ht="31.5" x14ac:dyDescent="0.2">
      <c r="A68" s="38">
        <v>31030000</v>
      </c>
      <c r="B68" s="39" t="s">
        <v>163</v>
      </c>
      <c r="C68" s="50">
        <f t="shared" si="64"/>
        <v>1340</v>
      </c>
      <c r="D68" s="51"/>
      <c r="E68" s="51">
        <v>1340</v>
      </c>
      <c r="F68" s="51">
        <v>1340</v>
      </c>
      <c r="G68" s="50"/>
      <c r="H68" s="50"/>
      <c r="I68" s="50"/>
      <c r="J68" s="50"/>
      <c r="K68" s="46">
        <f t="shared" si="8"/>
        <v>0</v>
      </c>
      <c r="L68" s="46"/>
      <c r="M68" s="46">
        <f t="shared" si="10"/>
        <v>0</v>
      </c>
      <c r="N68" s="46">
        <f t="shared" si="11"/>
        <v>0</v>
      </c>
      <c r="O68" s="47">
        <f t="shared" si="12"/>
        <v>-1340</v>
      </c>
      <c r="P68" s="47"/>
      <c r="Q68" s="47">
        <f t="shared" si="14"/>
        <v>-1340</v>
      </c>
      <c r="R68" s="47">
        <f t="shared" si="15"/>
        <v>-1340</v>
      </c>
    </row>
    <row r="69" spans="1:18" s="7" customFormat="1" ht="15.75" x14ac:dyDescent="0.2">
      <c r="A69" s="36" t="s">
        <v>124</v>
      </c>
      <c r="B69" s="37" t="s">
        <v>125</v>
      </c>
      <c r="C69" s="50">
        <f>D69+E69</f>
        <v>5650500</v>
      </c>
      <c r="D69" s="51">
        <f t="shared" ref="D69:F70" si="66">D70</f>
        <v>0</v>
      </c>
      <c r="E69" s="50">
        <f t="shared" si="66"/>
        <v>5650500</v>
      </c>
      <c r="F69" s="50">
        <f t="shared" si="66"/>
        <v>5650500</v>
      </c>
      <c r="G69" s="50">
        <f t="shared" ref="G69" si="67">H69+I69</f>
        <v>2749292</v>
      </c>
      <c r="H69" s="50">
        <f t="shared" ref="H69:J70" si="68">H70</f>
        <v>0</v>
      </c>
      <c r="I69" s="50">
        <f t="shared" si="68"/>
        <v>2749292</v>
      </c>
      <c r="J69" s="50">
        <f t="shared" si="68"/>
        <v>2749292</v>
      </c>
      <c r="K69" s="46">
        <f t="shared" ref="K69:N70" si="69">IFERROR(G69/C69,"")</f>
        <v>0.48655729581452967</v>
      </c>
      <c r="L69" s="46" t="str">
        <f t="shared" si="69"/>
        <v/>
      </c>
      <c r="M69" s="46">
        <f t="shared" si="69"/>
        <v>0.48655729581452967</v>
      </c>
      <c r="N69" s="46">
        <f t="shared" si="69"/>
        <v>0.48655729581452967</v>
      </c>
      <c r="O69" s="47">
        <f t="shared" ref="O69:R70" si="70">G69-C69</f>
        <v>-2901208</v>
      </c>
      <c r="P69" s="47">
        <f t="shared" si="70"/>
        <v>0</v>
      </c>
      <c r="Q69" s="47">
        <f t="shared" si="70"/>
        <v>-2901208</v>
      </c>
      <c r="R69" s="47">
        <f t="shared" si="70"/>
        <v>-2901208</v>
      </c>
    </row>
    <row r="70" spans="1:18" s="7" customFormat="1" ht="15.75" x14ac:dyDescent="0.2">
      <c r="A70" s="36" t="s">
        <v>126</v>
      </c>
      <c r="B70" s="37" t="s">
        <v>47</v>
      </c>
      <c r="C70" s="50">
        <f>D70+E70</f>
        <v>5650500</v>
      </c>
      <c r="D70" s="51">
        <f t="shared" si="66"/>
        <v>0</v>
      </c>
      <c r="E70" s="50">
        <f t="shared" si="66"/>
        <v>5650500</v>
      </c>
      <c r="F70" s="50">
        <f t="shared" si="66"/>
        <v>5650500</v>
      </c>
      <c r="G70" s="50">
        <f>H70+I70</f>
        <v>2749292</v>
      </c>
      <c r="H70" s="50">
        <f t="shared" si="68"/>
        <v>0</v>
      </c>
      <c r="I70" s="50">
        <f t="shared" si="68"/>
        <v>2749292</v>
      </c>
      <c r="J70" s="50">
        <f t="shared" si="68"/>
        <v>2749292</v>
      </c>
      <c r="K70" s="46">
        <f t="shared" si="69"/>
        <v>0.48655729581452967</v>
      </c>
      <c r="L70" s="46" t="str">
        <f t="shared" si="69"/>
        <v/>
      </c>
      <c r="M70" s="46">
        <f t="shared" si="69"/>
        <v>0.48655729581452967</v>
      </c>
      <c r="N70" s="46">
        <f t="shared" si="69"/>
        <v>0.48655729581452967</v>
      </c>
      <c r="O70" s="47">
        <f t="shared" si="70"/>
        <v>-2901208</v>
      </c>
      <c r="P70" s="47">
        <f t="shared" si="70"/>
        <v>0</v>
      </c>
      <c r="Q70" s="47">
        <f t="shared" si="70"/>
        <v>-2901208</v>
      </c>
      <c r="R70" s="47">
        <f t="shared" si="70"/>
        <v>-2901208</v>
      </c>
    </row>
    <row r="71" spans="1:18" s="7" customFormat="1" ht="47.25" x14ac:dyDescent="0.2">
      <c r="A71" s="38" t="s">
        <v>127</v>
      </c>
      <c r="B71" s="39" t="s">
        <v>128</v>
      </c>
      <c r="C71" s="51">
        <f>D71+E71</f>
        <v>5650500</v>
      </c>
      <c r="D71" s="51"/>
      <c r="E71" s="51">
        <v>5650500</v>
      </c>
      <c r="F71" s="51">
        <v>5650500</v>
      </c>
      <c r="G71" s="51">
        <f>H71+I71</f>
        <v>2749292</v>
      </c>
      <c r="H71" s="51"/>
      <c r="I71" s="51">
        <v>2749292</v>
      </c>
      <c r="J71" s="51">
        <v>2749292</v>
      </c>
      <c r="K71" s="49">
        <f t="shared" si="8"/>
        <v>0.48655729581452967</v>
      </c>
      <c r="L71" s="49" t="str">
        <f t="shared" si="9"/>
        <v/>
      </c>
      <c r="M71" s="49">
        <f t="shared" si="10"/>
        <v>0.48655729581452967</v>
      </c>
      <c r="N71" s="49">
        <f t="shared" si="11"/>
        <v>0.48655729581452967</v>
      </c>
      <c r="O71" s="48">
        <f t="shared" si="12"/>
        <v>-2901208</v>
      </c>
      <c r="P71" s="48">
        <f t="shared" si="13"/>
        <v>0</v>
      </c>
      <c r="Q71" s="48">
        <f t="shared" si="14"/>
        <v>-2901208</v>
      </c>
      <c r="R71" s="48">
        <f t="shared" si="15"/>
        <v>-2901208</v>
      </c>
    </row>
    <row r="72" spans="1:18" s="6" customFormat="1" ht="15.75" x14ac:dyDescent="0.2">
      <c r="A72" s="36">
        <v>50000000</v>
      </c>
      <c r="B72" s="41" t="s">
        <v>129</v>
      </c>
      <c r="C72" s="50">
        <f>D72+E72</f>
        <v>2495004.86</v>
      </c>
      <c r="D72" s="50">
        <f>D73</f>
        <v>0</v>
      </c>
      <c r="E72" s="50">
        <f>E73</f>
        <v>2495004.86</v>
      </c>
      <c r="F72" s="50">
        <f>F73</f>
        <v>0</v>
      </c>
      <c r="G72" s="50">
        <f>H72+I72</f>
        <v>581769.41</v>
      </c>
      <c r="H72" s="50">
        <f>H73</f>
        <v>0</v>
      </c>
      <c r="I72" s="50">
        <f>I73</f>
        <v>581769.41</v>
      </c>
      <c r="J72" s="50">
        <f>J73</f>
        <v>0</v>
      </c>
      <c r="K72" s="46">
        <f t="shared" si="8"/>
        <v>0.23317365802646176</v>
      </c>
      <c r="L72" s="46" t="str">
        <f t="shared" si="9"/>
        <v/>
      </c>
      <c r="M72" s="46">
        <f t="shared" si="10"/>
        <v>0.23317365802646176</v>
      </c>
      <c r="N72" s="46" t="str">
        <f t="shared" si="11"/>
        <v/>
      </c>
      <c r="O72" s="47">
        <f t="shared" si="12"/>
        <v>-1913235.4499999997</v>
      </c>
      <c r="P72" s="47">
        <f t="shared" si="13"/>
        <v>0</v>
      </c>
      <c r="Q72" s="47">
        <f t="shared" si="14"/>
        <v>-1913235.4499999997</v>
      </c>
      <c r="R72" s="48">
        <f t="shared" si="15"/>
        <v>0</v>
      </c>
    </row>
    <row r="73" spans="1:18" s="6" customFormat="1" ht="31.5" x14ac:dyDescent="0.2">
      <c r="A73" s="38">
        <v>50110000</v>
      </c>
      <c r="B73" s="40" t="s">
        <v>130</v>
      </c>
      <c r="C73" s="51">
        <f>D73+E73</f>
        <v>2495004.86</v>
      </c>
      <c r="D73" s="51"/>
      <c r="E73" s="51">
        <v>2495004.86</v>
      </c>
      <c r="F73" s="51"/>
      <c r="G73" s="51">
        <f>H73+I73</f>
        <v>581769.41</v>
      </c>
      <c r="H73" s="51"/>
      <c r="I73" s="51">
        <v>581769.41</v>
      </c>
      <c r="J73" s="51"/>
      <c r="K73" s="49">
        <f t="shared" si="8"/>
        <v>0.23317365802646176</v>
      </c>
      <c r="L73" s="49" t="str">
        <f t="shared" si="9"/>
        <v/>
      </c>
      <c r="M73" s="49">
        <f t="shared" si="10"/>
        <v>0.23317365802646176</v>
      </c>
      <c r="N73" s="49" t="str">
        <f t="shared" si="11"/>
        <v/>
      </c>
      <c r="O73" s="48">
        <f t="shared" si="12"/>
        <v>-1913235.4499999997</v>
      </c>
      <c r="P73" s="48">
        <f t="shared" si="13"/>
        <v>0</v>
      </c>
      <c r="Q73" s="48">
        <f t="shared" si="14"/>
        <v>-1913235.4499999997</v>
      </c>
      <c r="R73" s="48">
        <f t="shared" si="15"/>
        <v>0</v>
      </c>
    </row>
    <row r="74" spans="1:18" s="20" customFormat="1" ht="54" customHeight="1" x14ac:dyDescent="0.25">
      <c r="A74" s="42"/>
      <c r="B74" s="42" t="s">
        <v>131</v>
      </c>
      <c r="C74" s="53">
        <f>D74 + E74</f>
        <v>965768024.34000003</v>
      </c>
      <c r="D74" s="53">
        <f>D10+D44+D66+D72</f>
        <v>941919432.38999999</v>
      </c>
      <c r="E74" s="53">
        <f>E10+E44+E66+E72</f>
        <v>23848591.949999999</v>
      </c>
      <c r="F74" s="53">
        <f>F10+F44+F66+F72</f>
        <v>5651840</v>
      </c>
      <c r="G74" s="53">
        <f>H74 + I74</f>
        <v>948114616.07000005</v>
      </c>
      <c r="H74" s="53">
        <f>H10+H44+H66+H72</f>
        <v>917866393.16000009</v>
      </c>
      <c r="I74" s="53">
        <f>I10+I44+I66+I72</f>
        <v>30248222.91</v>
      </c>
      <c r="J74" s="53">
        <f>J10+J44+J66+J72</f>
        <v>2749292</v>
      </c>
      <c r="K74" s="46">
        <f t="shared" si="8"/>
        <v>0.98172086067763098</v>
      </c>
      <c r="L74" s="46">
        <f t="shared" si="9"/>
        <v>0.97446380401244259</v>
      </c>
      <c r="M74" s="46">
        <f t="shared" si="10"/>
        <v>1.2683441845714503</v>
      </c>
      <c r="N74" s="46">
        <f t="shared" si="11"/>
        <v>0.48644193749292264</v>
      </c>
      <c r="O74" s="47">
        <f t="shared" si="12"/>
        <v>-17653408.269999981</v>
      </c>
      <c r="P74" s="47">
        <f t="shared" si="13"/>
        <v>-24053039.2299999</v>
      </c>
      <c r="Q74" s="47">
        <f t="shared" si="14"/>
        <v>6399630.9600000009</v>
      </c>
      <c r="R74" s="47">
        <f>J74-F74</f>
        <v>-2902548</v>
      </c>
    </row>
    <row r="75" spans="1:18" s="23" customFormat="1" ht="31.5" customHeight="1" x14ac:dyDescent="0.2">
      <c r="A75" s="36" t="s">
        <v>132</v>
      </c>
      <c r="B75" s="37" t="s">
        <v>133</v>
      </c>
      <c r="C75" s="50">
        <f>D75+E75</f>
        <v>156213103.22999999</v>
      </c>
      <c r="D75" s="50">
        <f>D76+D96</f>
        <v>144897761</v>
      </c>
      <c r="E75" s="50">
        <f>E76+E96</f>
        <v>11315342.23</v>
      </c>
      <c r="F75" s="50">
        <f>F76+F96</f>
        <v>7411280.8700000001</v>
      </c>
      <c r="G75" s="50">
        <f>H75+I75</f>
        <v>351181955.48000002</v>
      </c>
      <c r="H75" s="50">
        <f>H76+H96</f>
        <v>311284793.04000002</v>
      </c>
      <c r="I75" s="50">
        <f>I76+I96</f>
        <v>39897162.439999998</v>
      </c>
      <c r="J75" s="50">
        <f>J76+J96</f>
        <v>28891342</v>
      </c>
      <c r="K75" s="46">
        <f t="shared" si="8"/>
        <v>2.248095378804031</v>
      </c>
      <c r="L75" s="46">
        <f t="shared" si="9"/>
        <v>2.1483064396005402</v>
      </c>
      <c r="M75" s="46">
        <f t="shared" si="10"/>
        <v>3.5259351090788877</v>
      </c>
      <c r="N75" s="46">
        <f t="shared" si="11"/>
        <v>3.8982926847299475</v>
      </c>
      <c r="O75" s="47">
        <f t="shared" si="12"/>
        <v>194968852.25000003</v>
      </c>
      <c r="P75" s="47">
        <f t="shared" si="13"/>
        <v>166387032.04000002</v>
      </c>
      <c r="Q75" s="47">
        <f>I75-E75</f>
        <v>28581820.209999997</v>
      </c>
      <c r="R75" s="47">
        <f t="shared" si="15"/>
        <v>21480061.129999999</v>
      </c>
    </row>
    <row r="76" spans="1:18" s="7" customFormat="1" ht="18" customHeight="1" x14ac:dyDescent="0.2">
      <c r="A76" s="36" t="s">
        <v>134</v>
      </c>
      <c r="B76" s="37" t="s">
        <v>4</v>
      </c>
      <c r="C76" s="50">
        <f>D76+E76</f>
        <v>152698309.87</v>
      </c>
      <c r="D76" s="50">
        <f>D79+D83</f>
        <v>144897761</v>
      </c>
      <c r="E76" s="50">
        <f t="shared" ref="E76" si="71">E79+E83</f>
        <v>7800548.8700000001</v>
      </c>
      <c r="F76" s="50">
        <f>F79+F83</f>
        <v>7411280.8700000001</v>
      </c>
      <c r="G76" s="50">
        <f>H76+I76</f>
        <v>350761154.04000002</v>
      </c>
      <c r="H76" s="50">
        <f>H77+H79+H83</f>
        <v>311284793.04000002</v>
      </c>
      <c r="I76" s="50">
        <f>I79+I83</f>
        <v>39476361</v>
      </c>
      <c r="J76" s="50">
        <f>J79+J83</f>
        <v>28891342</v>
      </c>
      <c r="K76" s="46">
        <f t="shared" si="8"/>
        <v>2.297086027596646</v>
      </c>
      <c r="L76" s="46">
        <f t="shared" si="9"/>
        <v>2.1483064396005402</v>
      </c>
      <c r="M76" s="46">
        <f t="shared" si="10"/>
        <v>5.0607158108862667</v>
      </c>
      <c r="N76" s="46">
        <f t="shared" si="11"/>
        <v>3.8982926847299475</v>
      </c>
      <c r="O76" s="47">
        <f t="shared" si="12"/>
        <v>198062844.17000002</v>
      </c>
      <c r="P76" s="47">
        <f t="shared" si="13"/>
        <v>166387032.04000002</v>
      </c>
      <c r="Q76" s="47">
        <f>I76-E76</f>
        <v>31675812.129999999</v>
      </c>
      <c r="R76" s="47">
        <f t="shared" si="15"/>
        <v>21480061.129999999</v>
      </c>
    </row>
    <row r="77" spans="1:18" s="7" customFormat="1" ht="18.75" customHeight="1" x14ac:dyDescent="0.2">
      <c r="A77" s="36">
        <v>41020000</v>
      </c>
      <c r="B77" s="37" t="s">
        <v>150</v>
      </c>
      <c r="C77" s="50"/>
      <c r="D77" s="50"/>
      <c r="E77" s="50"/>
      <c r="F77" s="50"/>
      <c r="G77" s="50">
        <f t="shared" ref="G77:G78" si="72">H77+I77</f>
        <v>105677400</v>
      </c>
      <c r="H77" s="50">
        <f>H78</f>
        <v>105677400</v>
      </c>
      <c r="I77" s="50"/>
      <c r="J77" s="50"/>
      <c r="K77" s="46" t="str">
        <f t="shared" si="8"/>
        <v/>
      </c>
      <c r="L77" s="46" t="str">
        <f t="shared" si="9"/>
        <v/>
      </c>
      <c r="M77" s="46"/>
      <c r="N77" s="46"/>
      <c r="O77" s="47">
        <f t="shared" si="12"/>
        <v>105677400</v>
      </c>
      <c r="P77" s="47">
        <f>H77-D77</f>
        <v>105677400</v>
      </c>
      <c r="Q77" s="47"/>
      <c r="R77" s="47"/>
    </row>
    <row r="78" spans="1:18" s="7" customFormat="1" ht="72.75" customHeight="1" x14ac:dyDescent="0.2">
      <c r="A78" s="38">
        <v>41021400</v>
      </c>
      <c r="B78" s="39" t="s">
        <v>154</v>
      </c>
      <c r="C78" s="50"/>
      <c r="D78" s="50"/>
      <c r="E78" s="50"/>
      <c r="F78" s="50"/>
      <c r="G78" s="50">
        <f t="shared" si="72"/>
        <v>105677400</v>
      </c>
      <c r="H78" s="51">
        <v>105677400</v>
      </c>
      <c r="I78" s="50"/>
      <c r="J78" s="50"/>
      <c r="K78" s="49" t="str">
        <f t="shared" si="8"/>
        <v/>
      </c>
      <c r="L78" s="46" t="str">
        <f t="shared" si="9"/>
        <v/>
      </c>
      <c r="M78" s="46"/>
      <c r="N78" s="46"/>
      <c r="O78" s="47">
        <f t="shared" si="12"/>
        <v>105677400</v>
      </c>
      <c r="P78" s="48">
        <f t="shared" si="13"/>
        <v>105677400</v>
      </c>
      <c r="Q78" s="47"/>
      <c r="R78" s="47"/>
    </row>
    <row r="79" spans="1:18" s="20" customFormat="1" ht="15.75" x14ac:dyDescent="0.25">
      <c r="A79" s="36" t="s">
        <v>135</v>
      </c>
      <c r="B79" s="37" t="s">
        <v>136</v>
      </c>
      <c r="C79" s="50">
        <f>C81+C82</f>
        <v>126914500</v>
      </c>
      <c r="D79" s="50">
        <f>D81+D82</f>
        <v>126914500</v>
      </c>
      <c r="E79" s="50">
        <f t="shared" ref="E79:F79" si="73">E81</f>
        <v>0</v>
      </c>
      <c r="F79" s="50">
        <f t="shared" si="73"/>
        <v>0</v>
      </c>
      <c r="G79" s="50">
        <f>G81+G82+G80</f>
        <v>171255718.09</v>
      </c>
      <c r="H79" s="50">
        <f>H81+H82+H80</f>
        <v>164034918.09</v>
      </c>
      <c r="I79" s="50">
        <f>I81+I82+I80</f>
        <v>7220800</v>
      </c>
      <c r="J79" s="50">
        <f t="shared" ref="J79" si="74">J81</f>
        <v>0</v>
      </c>
      <c r="K79" s="46">
        <f t="shared" si="8"/>
        <v>1.3493786611458896</v>
      </c>
      <c r="L79" s="46">
        <f t="shared" si="9"/>
        <v>1.2924836649082649</v>
      </c>
      <c r="M79" s="46" t="str">
        <f t="shared" si="10"/>
        <v/>
      </c>
      <c r="N79" s="46" t="str">
        <f t="shared" si="11"/>
        <v/>
      </c>
      <c r="O79" s="47">
        <f t="shared" si="12"/>
        <v>44341218.090000004</v>
      </c>
      <c r="P79" s="47">
        <f t="shared" si="13"/>
        <v>37120418.090000004</v>
      </c>
      <c r="Q79" s="47">
        <f>I79-E79</f>
        <v>7220800</v>
      </c>
      <c r="R79" s="47">
        <f t="shared" si="15"/>
        <v>0</v>
      </c>
    </row>
    <row r="80" spans="1:18" s="20" customFormat="1" ht="36.75" customHeight="1" x14ac:dyDescent="0.25">
      <c r="A80" s="38">
        <v>41033300</v>
      </c>
      <c r="B80" s="39" t="s">
        <v>157</v>
      </c>
      <c r="C80" s="51">
        <v>0</v>
      </c>
      <c r="D80" s="51"/>
      <c r="E80" s="51"/>
      <c r="F80" s="51"/>
      <c r="G80" s="51">
        <f>H80+I80</f>
        <v>10210798.09</v>
      </c>
      <c r="H80" s="51">
        <v>2989998.09</v>
      </c>
      <c r="I80" s="51">
        <v>7220800</v>
      </c>
      <c r="J80" s="50"/>
      <c r="K80" s="46" t="str">
        <f t="shared" si="8"/>
        <v/>
      </c>
      <c r="L80" s="46" t="str">
        <f t="shared" si="9"/>
        <v/>
      </c>
      <c r="M80" s="46"/>
      <c r="N80" s="46"/>
      <c r="O80" s="48">
        <f t="shared" si="12"/>
        <v>10210798.09</v>
      </c>
      <c r="P80" s="48">
        <f t="shared" si="13"/>
        <v>2989998.09</v>
      </c>
      <c r="Q80" s="48">
        <f t="shared" ref="Q80:Q82" si="75">I80-E80</f>
        <v>7220800</v>
      </c>
      <c r="R80" s="47"/>
    </row>
    <row r="81" spans="1:22" s="7" customFormat="1" ht="30" customHeight="1" x14ac:dyDescent="0.2">
      <c r="A81" s="38" t="s">
        <v>137</v>
      </c>
      <c r="B81" s="39" t="s">
        <v>34</v>
      </c>
      <c r="C81" s="51">
        <f>D81+E81</f>
        <v>126914500</v>
      </c>
      <c r="D81" s="51">
        <v>126914500</v>
      </c>
      <c r="E81" s="51"/>
      <c r="F81" s="51"/>
      <c r="G81" s="51">
        <f>H81+I81</f>
        <v>159192900</v>
      </c>
      <c r="H81" s="51">
        <v>159192900</v>
      </c>
      <c r="I81" s="51">
        <v>0</v>
      </c>
      <c r="J81" s="51">
        <v>0</v>
      </c>
      <c r="K81" s="49">
        <f t="shared" si="8"/>
        <v>1.2543318533343313</v>
      </c>
      <c r="L81" s="49">
        <f t="shared" si="9"/>
        <v>1.2543318533343313</v>
      </c>
      <c r="M81" s="49" t="str">
        <f t="shared" si="10"/>
        <v/>
      </c>
      <c r="N81" s="49" t="str">
        <f t="shared" si="11"/>
        <v/>
      </c>
      <c r="O81" s="48">
        <f t="shared" si="12"/>
        <v>32278400</v>
      </c>
      <c r="P81" s="48">
        <f t="shared" si="13"/>
        <v>32278400</v>
      </c>
      <c r="Q81" s="47">
        <f t="shared" si="75"/>
        <v>0</v>
      </c>
      <c r="R81" s="48">
        <f t="shared" si="15"/>
        <v>0</v>
      </c>
    </row>
    <row r="82" spans="1:22" s="7" customFormat="1" ht="52.5" customHeight="1" x14ac:dyDescent="0.2">
      <c r="A82" s="38">
        <v>41035600</v>
      </c>
      <c r="B82" s="39" t="s">
        <v>156</v>
      </c>
      <c r="C82" s="51">
        <f>D82+E82</f>
        <v>0</v>
      </c>
      <c r="D82" s="51"/>
      <c r="E82" s="51"/>
      <c r="F82" s="51"/>
      <c r="G82" s="51">
        <f>H82+I82</f>
        <v>1852020</v>
      </c>
      <c r="H82" s="51">
        <v>1852020</v>
      </c>
      <c r="I82" s="51"/>
      <c r="J82" s="51"/>
      <c r="K82" s="49" t="str">
        <f t="shared" si="8"/>
        <v/>
      </c>
      <c r="L82" s="49" t="str">
        <f t="shared" si="9"/>
        <v/>
      </c>
      <c r="M82" s="49"/>
      <c r="N82" s="49"/>
      <c r="O82" s="48">
        <f t="shared" si="12"/>
        <v>1852020</v>
      </c>
      <c r="P82" s="48">
        <f t="shared" si="13"/>
        <v>1852020</v>
      </c>
      <c r="Q82" s="47">
        <f t="shared" si="75"/>
        <v>0</v>
      </c>
      <c r="R82" s="48"/>
    </row>
    <row r="83" spans="1:22" s="7" customFormat="1" ht="28.5" customHeight="1" x14ac:dyDescent="0.2">
      <c r="A83" s="36" t="s">
        <v>138</v>
      </c>
      <c r="B83" s="37" t="s">
        <v>139</v>
      </c>
      <c r="C83" s="50">
        <f>SUM(C84:C94)</f>
        <v>25783809.870000001</v>
      </c>
      <c r="D83" s="50">
        <f>SUM(D84:D94)</f>
        <v>17983261</v>
      </c>
      <c r="E83" s="50">
        <f t="shared" ref="E83:F83" si="76">SUM(E85:E94)</f>
        <v>7800548.8700000001</v>
      </c>
      <c r="F83" s="50">
        <f t="shared" si="76"/>
        <v>7411280.8700000001</v>
      </c>
      <c r="G83" s="50">
        <f>SUM(G84:G95)</f>
        <v>73828035.950000003</v>
      </c>
      <c r="H83" s="50">
        <f>SUM(H84:H95)</f>
        <v>41572474.950000003</v>
      </c>
      <c r="I83" s="50">
        <f>SUM(I84:I95)</f>
        <v>32255561</v>
      </c>
      <c r="J83" s="50">
        <f>SUM(J85:J95)</f>
        <v>28891342</v>
      </c>
      <c r="K83" s="46">
        <f t="shared" ref="K83:K97" si="77">IFERROR(G83/C83,"")</f>
        <v>2.863348602174594</v>
      </c>
      <c r="L83" s="46">
        <f t="shared" ref="L83:L97" si="78">IFERROR(H83/D83,"")</f>
        <v>2.3117317237402051</v>
      </c>
      <c r="M83" s="46">
        <f t="shared" ref="M83:M98" si="79">IFERROR(I83/E83,"")</f>
        <v>4.1350373592364917</v>
      </c>
      <c r="N83" s="46">
        <f t="shared" ref="N83:N97" si="80">IFERROR(J83/F83,"")</f>
        <v>3.8982926847299475</v>
      </c>
      <c r="O83" s="47">
        <f t="shared" ref="O83:O97" si="81">G83-C83</f>
        <v>48044226.079999998</v>
      </c>
      <c r="P83" s="47">
        <f>H83-D83</f>
        <v>23589213.950000003</v>
      </c>
      <c r="Q83" s="47">
        <f t="shared" ref="Q83:Q98" si="82">I83-E83</f>
        <v>24455012.129999999</v>
      </c>
      <c r="R83" s="47">
        <f t="shared" ref="R83:R98" si="83">J83-F83</f>
        <v>21480061.129999999</v>
      </c>
    </row>
    <row r="84" spans="1:22" s="7" customFormat="1" ht="215.25" customHeight="1" x14ac:dyDescent="0.2">
      <c r="A84" s="38">
        <v>41050400</v>
      </c>
      <c r="B84" s="39" t="s">
        <v>151</v>
      </c>
      <c r="C84" s="51">
        <f t="shared" ref="C84:C97" si="84">D84+E84</f>
        <v>3280160.9</v>
      </c>
      <c r="D84" s="51">
        <v>3280160.9</v>
      </c>
      <c r="E84" s="50"/>
      <c r="F84" s="50"/>
      <c r="G84" s="51">
        <f t="shared" ref="G84:G97" si="85">H84+I84</f>
        <v>6185263.5099999998</v>
      </c>
      <c r="H84" s="51">
        <v>6185263.5099999998</v>
      </c>
      <c r="I84" s="50"/>
      <c r="J84" s="50"/>
      <c r="K84" s="49">
        <f t="shared" ref="K84:L86" si="86">IFERROR(G84/C84,"")</f>
        <v>1.885658569370789</v>
      </c>
      <c r="L84" s="49">
        <f t="shared" si="86"/>
        <v>1.885658569370789</v>
      </c>
      <c r="M84" s="46"/>
      <c r="N84" s="46"/>
      <c r="O84" s="48">
        <f t="shared" ref="O84:O86" si="87">G84-C84</f>
        <v>2905102.61</v>
      </c>
      <c r="P84" s="48">
        <f t="shared" ref="P84:P86" si="88">H84-D84</f>
        <v>2905102.61</v>
      </c>
      <c r="Q84" s="47"/>
      <c r="R84" s="47"/>
    </row>
    <row r="85" spans="1:22" s="7" customFormat="1" ht="157.5" customHeight="1" x14ac:dyDescent="0.2">
      <c r="A85" s="38">
        <v>41050500</v>
      </c>
      <c r="B85" s="39" t="s">
        <v>149</v>
      </c>
      <c r="C85" s="51">
        <f t="shared" si="84"/>
        <v>2208073.66</v>
      </c>
      <c r="D85" s="51">
        <v>2208073.66</v>
      </c>
      <c r="E85" s="51"/>
      <c r="F85" s="51"/>
      <c r="G85" s="51">
        <f t="shared" si="85"/>
        <v>4732617.0999999996</v>
      </c>
      <c r="H85" s="51">
        <v>4732617.0999999996</v>
      </c>
      <c r="I85" s="51"/>
      <c r="J85" s="51"/>
      <c r="K85" s="49">
        <f t="shared" ref="K85:K86" si="89">IFERROR(G85/C85,"")</f>
        <v>2.1433239233513612</v>
      </c>
      <c r="L85" s="49">
        <f t="shared" si="86"/>
        <v>2.1433239233513612</v>
      </c>
      <c r="M85" s="49" t="str">
        <f t="shared" ref="M85" si="90">IFERROR(I85/E85,"")</f>
        <v/>
      </c>
      <c r="N85" s="49" t="str">
        <f t="shared" ref="N85" si="91">IFERROR(J85/F85,"")</f>
        <v/>
      </c>
      <c r="O85" s="48">
        <f t="shared" si="87"/>
        <v>2524543.4399999995</v>
      </c>
      <c r="P85" s="48">
        <f t="shared" si="88"/>
        <v>2524543.4399999995</v>
      </c>
      <c r="Q85" s="48">
        <f t="shared" ref="Q85" si="92">I85-E85</f>
        <v>0</v>
      </c>
      <c r="R85" s="48">
        <f t="shared" ref="R85" si="93">J85-F85</f>
        <v>0</v>
      </c>
    </row>
    <row r="86" spans="1:22" s="7" customFormat="1" ht="220.5" customHeight="1" x14ac:dyDescent="0.2">
      <c r="A86" s="38">
        <v>41050600</v>
      </c>
      <c r="B86" s="39" t="s">
        <v>152</v>
      </c>
      <c r="C86" s="51">
        <f t="shared" si="84"/>
        <v>6430308.7999999998</v>
      </c>
      <c r="D86" s="51">
        <v>6430308.7999999998</v>
      </c>
      <c r="E86" s="51"/>
      <c r="F86" s="51"/>
      <c r="G86" s="51">
        <f t="shared" si="85"/>
        <v>6239089.0300000003</v>
      </c>
      <c r="H86" s="51">
        <v>6239089.0300000003</v>
      </c>
      <c r="I86" s="51"/>
      <c r="J86" s="51"/>
      <c r="K86" s="49">
        <f t="shared" si="89"/>
        <v>0.97026273917047345</v>
      </c>
      <c r="L86" s="49">
        <f t="shared" si="86"/>
        <v>0.97026273917047345</v>
      </c>
      <c r="M86" s="49"/>
      <c r="N86" s="49"/>
      <c r="O86" s="48">
        <f t="shared" si="87"/>
        <v>-191219.76999999955</v>
      </c>
      <c r="P86" s="48">
        <f t="shared" si="88"/>
        <v>-191219.76999999955</v>
      </c>
      <c r="Q86" s="48"/>
      <c r="R86" s="48"/>
    </row>
    <row r="87" spans="1:22" s="23" customFormat="1" ht="31.5" x14ac:dyDescent="0.2">
      <c r="A87" s="38" t="s">
        <v>140</v>
      </c>
      <c r="B87" s="39" t="s">
        <v>141</v>
      </c>
      <c r="C87" s="51">
        <f t="shared" si="84"/>
        <v>2684324</v>
      </c>
      <c r="D87" s="51">
        <v>2295056</v>
      </c>
      <c r="E87" s="51">
        <v>389268</v>
      </c>
      <c r="F87" s="51">
        <v>0</v>
      </c>
      <c r="G87" s="51">
        <f t="shared" si="85"/>
        <v>2375419.67</v>
      </c>
      <c r="H87" s="51">
        <v>2375419.67</v>
      </c>
      <c r="I87" s="51">
        <v>0</v>
      </c>
      <c r="J87" s="51">
        <v>0</v>
      </c>
      <c r="K87" s="49">
        <f t="shared" si="77"/>
        <v>0.88492285953558514</v>
      </c>
      <c r="L87" s="49">
        <f t="shared" si="78"/>
        <v>1.0350159952524034</v>
      </c>
      <c r="M87" s="49">
        <f t="shared" si="79"/>
        <v>0</v>
      </c>
      <c r="N87" s="49" t="str">
        <f t="shared" si="80"/>
        <v/>
      </c>
      <c r="O87" s="48">
        <f t="shared" si="81"/>
        <v>-308904.33000000007</v>
      </c>
      <c r="P87" s="48">
        <f t="shared" ref="P87:P97" si="94">H87-D87</f>
        <v>80363.669999999925</v>
      </c>
      <c r="Q87" s="48">
        <f t="shared" si="82"/>
        <v>-389268</v>
      </c>
      <c r="R87" s="48">
        <f t="shared" si="83"/>
        <v>0</v>
      </c>
    </row>
    <row r="88" spans="1:22" s="7" customFormat="1" ht="31.5" x14ac:dyDescent="0.2">
      <c r="A88" s="38">
        <v>41051100</v>
      </c>
      <c r="B88" s="39" t="s">
        <v>50</v>
      </c>
      <c r="C88" s="51">
        <f t="shared" si="84"/>
        <v>0</v>
      </c>
      <c r="D88" s="51">
        <v>0</v>
      </c>
      <c r="E88" s="51"/>
      <c r="F88" s="51"/>
      <c r="G88" s="51">
        <f t="shared" si="85"/>
        <v>3364219</v>
      </c>
      <c r="H88" s="51"/>
      <c r="I88" s="51">
        <v>3364219</v>
      </c>
      <c r="J88" s="51"/>
      <c r="K88" s="49" t="str">
        <f t="shared" si="77"/>
        <v/>
      </c>
      <c r="L88" s="49" t="str">
        <f t="shared" si="78"/>
        <v/>
      </c>
      <c r="M88" s="49" t="str">
        <f t="shared" si="79"/>
        <v/>
      </c>
      <c r="N88" s="49" t="str">
        <f t="shared" si="80"/>
        <v/>
      </c>
      <c r="O88" s="48">
        <f t="shared" si="81"/>
        <v>3364219</v>
      </c>
      <c r="P88" s="48">
        <f t="shared" si="94"/>
        <v>0</v>
      </c>
      <c r="Q88" s="48">
        <f t="shared" si="82"/>
        <v>3364219</v>
      </c>
      <c r="R88" s="48">
        <f t="shared" si="83"/>
        <v>0</v>
      </c>
    </row>
    <row r="89" spans="1:22" s="7" customFormat="1" ht="47.25" x14ac:dyDescent="0.2">
      <c r="A89" s="38">
        <v>41051200</v>
      </c>
      <c r="B89" s="39" t="s">
        <v>142</v>
      </c>
      <c r="C89" s="51">
        <f t="shared" si="84"/>
        <v>351372</v>
      </c>
      <c r="D89" s="51">
        <v>351372</v>
      </c>
      <c r="E89" s="51"/>
      <c r="F89" s="51"/>
      <c r="G89" s="51">
        <f t="shared" si="85"/>
        <v>430630</v>
      </c>
      <c r="H89" s="51">
        <v>430630</v>
      </c>
      <c r="I89" s="51"/>
      <c r="J89" s="51"/>
      <c r="K89" s="49">
        <f t="shared" si="77"/>
        <v>1.2255672051273294</v>
      </c>
      <c r="L89" s="49">
        <f t="shared" si="78"/>
        <v>1.2255672051273294</v>
      </c>
      <c r="M89" s="49" t="str">
        <f t="shared" si="79"/>
        <v/>
      </c>
      <c r="N89" s="49" t="str">
        <f t="shared" si="80"/>
        <v/>
      </c>
      <c r="O89" s="48">
        <f t="shared" si="81"/>
        <v>79258</v>
      </c>
      <c r="P89" s="48">
        <f t="shared" si="94"/>
        <v>79258</v>
      </c>
      <c r="Q89" s="48">
        <f t="shared" si="82"/>
        <v>0</v>
      </c>
      <c r="R89" s="48">
        <f t="shared" si="83"/>
        <v>0</v>
      </c>
    </row>
    <row r="90" spans="1:22" s="7" customFormat="1" ht="51" customHeight="1" x14ac:dyDescent="0.2">
      <c r="A90" s="38">
        <v>41051400</v>
      </c>
      <c r="B90" s="39" t="s">
        <v>153</v>
      </c>
      <c r="C90" s="51">
        <f t="shared" si="84"/>
        <v>0</v>
      </c>
      <c r="D90" s="51">
        <v>0</v>
      </c>
      <c r="E90" s="51"/>
      <c r="F90" s="51"/>
      <c r="G90" s="51">
        <f t="shared" si="85"/>
        <v>2361528</v>
      </c>
      <c r="H90" s="51">
        <v>2361528</v>
      </c>
      <c r="I90" s="51"/>
      <c r="J90" s="51"/>
      <c r="K90" s="49"/>
      <c r="L90" s="49" t="str">
        <f t="shared" si="78"/>
        <v/>
      </c>
      <c r="M90" s="49"/>
      <c r="N90" s="49"/>
      <c r="O90" s="48">
        <f t="shared" si="81"/>
        <v>2361528</v>
      </c>
      <c r="P90" s="48">
        <f t="shared" si="94"/>
        <v>2361528</v>
      </c>
      <c r="Q90" s="48"/>
      <c r="R90" s="48"/>
    </row>
    <row r="91" spans="1:22" s="7" customFormat="1" ht="47.25" x14ac:dyDescent="0.2">
      <c r="A91" s="38">
        <v>41051700</v>
      </c>
      <c r="B91" s="40" t="s">
        <v>48</v>
      </c>
      <c r="C91" s="51">
        <f t="shared" si="84"/>
        <v>111396.79</v>
      </c>
      <c r="D91" s="51">
        <v>111396.79</v>
      </c>
      <c r="E91" s="51"/>
      <c r="F91" s="51"/>
      <c r="G91" s="51">
        <f t="shared" si="85"/>
        <v>367454</v>
      </c>
      <c r="H91" s="51">
        <v>367454</v>
      </c>
      <c r="I91" s="51"/>
      <c r="J91" s="51"/>
      <c r="K91" s="49">
        <f t="shared" si="77"/>
        <v>3.2986049238941266</v>
      </c>
      <c r="L91" s="49">
        <f t="shared" si="78"/>
        <v>3.2986049238941266</v>
      </c>
      <c r="M91" s="49" t="str">
        <f t="shared" si="79"/>
        <v/>
      </c>
      <c r="N91" s="49" t="str">
        <f t="shared" si="80"/>
        <v/>
      </c>
      <c r="O91" s="48">
        <f t="shared" si="81"/>
        <v>256057.21000000002</v>
      </c>
      <c r="P91" s="48">
        <f t="shared" si="94"/>
        <v>256057.21000000002</v>
      </c>
      <c r="Q91" s="48">
        <f t="shared" si="82"/>
        <v>0</v>
      </c>
      <c r="R91" s="48">
        <f t="shared" si="83"/>
        <v>0</v>
      </c>
    </row>
    <row r="92" spans="1:22" s="7" customFormat="1" ht="30" customHeight="1" x14ac:dyDescent="0.25">
      <c r="A92" s="38">
        <v>41053400</v>
      </c>
      <c r="B92" s="39" t="s">
        <v>39</v>
      </c>
      <c r="C92" s="51">
        <f t="shared" si="84"/>
        <v>7411280.8700000001</v>
      </c>
      <c r="D92" s="51">
        <v>0</v>
      </c>
      <c r="E92" s="51">
        <v>7411280.8700000001</v>
      </c>
      <c r="F92" s="51">
        <v>7411280.8700000001</v>
      </c>
      <c r="G92" s="51">
        <f t="shared" si="85"/>
        <v>26891342</v>
      </c>
      <c r="H92" s="51"/>
      <c r="I92" s="51">
        <v>26891342</v>
      </c>
      <c r="J92" s="51">
        <v>26891342</v>
      </c>
      <c r="K92" s="49">
        <f t="shared" si="77"/>
        <v>3.6284337986505157</v>
      </c>
      <c r="L92" s="49" t="str">
        <f t="shared" si="78"/>
        <v/>
      </c>
      <c r="M92" s="49">
        <f t="shared" si="79"/>
        <v>3.6284337986505157</v>
      </c>
      <c r="N92" s="49">
        <f t="shared" si="80"/>
        <v>3.6284337986505157</v>
      </c>
      <c r="O92" s="48">
        <f t="shared" si="81"/>
        <v>19480061.129999999</v>
      </c>
      <c r="P92" s="48">
        <f t="shared" si="94"/>
        <v>0</v>
      </c>
      <c r="Q92" s="48">
        <f t="shared" si="82"/>
        <v>19480061.129999999</v>
      </c>
      <c r="R92" s="48">
        <f t="shared" si="83"/>
        <v>19480061.129999999</v>
      </c>
      <c r="S92" s="21"/>
      <c r="T92" s="21"/>
      <c r="U92" s="21"/>
      <c r="V92" s="21"/>
    </row>
    <row r="93" spans="1:22" s="7" customFormat="1" ht="33" customHeight="1" x14ac:dyDescent="0.25">
      <c r="A93" s="38" t="s">
        <v>143</v>
      </c>
      <c r="B93" s="39" t="s">
        <v>40</v>
      </c>
      <c r="C93" s="51">
        <f t="shared" si="84"/>
        <v>3248040.05</v>
      </c>
      <c r="D93" s="51">
        <v>3248040.05</v>
      </c>
      <c r="E93" s="51"/>
      <c r="F93" s="51"/>
      <c r="G93" s="51">
        <f t="shared" si="85"/>
        <v>20785451.390000001</v>
      </c>
      <c r="H93" s="51">
        <v>18785451.390000001</v>
      </c>
      <c r="I93" s="51">
        <v>2000000</v>
      </c>
      <c r="J93" s="51">
        <v>2000000</v>
      </c>
      <c r="K93" s="49">
        <f t="shared" si="77"/>
        <v>6.3993827262074561</v>
      </c>
      <c r="L93" s="49">
        <f t="shared" si="78"/>
        <v>5.7836267720898338</v>
      </c>
      <c r="M93" s="49" t="str">
        <f t="shared" si="79"/>
        <v/>
      </c>
      <c r="N93" s="49" t="str">
        <f t="shared" si="80"/>
        <v/>
      </c>
      <c r="O93" s="48">
        <f t="shared" si="81"/>
        <v>17537411.34</v>
      </c>
      <c r="P93" s="48">
        <f>H93-D93</f>
        <v>15537411.34</v>
      </c>
      <c r="Q93" s="48">
        <f>I93-E93</f>
        <v>2000000</v>
      </c>
      <c r="R93" s="48">
        <f>J93-F93</f>
        <v>2000000</v>
      </c>
      <c r="S93" s="21"/>
      <c r="T93" s="21"/>
      <c r="U93" s="21"/>
      <c r="V93" s="21"/>
    </row>
    <row r="94" spans="1:22" s="7" customFormat="1" ht="50.25" customHeight="1" x14ac:dyDescent="0.25">
      <c r="A94" s="38">
        <v>41057700</v>
      </c>
      <c r="B94" s="39" t="s">
        <v>144</v>
      </c>
      <c r="C94" s="51">
        <f t="shared" si="84"/>
        <v>58852.800000000003</v>
      </c>
      <c r="D94" s="51">
        <v>58852.800000000003</v>
      </c>
      <c r="E94" s="51"/>
      <c r="F94" s="51"/>
      <c r="G94" s="51">
        <f t="shared" si="85"/>
        <v>83155.199999999997</v>
      </c>
      <c r="H94" s="51">
        <v>83155.199999999997</v>
      </c>
      <c r="I94" s="51"/>
      <c r="J94" s="51"/>
      <c r="K94" s="49">
        <f t="shared" si="77"/>
        <v>1.4129353233830844</v>
      </c>
      <c r="L94" s="49">
        <f t="shared" si="78"/>
        <v>1.4129353233830844</v>
      </c>
      <c r="M94" s="49" t="str">
        <f t="shared" si="79"/>
        <v/>
      </c>
      <c r="N94" s="49" t="str">
        <f t="shared" si="80"/>
        <v/>
      </c>
      <c r="O94" s="48">
        <f t="shared" si="81"/>
        <v>24302.399999999994</v>
      </c>
      <c r="P94" s="48">
        <f t="shared" si="94"/>
        <v>24302.399999999994</v>
      </c>
      <c r="Q94" s="48">
        <f t="shared" si="82"/>
        <v>0</v>
      </c>
      <c r="R94" s="48">
        <f t="shared" si="83"/>
        <v>0</v>
      </c>
      <c r="S94" s="21"/>
      <c r="T94" s="21"/>
      <c r="U94" s="21"/>
      <c r="V94" s="21"/>
    </row>
    <row r="95" spans="1:22" s="7" customFormat="1" ht="75.75" customHeight="1" x14ac:dyDescent="0.25">
      <c r="A95" s="38">
        <v>41059300</v>
      </c>
      <c r="B95" s="39" t="s">
        <v>165</v>
      </c>
      <c r="C95" s="51">
        <f t="shared" si="84"/>
        <v>0</v>
      </c>
      <c r="D95" s="51"/>
      <c r="E95" s="51"/>
      <c r="F95" s="51"/>
      <c r="G95" s="51">
        <f t="shared" si="85"/>
        <v>11867.05</v>
      </c>
      <c r="H95" s="51">
        <v>11867.05</v>
      </c>
      <c r="I95" s="51"/>
      <c r="J95" s="51"/>
      <c r="K95" s="49" t="str">
        <f t="shared" si="77"/>
        <v/>
      </c>
      <c r="L95" s="49" t="str">
        <f t="shared" si="78"/>
        <v/>
      </c>
      <c r="M95" s="49"/>
      <c r="N95" s="49"/>
      <c r="O95" s="48">
        <f>G95-C95</f>
        <v>11867.05</v>
      </c>
      <c r="P95" s="48">
        <f t="shared" si="94"/>
        <v>11867.05</v>
      </c>
      <c r="Q95" s="48"/>
      <c r="R95" s="48"/>
      <c r="S95" s="21"/>
      <c r="T95" s="21"/>
      <c r="U95" s="21"/>
      <c r="V95" s="21"/>
    </row>
    <row r="96" spans="1:22" s="7" customFormat="1" ht="21.75" customHeight="1" x14ac:dyDescent="0.25">
      <c r="A96" s="36" t="s">
        <v>145</v>
      </c>
      <c r="B96" s="43" t="s">
        <v>51</v>
      </c>
      <c r="C96" s="50">
        <f t="shared" si="84"/>
        <v>3514793.36</v>
      </c>
      <c r="D96" s="50">
        <f>D97</f>
        <v>0</v>
      </c>
      <c r="E96" s="50">
        <f t="shared" ref="E96:F96" si="95">E97</f>
        <v>3514793.36</v>
      </c>
      <c r="F96" s="50">
        <f t="shared" si="95"/>
        <v>0</v>
      </c>
      <c r="G96" s="50">
        <f t="shared" si="85"/>
        <v>420801.44</v>
      </c>
      <c r="H96" s="50">
        <f>H97</f>
        <v>0</v>
      </c>
      <c r="I96" s="50">
        <f t="shared" ref="I96:J96" si="96">I97</f>
        <v>420801.44</v>
      </c>
      <c r="J96" s="50">
        <f t="shared" si="96"/>
        <v>0</v>
      </c>
      <c r="K96" s="46">
        <f t="shared" si="77"/>
        <v>0.1197229529305814</v>
      </c>
      <c r="L96" s="46" t="str">
        <f t="shared" si="78"/>
        <v/>
      </c>
      <c r="M96" s="46">
        <f t="shared" si="79"/>
        <v>0.1197229529305814</v>
      </c>
      <c r="N96" s="46" t="str">
        <f t="shared" si="80"/>
        <v/>
      </c>
      <c r="O96" s="47">
        <f t="shared" si="81"/>
        <v>-3093991.92</v>
      </c>
      <c r="P96" s="47">
        <f t="shared" si="94"/>
        <v>0</v>
      </c>
      <c r="Q96" s="47">
        <f t="shared" si="82"/>
        <v>-3093991.92</v>
      </c>
      <c r="R96" s="47">
        <f t="shared" si="83"/>
        <v>0</v>
      </c>
      <c r="S96" s="21"/>
      <c r="T96" s="21"/>
      <c r="U96" s="21"/>
      <c r="V96" s="21"/>
    </row>
    <row r="97" spans="1:22" s="7" customFormat="1" ht="45.75" customHeight="1" x14ac:dyDescent="0.2">
      <c r="A97" s="44" t="s">
        <v>146</v>
      </c>
      <c r="B97" s="39" t="s">
        <v>52</v>
      </c>
      <c r="C97" s="51">
        <f t="shared" si="84"/>
        <v>3514793.36</v>
      </c>
      <c r="D97" s="51"/>
      <c r="E97" s="51">
        <v>3514793.36</v>
      </c>
      <c r="F97" s="51"/>
      <c r="G97" s="51">
        <f t="shared" si="85"/>
        <v>420801.44</v>
      </c>
      <c r="H97" s="51"/>
      <c r="I97" s="51">
        <v>420801.44</v>
      </c>
      <c r="J97" s="51"/>
      <c r="K97" s="49">
        <f t="shared" si="77"/>
        <v>0.1197229529305814</v>
      </c>
      <c r="L97" s="49" t="str">
        <f t="shared" si="78"/>
        <v/>
      </c>
      <c r="M97" s="49">
        <f t="shared" si="79"/>
        <v>0.1197229529305814</v>
      </c>
      <c r="N97" s="49" t="str">
        <f t="shared" si="80"/>
        <v/>
      </c>
      <c r="O97" s="48">
        <f t="shared" si="81"/>
        <v>-3093991.92</v>
      </c>
      <c r="P97" s="48">
        <f t="shared" si="94"/>
        <v>0</v>
      </c>
      <c r="Q97" s="48">
        <f t="shared" si="82"/>
        <v>-3093991.92</v>
      </c>
      <c r="R97" s="48">
        <f t="shared" si="83"/>
        <v>0</v>
      </c>
    </row>
    <row r="98" spans="1:22" s="23" customFormat="1" ht="36" customHeight="1" x14ac:dyDescent="0.2">
      <c r="A98" s="45" t="s">
        <v>147</v>
      </c>
      <c r="B98" s="42" t="s">
        <v>3</v>
      </c>
      <c r="C98" s="53">
        <f>D98 + E98</f>
        <v>1121981127.5699999</v>
      </c>
      <c r="D98" s="53">
        <f>D74+D75</f>
        <v>1086817193.3899999</v>
      </c>
      <c r="E98" s="53">
        <f>E74+E75</f>
        <v>35163934.18</v>
      </c>
      <c r="F98" s="53">
        <f>F74+F75</f>
        <v>13063120.870000001</v>
      </c>
      <c r="G98" s="53">
        <f>H98 + I98</f>
        <v>1299296571.55</v>
      </c>
      <c r="H98" s="53">
        <f>H74+H75</f>
        <v>1229151186.2</v>
      </c>
      <c r="I98" s="53">
        <f>I74+I75</f>
        <v>70145385.349999994</v>
      </c>
      <c r="J98" s="53">
        <f>J74+J75</f>
        <v>31640634</v>
      </c>
      <c r="K98" s="46">
        <f>IFERROR(G98/C98,"")</f>
        <v>1.1580378133133415</v>
      </c>
      <c r="L98" s="46">
        <f>IFERROR(H98/D98,"")</f>
        <v>1.1309640606310543</v>
      </c>
      <c r="M98" s="46">
        <f t="shared" si="79"/>
        <v>1.9948105064391857</v>
      </c>
      <c r="N98" s="46" t="s">
        <v>161</v>
      </c>
      <c r="O98" s="47">
        <f>G98-C98</f>
        <v>177315443.98000002</v>
      </c>
      <c r="P98" s="47">
        <f>H98-D98</f>
        <v>142333992.81000018</v>
      </c>
      <c r="Q98" s="47">
        <f t="shared" si="82"/>
        <v>34981451.169999994</v>
      </c>
      <c r="R98" s="47">
        <f t="shared" si="83"/>
        <v>18577513.129999999</v>
      </c>
    </row>
    <row r="99" spans="1:22" s="6" customFormat="1" ht="15.75" x14ac:dyDescent="0.25">
      <c r="A99" s="11"/>
      <c r="B99" s="1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10"/>
      <c r="T99" s="10"/>
      <c r="U99" s="10"/>
      <c r="V99" s="10"/>
    </row>
    <row r="100" spans="1:22" s="6" customFormat="1" ht="15.75" x14ac:dyDescent="0.25">
      <c r="A100" s="13"/>
      <c r="B100" s="15" t="s">
        <v>37</v>
      </c>
      <c r="C100" s="14"/>
      <c r="D100" s="14"/>
      <c r="E100" s="14"/>
      <c r="F100" s="14" t="s">
        <v>7</v>
      </c>
      <c r="G100" s="27"/>
      <c r="H100" s="28"/>
      <c r="I100" s="27"/>
      <c r="J100" s="27" t="s">
        <v>7</v>
      </c>
      <c r="K100" s="16" t="s">
        <v>42</v>
      </c>
      <c r="L100" s="9"/>
      <c r="M100" s="9"/>
      <c r="N100" s="9"/>
      <c r="O100" s="16"/>
      <c r="P100" s="9"/>
      <c r="Q100" s="9"/>
      <c r="R100" s="9"/>
      <c r="S100" s="9"/>
      <c r="T100" s="9"/>
      <c r="U100" s="9"/>
      <c r="V100" s="9"/>
    </row>
    <row r="101" spans="1:22" ht="15" x14ac:dyDescent="0.25">
      <c r="A101" s="3"/>
      <c r="B101" s="3"/>
      <c r="C101" s="4"/>
      <c r="D101" s="4"/>
      <c r="E101" s="4"/>
      <c r="F101" s="4"/>
      <c r="G101" s="29"/>
      <c r="H101" s="29"/>
      <c r="I101" s="29"/>
      <c r="J101" s="29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" x14ac:dyDescent="0.25">
      <c r="A102" s="3"/>
      <c r="B102" s="3"/>
      <c r="C102" s="4"/>
      <c r="D102" s="4"/>
      <c r="E102" s="4"/>
      <c r="F102" s="4"/>
      <c r="G102" s="29"/>
      <c r="H102" s="29"/>
      <c r="I102" s="29"/>
      <c r="J102" s="29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" x14ac:dyDescent="0.25">
      <c r="A103" s="3"/>
      <c r="B103" s="3"/>
      <c r="C103" s="4"/>
      <c r="D103" s="4"/>
      <c r="E103" s="4"/>
      <c r="F103" s="4"/>
      <c r="G103" s="29"/>
      <c r="H103" s="29"/>
      <c r="I103" s="29"/>
      <c r="J103" s="29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" x14ac:dyDescent="0.25">
      <c r="A104" s="3"/>
      <c r="B104" s="3"/>
      <c r="C104" s="4"/>
      <c r="D104" s="4"/>
      <c r="E104" s="4"/>
      <c r="F104" s="4"/>
      <c r="G104" s="29"/>
      <c r="H104" s="29"/>
      <c r="I104" s="29"/>
      <c r="J104" s="29"/>
    </row>
    <row r="105" spans="1:22" ht="15" x14ac:dyDescent="0.25">
      <c r="A105" s="3"/>
      <c r="B105" s="3"/>
      <c r="C105" s="4"/>
      <c r="D105" s="4"/>
      <c r="E105" s="4"/>
      <c r="F105" s="4"/>
      <c r="G105" s="29"/>
      <c r="H105" s="29"/>
      <c r="I105" s="29"/>
      <c r="J105" s="29"/>
    </row>
    <row r="106" spans="1:22" ht="15" x14ac:dyDescent="0.25">
      <c r="A106" s="3"/>
      <c r="B106" s="3"/>
      <c r="C106" s="4"/>
      <c r="D106" s="4"/>
      <c r="E106" s="4"/>
      <c r="F106" s="4"/>
      <c r="G106" s="29"/>
      <c r="H106" s="29"/>
      <c r="I106" s="29"/>
      <c r="J106" s="29"/>
    </row>
    <row r="107" spans="1:22" ht="15" x14ac:dyDescent="0.25">
      <c r="A107" s="3"/>
      <c r="B107" s="3"/>
      <c r="C107" s="4"/>
      <c r="D107" s="4"/>
      <c r="E107" s="4"/>
      <c r="F107" s="4"/>
      <c r="G107" s="29"/>
      <c r="H107" s="29"/>
      <c r="I107" s="29"/>
      <c r="J107" s="29"/>
    </row>
    <row r="108" spans="1:22" ht="15" x14ac:dyDescent="0.25">
      <c r="A108" s="3"/>
      <c r="B108" s="3"/>
      <c r="C108" s="4"/>
      <c r="D108" s="4"/>
      <c r="E108" s="4"/>
      <c r="F108" s="4"/>
      <c r="G108" s="29"/>
      <c r="H108" s="29"/>
      <c r="I108" s="29"/>
      <c r="J108" s="29"/>
    </row>
    <row r="109" spans="1:22" ht="15" x14ac:dyDescent="0.25">
      <c r="A109" s="3"/>
      <c r="B109" s="3"/>
      <c r="C109" s="4"/>
      <c r="D109" s="4"/>
      <c r="E109" s="4"/>
      <c r="F109" s="4"/>
      <c r="G109" s="29"/>
      <c r="H109" s="29"/>
      <c r="I109" s="29"/>
      <c r="J109" s="29"/>
    </row>
    <row r="110" spans="1:22" ht="15" x14ac:dyDescent="0.25">
      <c r="A110" s="3"/>
      <c r="B110" s="3"/>
      <c r="C110" s="4"/>
      <c r="D110" s="4"/>
      <c r="E110" s="4"/>
      <c r="F110" s="4"/>
      <c r="G110" s="29"/>
      <c r="H110" s="29"/>
      <c r="I110" s="29"/>
      <c r="J110" s="29"/>
    </row>
    <row r="111" spans="1:22" ht="15" x14ac:dyDescent="0.25">
      <c r="A111" s="3"/>
      <c r="B111" s="3"/>
      <c r="C111" s="4"/>
      <c r="D111" s="4"/>
      <c r="E111" s="4"/>
      <c r="F111" s="4"/>
      <c r="G111" s="29"/>
      <c r="H111" s="29"/>
      <c r="I111" s="29"/>
      <c r="J111" s="29"/>
    </row>
    <row r="112" spans="1:22" ht="15" x14ac:dyDescent="0.25">
      <c r="A112" s="3"/>
      <c r="B112" s="3"/>
      <c r="C112" s="4"/>
      <c r="D112" s="4"/>
      <c r="E112" s="4"/>
      <c r="F112" s="4"/>
      <c r="G112" s="29"/>
      <c r="H112" s="29"/>
      <c r="I112" s="29"/>
      <c r="J112" s="29"/>
    </row>
    <row r="113" spans="1:10" ht="15" x14ac:dyDescent="0.25">
      <c r="A113" s="3"/>
      <c r="B113" s="3"/>
      <c r="C113" s="4"/>
      <c r="D113" s="4"/>
      <c r="E113" s="4"/>
      <c r="F113" s="4"/>
      <c r="G113" s="29"/>
      <c r="H113" s="29"/>
      <c r="I113" s="29"/>
      <c r="J113" s="29"/>
    </row>
    <row r="114" spans="1:10" ht="15" x14ac:dyDescent="0.25">
      <c r="A114" s="3"/>
      <c r="B114" s="3"/>
      <c r="C114" s="4"/>
      <c r="D114" s="4"/>
      <c r="E114" s="4"/>
      <c r="F114" s="4"/>
      <c r="G114" s="29"/>
      <c r="H114" s="29"/>
      <c r="I114" s="29"/>
      <c r="J114" s="29"/>
    </row>
    <row r="115" spans="1:10" ht="15" x14ac:dyDescent="0.25">
      <c r="A115" s="3"/>
      <c r="B115" s="3"/>
      <c r="C115" s="4"/>
      <c r="D115" s="4"/>
      <c r="E115" s="4"/>
      <c r="F115" s="4"/>
      <c r="G115" s="29"/>
      <c r="H115" s="29"/>
      <c r="I115" s="29"/>
      <c r="J115" s="29"/>
    </row>
    <row r="116" spans="1:10" ht="15" x14ac:dyDescent="0.25">
      <c r="A116" s="3"/>
      <c r="B116" s="3"/>
      <c r="C116" s="4"/>
      <c r="D116" s="4"/>
      <c r="E116" s="4"/>
      <c r="F116" s="4"/>
      <c r="G116" s="29"/>
      <c r="H116" s="29"/>
      <c r="I116" s="29"/>
      <c r="J116" s="29"/>
    </row>
  </sheetData>
  <mergeCells count="27">
    <mergeCell ref="A2:R2"/>
    <mergeCell ref="B3:L3"/>
    <mergeCell ref="A4:B8"/>
    <mergeCell ref="C4:F4"/>
    <mergeCell ref="G4:J4"/>
    <mergeCell ref="K4:N4"/>
    <mergeCell ref="O4:R4"/>
    <mergeCell ref="C5:C8"/>
    <mergeCell ref="D5:F5"/>
    <mergeCell ref="G5:G8"/>
    <mergeCell ref="H5:J5"/>
    <mergeCell ref="K5:K8"/>
    <mergeCell ref="Q6:R6"/>
    <mergeCell ref="E7:E8"/>
    <mergeCell ref="I7:I8"/>
    <mergeCell ref="M7:M8"/>
    <mergeCell ref="L5:N5"/>
    <mergeCell ref="O5:O8"/>
    <mergeCell ref="P5:R5"/>
    <mergeCell ref="H6:H8"/>
    <mergeCell ref="M6:N6"/>
    <mergeCell ref="P6:P8"/>
    <mergeCell ref="D6:D8"/>
    <mergeCell ref="Q7:Q8"/>
    <mergeCell ref="E6:F6"/>
    <mergeCell ref="I6:J6"/>
    <mergeCell ref="L6:L8"/>
  </mergeCells>
  <conditionalFormatting sqref="A81:A82">
    <cfRule type="expression" dxfId="1" priority="1" stopIfTrue="1">
      <formula>#REF!=1</formula>
    </cfRule>
  </conditionalFormatting>
  <conditionalFormatting sqref="B81:B82">
    <cfRule type="expression" dxfId="0" priority="2" stopIfTrue="1">
      <formula>#REF!=1</formula>
    </cfRule>
  </conditionalFormatting>
  <pageMargins left="0.15748031496062992" right="0.15748031496062992" top="0.59055118110236227" bottom="0.35433070866141736" header="0.19685039370078741" footer="0.15748031496062992"/>
  <pageSetup paperSize="9" scale="41" fitToHeight="6" orientation="landscape" horizontalDpi="120" verticalDpi="144" r:id="rId1"/>
  <headerFooter differentFirst="1" alignWithMargins="0">
    <oddHeader>&amp;C&amp;P</oddHead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2023-2024</vt:lpstr>
      <vt:lpstr>'2023-2024'!Заголовки_для_друку</vt:lpstr>
      <vt:lpstr>'2023-2024'!Область_друку</vt:lpstr>
    </vt:vector>
  </TitlesOfParts>
  <Company>OFU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220FU</cp:lastModifiedBy>
  <cp:lastPrinted>2025-01-20T08:29:27Z</cp:lastPrinted>
  <dcterms:created xsi:type="dcterms:W3CDTF">2005-07-06T12:29:33Z</dcterms:created>
  <dcterms:modified xsi:type="dcterms:W3CDTF">2025-01-22T14:58:53Z</dcterms:modified>
</cp:coreProperties>
</file>