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УТОЧНЕННЯ\01_НАСТУПНЕ\"/>
    </mc:Choice>
  </mc:AlternateContent>
  <bookViews>
    <workbookView xWindow="-120" yWindow="-120" windowWidth="29040" windowHeight="15840" tabRatio="599"/>
  </bookViews>
  <sheets>
    <sheet name="2025" sheetId="2" r:id="rId1"/>
  </sheets>
  <definedNames>
    <definedName name="_xlnm.Print_Titles" localSheetId="0">'2025'!$12:$13</definedName>
    <definedName name="_xlnm.Print_Area" localSheetId="0">'2025'!$A$1:$P$78</definedName>
  </definedNames>
  <calcPr calcId="152511"/>
</workbook>
</file>

<file path=xl/calcChain.xml><?xml version="1.0" encoding="utf-8"?>
<calcChain xmlns="http://schemas.openxmlformats.org/spreadsheetml/2006/main">
  <c r="O61" i="2" l="1"/>
  <c r="N61" i="2"/>
  <c r="M61" i="2"/>
  <c r="L61" i="2"/>
  <c r="K61" i="2"/>
  <c r="J61" i="2"/>
  <c r="I61" i="2"/>
  <c r="F61" i="2"/>
  <c r="E61" i="2"/>
  <c r="P65" i="2"/>
  <c r="F65" i="2"/>
  <c r="G65" i="2"/>
  <c r="H65" i="2"/>
  <c r="I65" i="2"/>
  <c r="J65" i="2"/>
  <c r="K65" i="2"/>
  <c r="L65" i="2"/>
  <c r="M65" i="2"/>
  <c r="N65" i="2"/>
  <c r="O65" i="2"/>
  <c r="E65" i="2"/>
  <c r="K15" i="2" l="1"/>
  <c r="K54" i="2" l="1"/>
  <c r="L54" i="2"/>
  <c r="K47" i="2"/>
  <c r="L47" i="2"/>
  <c r="K35" i="2"/>
  <c r="L35" i="2"/>
  <c r="K22" i="2"/>
  <c r="L22" i="2"/>
  <c r="L15" i="2"/>
  <c r="P60" i="2" l="1"/>
  <c r="F54" i="2" l="1"/>
  <c r="G54" i="2"/>
  <c r="I54" i="2"/>
  <c r="J54" i="2"/>
  <c r="M54" i="2"/>
  <c r="N54" i="2"/>
  <c r="O54" i="2"/>
  <c r="F47" i="2"/>
  <c r="G47" i="2"/>
  <c r="I47" i="2"/>
  <c r="J47" i="2"/>
  <c r="M47" i="2"/>
  <c r="N47" i="2"/>
  <c r="O47" i="2"/>
  <c r="F35" i="2"/>
  <c r="G35" i="2"/>
  <c r="I35" i="2"/>
  <c r="J35" i="2"/>
  <c r="M35" i="2"/>
  <c r="N35" i="2"/>
  <c r="O35" i="2"/>
  <c r="F22" i="2"/>
  <c r="G22" i="2"/>
  <c r="I22" i="2"/>
  <c r="J22" i="2"/>
  <c r="M22" i="2"/>
  <c r="N22" i="2"/>
  <c r="O22" i="2"/>
  <c r="E54" i="2"/>
  <c r="E47" i="2"/>
  <c r="E35" i="2"/>
  <c r="E22" i="2"/>
  <c r="P35" i="2" l="1"/>
  <c r="P22" i="2" l="1"/>
  <c r="H46" i="2" l="1"/>
  <c r="P50" i="2" l="1"/>
  <c r="H56" i="2" l="1"/>
  <c r="H55" i="2"/>
  <c r="H49" i="2"/>
  <c r="H47" i="2" s="1"/>
  <c r="H45" i="2"/>
  <c r="H44" i="2"/>
  <c r="H43" i="2"/>
  <c r="H42" i="2"/>
  <c r="H41" i="2"/>
  <c r="H40" i="2"/>
  <c r="H39" i="2"/>
  <c r="H38" i="2"/>
  <c r="H37" i="2"/>
  <c r="H36" i="2"/>
  <c r="H33" i="2"/>
  <c r="H32" i="2"/>
  <c r="H31" i="2"/>
  <c r="H29" i="2"/>
  <c r="H26" i="2"/>
  <c r="H54" i="2" l="1"/>
  <c r="H35" i="2"/>
  <c r="H23" i="2"/>
  <c r="H51" i="2"/>
  <c r="H25" i="2"/>
  <c r="H30" i="2"/>
  <c r="H28" i="2"/>
  <c r="H27" i="2"/>
  <c r="H24" i="2"/>
  <c r="H34" i="2"/>
  <c r="P74" i="2"/>
  <c r="P73" i="2" s="1"/>
  <c r="F73" i="2"/>
  <c r="G73" i="2"/>
  <c r="H73" i="2"/>
  <c r="I73" i="2"/>
  <c r="J73" i="2"/>
  <c r="K73" i="2"/>
  <c r="L73" i="2"/>
  <c r="M73" i="2"/>
  <c r="N73" i="2"/>
  <c r="O73" i="2"/>
  <c r="E73" i="2"/>
  <c r="H22" i="2" l="1"/>
  <c r="P72" i="2"/>
  <c r="P71" i="2" s="1"/>
  <c r="F71" i="2"/>
  <c r="G71" i="2"/>
  <c r="G75" i="2" s="1"/>
  <c r="H71" i="2"/>
  <c r="I71" i="2"/>
  <c r="J71" i="2"/>
  <c r="K71" i="2"/>
  <c r="L71" i="2"/>
  <c r="M71" i="2"/>
  <c r="N71" i="2"/>
  <c r="O71" i="2"/>
  <c r="E71" i="2"/>
  <c r="P48" i="2" l="1"/>
  <c r="M20" i="2" l="1"/>
  <c r="H21" i="2"/>
  <c r="H53" i="2"/>
  <c r="H52" i="2"/>
  <c r="F57" i="2" l="1"/>
  <c r="I57" i="2"/>
  <c r="J57" i="2"/>
  <c r="K57" i="2"/>
  <c r="L57" i="2"/>
  <c r="M57" i="2"/>
  <c r="N57" i="2"/>
  <c r="O57" i="2"/>
  <c r="E57" i="2"/>
  <c r="P21" i="2"/>
  <c r="P46" i="2"/>
  <c r="P62" i="2" l="1"/>
  <c r="P63" i="2"/>
  <c r="P64" i="2"/>
  <c r="P66" i="2"/>
  <c r="P67" i="2"/>
  <c r="P68" i="2"/>
  <c r="P69" i="2"/>
  <c r="P70" i="2"/>
  <c r="P58" i="2"/>
  <c r="P59" i="2"/>
  <c r="P55" i="2"/>
  <c r="P56" i="2"/>
  <c r="P52" i="2"/>
  <c r="P51" i="2"/>
  <c r="P49" i="2"/>
  <c r="P47" i="2" s="1"/>
  <c r="P53" i="2"/>
  <c r="P36" i="2"/>
  <c r="P37" i="2"/>
  <c r="P38" i="2"/>
  <c r="P39" i="2"/>
  <c r="P40" i="2"/>
  <c r="P41" i="2"/>
  <c r="P42" i="2"/>
  <c r="P43" i="2"/>
  <c r="P44" i="2"/>
  <c r="P45" i="2"/>
  <c r="P24" i="2"/>
  <c r="P25" i="2"/>
  <c r="P27" i="2"/>
  <c r="P28" i="2"/>
  <c r="P30" i="2"/>
  <c r="P32" i="2"/>
  <c r="P33" i="2"/>
  <c r="P34" i="2"/>
  <c r="P31" i="2"/>
  <c r="P29" i="2"/>
  <c r="P26" i="2"/>
  <c r="P23" i="2"/>
  <c r="P16" i="2"/>
  <c r="P17" i="2"/>
  <c r="P18" i="2"/>
  <c r="P19" i="2"/>
  <c r="P15" i="2"/>
  <c r="I14" i="2"/>
  <c r="J14" i="2"/>
  <c r="K14" i="2"/>
  <c r="L14" i="2"/>
  <c r="M14" i="2"/>
  <c r="N14" i="2"/>
  <c r="O14" i="2"/>
  <c r="F14" i="2"/>
  <c r="E14" i="2"/>
  <c r="M75" i="2" l="1"/>
  <c r="P57" i="2"/>
  <c r="J20" i="2"/>
  <c r="J75" i="2" s="1"/>
  <c r="I20" i="2"/>
  <c r="I75" i="2" s="1"/>
  <c r="K20" i="2"/>
  <c r="K75" i="2" s="1"/>
  <c r="N20" i="2"/>
  <c r="N75" i="2" s="1"/>
  <c r="L20" i="2"/>
  <c r="L75" i="2" s="1"/>
  <c r="O20" i="2"/>
  <c r="O75" i="2" s="1"/>
  <c r="E20" i="2"/>
  <c r="E75" i="2" s="1"/>
  <c r="F20" i="2"/>
  <c r="F75" i="2" s="1"/>
  <c r="P61" i="2"/>
  <c r="P54" i="2"/>
  <c r="P14" i="2"/>
  <c r="H20" i="2" l="1"/>
  <c r="H75" i="2" s="1"/>
  <c r="P20" i="2"/>
  <c r="P75" i="2" s="1"/>
</calcChain>
</file>

<file path=xl/sharedStrings.xml><?xml version="1.0" encoding="utf-8"?>
<sst xmlns="http://schemas.openxmlformats.org/spreadsheetml/2006/main" count="155" uniqueCount="122">
  <si>
    <t>Всього</t>
  </si>
  <si>
    <t xml:space="preserve"> </t>
  </si>
  <si>
    <t>Гкал</t>
  </si>
  <si>
    <t>Куб. метр</t>
  </si>
  <si>
    <t>Код програмної класифікації видатків та кредитування місцевих бюджетів</t>
  </si>
  <si>
    <t>Код ФКВКБ</t>
  </si>
  <si>
    <t>0111</t>
  </si>
  <si>
    <t>0921</t>
  </si>
  <si>
    <t>0910</t>
  </si>
  <si>
    <t>0922</t>
  </si>
  <si>
    <t>0960</t>
  </si>
  <si>
    <t>0990</t>
  </si>
  <si>
    <t>0824</t>
  </si>
  <si>
    <t>0828</t>
  </si>
  <si>
    <t>0829</t>
  </si>
  <si>
    <t>0810</t>
  </si>
  <si>
    <t>0150</t>
  </si>
  <si>
    <t>0210150</t>
  </si>
  <si>
    <t>0810160</t>
  </si>
  <si>
    <t>0160</t>
  </si>
  <si>
    <t>0610160</t>
  </si>
  <si>
    <t>0611010</t>
  </si>
  <si>
    <t>0813121</t>
  </si>
  <si>
    <t>0813104</t>
  </si>
  <si>
    <t>0615031</t>
  </si>
  <si>
    <t xml:space="preserve"> Куб. метр</t>
  </si>
  <si>
    <t xml:space="preserve"> Квт</t>
  </si>
  <si>
    <t>0280</t>
  </si>
  <si>
    <t>Код ТКВКБМС</t>
  </si>
  <si>
    <t>Найменування головного розпорядника, бюджетної установи/показника</t>
  </si>
  <si>
    <t>0218210</t>
  </si>
  <si>
    <t>Дитячо-юнацькі спортивні школи</t>
  </si>
  <si>
    <t>0210000</t>
  </si>
  <si>
    <t>0610000</t>
  </si>
  <si>
    <t>0810000</t>
  </si>
  <si>
    <t>грн</t>
  </si>
  <si>
    <t>РАЗОМ</t>
  </si>
  <si>
    <t>Теплопостачання 
(КЕКВ 2271)</t>
  </si>
  <si>
    <t>Електроенергія
(КЕКВ 2273)</t>
  </si>
  <si>
    <t>Інші енергоносії та інші комунальні послуги
(КЕКВ 2275)</t>
  </si>
  <si>
    <t>Комунальна установа "Інклюзивно-ресурсний центр" Чорноморської міської ради Одеської області</t>
  </si>
  <si>
    <t>Начальник фінансового управління</t>
  </si>
  <si>
    <t>Ольга ЯКОВЕНКО</t>
  </si>
  <si>
    <t>0611021</t>
  </si>
  <si>
    <t>0611022</t>
  </si>
  <si>
    <t>0611070</t>
  </si>
  <si>
    <t>0611141</t>
  </si>
  <si>
    <t>0611151</t>
  </si>
  <si>
    <t>Чорноморська спеціальна школа Чорноморської міської ради Одеського району Одеської області</t>
  </si>
  <si>
    <t>Виконавчий комітет Чорноморської міської ради Одеського району Одеської області</t>
  </si>
  <si>
    <t>Олександрівська селищна адміністрація Чорноморської міської ради Одеського району Одеської області</t>
  </si>
  <si>
    <t>Бурлачобалківська сільська адміністрація Чорноморської міської ради  Одеського району Одеської області</t>
  </si>
  <si>
    <t>Малодолинська сільська адміністрація Чорноморської міської ради Одеського району Одеської області</t>
  </si>
  <si>
    <t>Комунальна установа "Муніципальна варта" Чорноморської міської ради Одеського району Одеської області</t>
  </si>
  <si>
    <t>Центр позашкільної освіти Чорноморської міської ради Одеського району Одеської області</t>
  </si>
  <si>
    <t>Центр професійного розвитку педагогічних працівників Чорноморської міської ради Одеського району Одеської області</t>
  </si>
  <si>
    <t>Управління соціальної політики Чорноморської  міської ради Одеського району Одеської області</t>
  </si>
  <si>
    <t>Управління соціальної політики Чорноморської  міської ради  Одеського району Одеської області</t>
  </si>
  <si>
    <t>Відділ культури Чорноморської міської ради Одеського району Одеської області</t>
  </si>
  <si>
    <t>Централізована бібліотечна система міста Чорноморська Одеського району Одеської області</t>
  </si>
  <si>
    <t>Музей образотворчих мистецтв ім. О.Білого м. Чорноморська Одеського району Одеської області</t>
  </si>
  <si>
    <t>Палац культури м. Чорноморська Одеського району Одеської області</t>
  </si>
  <si>
    <t>Олександрівський Будинок культури м. Чорноморська Одеського району Одеської області</t>
  </si>
  <si>
    <t>Малодолинський  Будинок  культури м. Чорноморська Одеського району Одеської області</t>
  </si>
  <si>
    <t>Бурлачобалківський клуб м. Чорноморська Одеського району Одеської області</t>
  </si>
  <si>
    <t>Централізована бухгалтерія відділу культури Чорноморської міської ради Одеського району Одеської області</t>
  </si>
  <si>
    <t>Водопостачання та водовідведення
(КЕКВ 2272)</t>
  </si>
  <si>
    <t xml:space="preserve">Чорноморський економіко-правовий ліцей № 1 Чорноморської міської ради Одеського району Одеської області </t>
  </si>
  <si>
    <t>Чорноморський ліцей № 2 Чорноморської міської ради Одеського району Одеської області</t>
  </si>
  <si>
    <t>Чорноморський ліцей № 3 Чорноморської міської ради Одеського району Одеської області</t>
  </si>
  <si>
    <t>Чорноморський ліцей № 4 Чорноморської міської ради Одеського району Одеської області</t>
  </si>
  <si>
    <t>Чорноморський ліцей № 6 Чорноморської міської ради Одеського району Одеської області</t>
  </si>
  <si>
    <t>Чорноморський ліцей № 7  Чорноморської міської ради Одеського району Одеської області</t>
  </si>
  <si>
    <t>Олександрівський заклад загальної середньої освіти Чорноморської міської ради Одеського району Одеської області</t>
  </si>
  <si>
    <t>Малодолинський заклад загальної середньої освіти Чорноморської міської ради Одеського району Одеської області</t>
  </si>
  <si>
    <t>Бурлачобалківська гімназія Чорноморської міської ради Одеського району Одеської області</t>
  </si>
  <si>
    <t>Дитячий стадіон "Шкільний" Чорноморської міської ради Одеського району Одеської області</t>
  </si>
  <si>
    <t>Комплексна дитячо - юнацька спортивна школа Чорноморської міської ради Одеського району Одеської області</t>
  </si>
  <si>
    <t>Дитячо - юнацька спортивна школа з шахів і шашок Чорноморської міської ради Одеського району Одеської області</t>
  </si>
  <si>
    <t>Чорноморський  міський центр соціальних служб Чорноморської міської ради Одеського району Одеської області</t>
  </si>
  <si>
    <t>Чорноморський академічний ліцей імені Тараса Шевченка Чорноморської міської ради Одеського району Одеської області</t>
  </si>
  <si>
    <t>Комунальний заклад "Школа мистецтв імені Л.М.Нагаєва м. Чорноморська Одеського району Одеської області"</t>
  </si>
  <si>
    <t>Заклад дошкільної освіти (ясла-садок) № 2 "Колобок" Чорноморської міської ради Одеського району Одеської області</t>
  </si>
  <si>
    <t xml:space="preserve">Заклад дошкільної освіти (ясла-садок) комбінованого типу № 3 "Казка" Чорноморської міської ради Одеського району Одеської області </t>
  </si>
  <si>
    <t xml:space="preserve">Заклад дошкільної освіти (ясла-садок) комбінованого типу № 5 "Теремок" Чорноморської міської ради Одеського району Одеської області </t>
  </si>
  <si>
    <t>Заклад дошкільної освіти (ясла-садок) № 6 "Сонечко" Чорноморської міської ради Одеського району Одеської області</t>
  </si>
  <si>
    <t xml:space="preserve">Заклад дошкільної освіти (ясла-садок) № 8 "Перлинка" Чорноморської міської ради Одеського району Одеської області </t>
  </si>
  <si>
    <t xml:space="preserve">Заклад дошкільної освіти (ясла-садок) комбінованого типу № 10 "Росинка" Чорноморської міської ради Одеського району Одеської області </t>
  </si>
  <si>
    <t xml:space="preserve">Заклад дошкільної освіти (ясла-садок) № 11 "Лялечка" Чорноморської міської ради Одеського району Одеської області </t>
  </si>
  <si>
    <t>Комунальна установа "Територіальний центр соціального обслуговування (надання соціальних послуг) Чорноморської міської ради Одеського району Одеської області"</t>
  </si>
  <si>
    <t>0611160</t>
  </si>
  <si>
    <t>1100000</t>
  </si>
  <si>
    <t>Вiддiл молодi та спорту Чорноморської мiської ради Одеського району Одеської областi</t>
  </si>
  <si>
    <t>1113133</t>
  </si>
  <si>
    <t>3133</t>
  </si>
  <si>
    <t>1040</t>
  </si>
  <si>
    <t>Комунальна установа "Молодіжний центр міста Чорноморська" Чорноморської міської ради Одеського району Одеської області</t>
  </si>
  <si>
    <t>Управління освіти Чорноморської міської ради Одеського району Одеської області</t>
  </si>
  <si>
    <t>Заклади дошкільної освіти, підпорядковані управлінню освіти Чорноморської міської ради Одеського району Одеської області</t>
  </si>
  <si>
    <t>Заклади загальної середньої освіти, підпорядковані управлінню освіти Чорноморської міської ради Одеського району Одеської області</t>
  </si>
  <si>
    <t>Заклади позашкільної освіти, підпорядковані управлінню освіти Чорноморської міської ради Одеського району Одеської області</t>
  </si>
  <si>
    <t>Централізована бухгалтерія управління освіти Чорноморської міської ради Одеського району Одеської області</t>
  </si>
  <si>
    <t>Управління освіти Чорноморської  міської ради Одеського району Одеської області</t>
  </si>
  <si>
    <t>Природний газ
(КЕКВ 2274)</t>
  </si>
  <si>
    <t xml:space="preserve">Заклад дошкільної освіти (ясла-садок) № 12 "Мальва" Чорноморської міської ради Одеського району Одеської області </t>
  </si>
  <si>
    <t>Заклад дошкільної освіти (ясла-садок) № 9 "Горобинка" Чорноморської міської ради Одеського району Одеської області</t>
  </si>
  <si>
    <t xml:space="preserve">Заклад дошкільної освіти (ясла-садок) № 7 "Струмочок" Чорноморської міської ради Одеського району Одеської області </t>
  </si>
  <si>
    <t xml:space="preserve">Заклад дошкільної освіти (ясла-садок) № 4 "Барвінок" Чорноморської міської ради Одеського району Одеської області </t>
  </si>
  <si>
    <t xml:space="preserve">Заклад дошкільної освіти (ясла-садок) № 1 "Журавлик" Чорноморської міської ради Одеського району Одеської області </t>
  </si>
  <si>
    <t>1200000</t>
  </si>
  <si>
    <t>Вiддiл комунального господарства та благоустрою  Чорноморської мiської ради Одеського району Одеської областi</t>
  </si>
  <si>
    <t>1210160</t>
  </si>
  <si>
    <t xml:space="preserve">Відділ комунального господарства та благоустрою Чорноморської  міської ради  Одеського району Одеської області </t>
  </si>
  <si>
    <t>Стадіон (вул. Набережна,2,  м. Чорноморськ, Одеського району Одеської області)</t>
  </si>
  <si>
    <t>до  рішення</t>
  </si>
  <si>
    <t>Чорноморської міської ради</t>
  </si>
  <si>
    <t>Ліміти споживання енергоносіїв у натуральних показниках в розрізі головних розпорядників та бюджетних установ, які фінансуються з бюджету Чорноморської міської територіальної громади на 2025 рік</t>
  </si>
  <si>
    <t>Додаток 8</t>
  </si>
  <si>
    <t>від         .01.2025 №           - VIII</t>
  </si>
  <si>
    <t>"Додаток 11</t>
  </si>
  <si>
    <t>від 23.12.2024 № 754 - VIII"</t>
  </si>
  <si>
    <t>Забезпечення діяльності палаців i будинків культури, клубів, центрів дозвілля та iнших клубних закладів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</si>
</sst>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&quot;р.&quot;;[Red]\-#,##0&quot;р.&quot;"/>
    <numFmt numFmtId="165" formatCode="#,##0.000"/>
    <numFmt numFmtId="166" formatCode="#,##0.0"/>
    <numFmt numFmtId="167" formatCode="#,##0.0000"/>
  </numFmts>
  <fonts count="16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2" fillId="0" borderId="0"/>
    <xf numFmtId="0" fontId="15" fillId="0" borderId="0"/>
  </cellStyleXfs>
  <cellXfs count="79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2" borderId="0" xfId="0" applyFont="1" applyFill="1"/>
    <xf numFmtId="165" fontId="1" fillId="0" borderId="0" xfId="0" applyNumberFormat="1" applyFont="1"/>
    <xf numFmtId="165" fontId="1" fillId="0" borderId="0" xfId="0" applyNumberFormat="1" applyFont="1" applyAlignment="1">
      <alignment vertical="center"/>
    </xf>
    <xf numFmtId="165" fontId="1" fillId="2" borderId="0" xfId="0" applyNumberFormat="1" applyFont="1" applyFill="1"/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3" fontId="1" fillId="0" borderId="0" xfId="0" applyNumberFormat="1" applyFont="1"/>
    <xf numFmtId="3" fontId="1" fillId="0" borderId="0" xfId="0" applyNumberFormat="1" applyFont="1" applyAlignment="1">
      <alignment vertical="center"/>
    </xf>
    <xf numFmtId="3" fontId="1" fillId="2" borderId="0" xfId="0" applyNumberFormat="1" applyFont="1" applyFill="1"/>
    <xf numFmtId="3" fontId="1" fillId="0" borderId="0" xfId="0" applyNumberFormat="1" applyFont="1" applyAlignment="1">
      <alignment horizontal="left"/>
    </xf>
    <xf numFmtId="165" fontId="5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13" fillId="3" borderId="1" xfId="0" quotePrefix="1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5" fillId="2" borderId="1" xfId="2" applyNumberFormat="1" applyFont="1" applyFill="1" applyBorder="1" applyAlignment="1">
      <alignment horizontal="center" vertical="center" wrapText="1"/>
    </xf>
    <xf numFmtId="49" fontId="4" fillId="2" borderId="1" xfId="2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165" fontId="3" fillId="2" borderId="0" xfId="0" applyNumberFormat="1" applyFont="1" applyFill="1" applyBorder="1" applyAlignment="1">
      <alignment vertical="center"/>
    </xf>
    <xf numFmtId="3" fontId="3" fillId="2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0" fontId="8" fillId="3" borderId="1" xfId="1" applyFont="1" applyFill="1" applyBorder="1" applyAlignment="1">
      <alignment vertical="center" wrapText="1"/>
    </xf>
    <xf numFmtId="0" fontId="10" fillId="2" borderId="1" xfId="1" applyFont="1" applyFill="1" applyBorder="1" applyAlignment="1">
      <alignment vertical="center" wrapText="1"/>
    </xf>
    <xf numFmtId="0" fontId="10" fillId="0" borderId="1" xfId="1" applyFont="1" applyBorder="1" applyAlignment="1">
      <alignment vertical="center" wrapText="1"/>
    </xf>
    <xf numFmtId="0" fontId="9" fillId="0" borderId="0" xfId="1" applyFont="1" applyAlignment="1">
      <alignment vertical="center" wrapText="1"/>
    </xf>
    <xf numFmtId="0" fontId="11" fillId="0" borderId="1" xfId="1" applyFont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165" fontId="4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166" fontId="4" fillId="3" borderId="1" xfId="0" applyNumberFormat="1" applyFont="1" applyFill="1" applyBorder="1" applyAlignment="1">
      <alignment horizontal="center" vertical="center"/>
    </xf>
    <xf numFmtId="166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166" fontId="3" fillId="5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166" fontId="1" fillId="5" borderId="1" xfId="0" applyNumberFormat="1" applyFont="1" applyFill="1" applyBorder="1" applyAlignment="1">
      <alignment horizontal="center" vertical="center"/>
    </xf>
    <xf numFmtId="166" fontId="4" fillId="5" borderId="1" xfId="0" applyNumberFormat="1" applyFont="1" applyFill="1" applyBorder="1" applyAlignment="1">
      <alignment horizontal="center" vertical="center"/>
    </xf>
    <xf numFmtId="167" fontId="1" fillId="2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  <xf numFmtId="167" fontId="1" fillId="2" borderId="1" xfId="0" quotePrefix="1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4" fontId="1" fillId="5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6" fontId="12" fillId="5" borderId="1" xfId="0" applyNumberFormat="1" applyFont="1" applyFill="1" applyBorder="1" applyAlignment="1">
      <alignment horizontal="center" vertical="center"/>
    </xf>
    <xf numFmtId="167" fontId="3" fillId="2" borderId="1" xfId="0" applyNumberFormat="1" applyFont="1" applyFill="1" applyBorder="1" applyAlignment="1">
      <alignment horizontal="center" vertical="center"/>
    </xf>
    <xf numFmtId="166" fontId="6" fillId="5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167" fontId="1" fillId="2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</cellXfs>
  <cellStyles count="4">
    <cellStyle name="Звичайний" xfId="0" builtinId="0"/>
    <cellStyle name="Обычный 2" xfId="3"/>
    <cellStyle name="Обычный 3" xfId="2"/>
    <cellStyle name="Обычный_до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1"/>
  <sheetViews>
    <sheetView tabSelected="1" view="pageBreakPreview" zoomScaleNormal="100" zoomScaleSheetLayoutView="100" workbookViewId="0">
      <pane xSplit="4" ySplit="13" topLeftCell="E75" activePane="bottomRight" state="frozen"/>
      <selection pane="topRight" activeCell="E1" sqref="E1"/>
      <selection pane="bottomLeft" activeCell="A9" sqref="A9"/>
      <selection pane="bottomRight" activeCell="E9" sqref="E9"/>
    </sheetView>
  </sheetViews>
  <sheetFormatPr defaultColWidth="9.109375" defaultRowHeight="15.6" x14ac:dyDescent="0.3"/>
  <cols>
    <col min="1" max="1" width="11.6640625" style="1" customWidth="1"/>
    <col min="2" max="2" width="9.44140625" style="1" customWidth="1"/>
    <col min="3" max="3" width="10.109375" style="1" customWidth="1"/>
    <col min="4" max="4" width="61.6640625" style="1" customWidth="1"/>
    <col min="5" max="5" width="12.44140625" style="5" customWidth="1"/>
    <col min="6" max="6" width="16.6640625" style="17" customWidth="1"/>
    <col min="7" max="8" width="13" style="17" hidden="1" customWidth="1"/>
    <col min="9" max="9" width="13.5546875" style="5" customWidth="1"/>
    <col min="10" max="10" width="14.33203125" style="5" bestFit="1" customWidth="1"/>
    <col min="11" max="11" width="14.88671875" style="17" customWidth="1"/>
    <col min="12" max="12" width="14.6640625" style="17" customWidth="1"/>
    <col min="13" max="13" width="15.33203125" style="17" customWidth="1"/>
    <col min="14" max="14" width="14.6640625" style="17" customWidth="1"/>
    <col min="15" max="15" width="12.6640625" style="5" customWidth="1"/>
    <col min="16" max="16" width="15" style="5" bestFit="1" customWidth="1"/>
    <col min="17" max="17" width="9.109375" style="1"/>
    <col min="18" max="18" width="16.33203125" style="1" bestFit="1" customWidth="1"/>
    <col min="19" max="16384" width="9.109375" style="1"/>
  </cols>
  <sheetData>
    <row r="1" spans="1:16" x14ac:dyDescent="0.3">
      <c r="N1" s="20" t="s">
        <v>117</v>
      </c>
    </row>
    <row r="2" spans="1:16" x14ac:dyDescent="0.3">
      <c r="N2" s="18" t="s">
        <v>114</v>
      </c>
    </row>
    <row r="3" spans="1:16" x14ac:dyDescent="0.3">
      <c r="N3" s="18" t="s">
        <v>115</v>
      </c>
    </row>
    <row r="4" spans="1:16" x14ac:dyDescent="0.3">
      <c r="N4" s="20" t="s">
        <v>118</v>
      </c>
    </row>
    <row r="5" spans="1:16" x14ac:dyDescent="0.3">
      <c r="N5" s="20"/>
    </row>
    <row r="6" spans="1:16" x14ac:dyDescent="0.3">
      <c r="N6" s="20" t="s">
        <v>119</v>
      </c>
      <c r="O6" s="20"/>
      <c r="P6" s="20"/>
    </row>
    <row r="7" spans="1:16" x14ac:dyDescent="0.3">
      <c r="N7" s="18" t="s">
        <v>114</v>
      </c>
      <c r="O7" s="18"/>
      <c r="P7" s="18"/>
    </row>
    <row r="8" spans="1:16" x14ac:dyDescent="0.3">
      <c r="N8" s="18" t="s">
        <v>115</v>
      </c>
      <c r="O8" s="18"/>
      <c r="P8" s="18"/>
    </row>
    <row r="9" spans="1:16" x14ac:dyDescent="0.3">
      <c r="N9" s="20" t="s">
        <v>120</v>
      </c>
      <c r="O9" s="18"/>
      <c r="P9" s="18"/>
    </row>
    <row r="10" spans="1:16" ht="21.6" customHeight="1" x14ac:dyDescent="0.3">
      <c r="A10" s="2"/>
      <c r="B10" s="2"/>
      <c r="C10" s="2"/>
      <c r="D10" s="3"/>
      <c r="E10" s="6"/>
      <c r="F10" s="18"/>
      <c r="G10" s="18"/>
      <c r="H10" s="18"/>
      <c r="I10" s="1"/>
      <c r="J10" s="1"/>
      <c r="N10" s="18"/>
      <c r="O10" s="18"/>
      <c r="P10" s="18"/>
    </row>
    <row r="11" spans="1:16" ht="25.95" customHeight="1" x14ac:dyDescent="0.3">
      <c r="A11" s="32" t="s">
        <v>116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</row>
    <row r="12" spans="1:16" ht="84" customHeight="1" x14ac:dyDescent="0.3">
      <c r="A12" s="33" t="s">
        <v>4</v>
      </c>
      <c r="B12" s="34" t="s">
        <v>28</v>
      </c>
      <c r="C12" s="34" t="s">
        <v>5</v>
      </c>
      <c r="D12" s="35" t="s">
        <v>29</v>
      </c>
      <c r="E12" s="36" t="s">
        <v>37</v>
      </c>
      <c r="F12" s="37"/>
      <c r="G12" s="25"/>
      <c r="H12" s="25"/>
      <c r="I12" s="36" t="s">
        <v>66</v>
      </c>
      <c r="J12" s="37"/>
      <c r="K12" s="36" t="s">
        <v>38</v>
      </c>
      <c r="L12" s="37"/>
      <c r="M12" s="36" t="s">
        <v>103</v>
      </c>
      <c r="N12" s="37"/>
      <c r="O12" s="21" t="s">
        <v>39</v>
      </c>
      <c r="P12" s="26" t="s">
        <v>36</v>
      </c>
    </row>
    <row r="13" spans="1:16" ht="27" customHeight="1" x14ac:dyDescent="0.3">
      <c r="A13" s="33"/>
      <c r="B13" s="34"/>
      <c r="C13" s="34"/>
      <c r="D13" s="35"/>
      <c r="E13" s="22" t="s">
        <v>2</v>
      </c>
      <c r="F13" s="23" t="s">
        <v>35</v>
      </c>
      <c r="G13" s="23"/>
      <c r="H13" s="23"/>
      <c r="I13" s="22" t="s">
        <v>25</v>
      </c>
      <c r="J13" s="22" t="s">
        <v>35</v>
      </c>
      <c r="K13" s="23" t="s">
        <v>26</v>
      </c>
      <c r="L13" s="23" t="s">
        <v>35</v>
      </c>
      <c r="M13" s="23" t="s">
        <v>3</v>
      </c>
      <c r="N13" s="23" t="s">
        <v>35</v>
      </c>
      <c r="O13" s="22" t="s">
        <v>35</v>
      </c>
      <c r="P13" s="22" t="s">
        <v>35</v>
      </c>
    </row>
    <row r="14" spans="1:16" s="3" customFormat="1" ht="31.2" x14ac:dyDescent="0.25">
      <c r="A14" s="15" t="s">
        <v>32</v>
      </c>
      <c r="B14" s="15"/>
      <c r="C14" s="15"/>
      <c r="D14" s="47" t="s">
        <v>49</v>
      </c>
      <c r="E14" s="53">
        <f>E15+E16+E17+E18+E19</f>
        <v>518.70870109999998</v>
      </c>
      <c r="F14" s="54">
        <f>F15+F16+F17+F18+F19</f>
        <v>1953200</v>
      </c>
      <c r="G14" s="54"/>
      <c r="H14" s="54"/>
      <c r="I14" s="55">
        <f t="shared" ref="I14:P14" si="0">I15+I16+I17+I18+I19</f>
        <v>2650.6</v>
      </c>
      <c r="J14" s="54">
        <f t="shared" si="0"/>
        <v>158900</v>
      </c>
      <c r="K14" s="54">
        <f t="shared" si="0"/>
        <v>288865</v>
      </c>
      <c r="L14" s="54">
        <f t="shared" si="0"/>
        <v>3075300</v>
      </c>
      <c r="M14" s="54">
        <f t="shared" si="0"/>
        <v>9745</v>
      </c>
      <c r="N14" s="54">
        <f t="shared" si="0"/>
        <v>181600</v>
      </c>
      <c r="O14" s="54">
        <f t="shared" si="0"/>
        <v>63100</v>
      </c>
      <c r="P14" s="54">
        <f t="shared" si="0"/>
        <v>5432100</v>
      </c>
    </row>
    <row r="15" spans="1:16" s="38" customFormat="1" ht="31.2" x14ac:dyDescent="0.25">
      <c r="A15" s="13" t="s">
        <v>17</v>
      </c>
      <c r="B15" s="13" t="s">
        <v>16</v>
      </c>
      <c r="C15" s="13" t="s">
        <v>6</v>
      </c>
      <c r="D15" s="48" t="s">
        <v>49</v>
      </c>
      <c r="E15" s="56">
        <v>505</v>
      </c>
      <c r="F15" s="56">
        <v>1900000</v>
      </c>
      <c r="G15" s="56"/>
      <c r="H15" s="56"/>
      <c r="I15" s="56">
        <v>2408</v>
      </c>
      <c r="J15" s="56">
        <v>150000</v>
      </c>
      <c r="K15" s="56">
        <f>274900</f>
        <v>274900</v>
      </c>
      <c r="L15" s="56">
        <f>2200000+730000</f>
        <v>2930000</v>
      </c>
      <c r="M15" s="56"/>
      <c r="N15" s="56"/>
      <c r="O15" s="56">
        <v>43100</v>
      </c>
      <c r="P15" s="57">
        <f t="shared" ref="P15:P56" si="1">F15+J15+L15+N15+O15</f>
        <v>5023100</v>
      </c>
    </row>
    <row r="16" spans="1:16" s="38" customFormat="1" ht="31.2" x14ac:dyDescent="0.25">
      <c r="A16" s="13" t="s">
        <v>17</v>
      </c>
      <c r="B16" s="13" t="s">
        <v>16</v>
      </c>
      <c r="C16" s="13" t="s">
        <v>6</v>
      </c>
      <c r="D16" s="49" t="s">
        <v>50</v>
      </c>
      <c r="E16" s="56"/>
      <c r="F16" s="56"/>
      <c r="G16" s="58"/>
      <c r="H16" s="58"/>
      <c r="I16" s="56">
        <v>60</v>
      </c>
      <c r="J16" s="56">
        <v>2500</v>
      </c>
      <c r="K16" s="56">
        <v>5800</v>
      </c>
      <c r="L16" s="56">
        <v>58000</v>
      </c>
      <c r="M16" s="56">
        <v>5000</v>
      </c>
      <c r="N16" s="56">
        <v>90000</v>
      </c>
      <c r="O16" s="56">
        <v>5000</v>
      </c>
      <c r="P16" s="57">
        <f t="shared" si="1"/>
        <v>155500</v>
      </c>
    </row>
    <row r="17" spans="1:18" s="38" customFormat="1" ht="31.2" x14ac:dyDescent="0.25">
      <c r="A17" s="13" t="s">
        <v>17</v>
      </c>
      <c r="B17" s="13" t="s">
        <v>16</v>
      </c>
      <c r="C17" s="13" t="s">
        <v>6</v>
      </c>
      <c r="D17" s="49" t="s">
        <v>51</v>
      </c>
      <c r="E17" s="56"/>
      <c r="F17" s="56"/>
      <c r="G17" s="56"/>
      <c r="H17" s="56"/>
      <c r="I17" s="56">
        <v>98.6</v>
      </c>
      <c r="J17" s="56">
        <v>3200</v>
      </c>
      <c r="K17" s="56">
        <v>3825</v>
      </c>
      <c r="L17" s="56">
        <v>38000</v>
      </c>
      <c r="M17" s="56">
        <v>1845</v>
      </c>
      <c r="N17" s="56">
        <v>36600</v>
      </c>
      <c r="O17" s="56">
        <v>10000</v>
      </c>
      <c r="P17" s="57">
        <f t="shared" si="1"/>
        <v>87800</v>
      </c>
    </row>
    <row r="18" spans="1:18" s="38" customFormat="1" ht="31.2" x14ac:dyDescent="0.25">
      <c r="A18" s="13" t="s">
        <v>17</v>
      </c>
      <c r="B18" s="13" t="s">
        <v>16</v>
      </c>
      <c r="C18" s="13" t="s">
        <v>6</v>
      </c>
      <c r="D18" s="49" t="s">
        <v>52</v>
      </c>
      <c r="E18" s="56"/>
      <c r="F18" s="56"/>
      <c r="G18" s="56"/>
      <c r="H18" s="56"/>
      <c r="I18" s="56">
        <v>84</v>
      </c>
      <c r="J18" s="56">
        <v>3200</v>
      </c>
      <c r="K18" s="56">
        <v>3500</v>
      </c>
      <c r="L18" s="56">
        <v>40000</v>
      </c>
      <c r="M18" s="56">
        <v>2900</v>
      </c>
      <c r="N18" s="56">
        <v>55000</v>
      </c>
      <c r="O18" s="56">
        <v>5000</v>
      </c>
      <c r="P18" s="57">
        <f t="shared" si="1"/>
        <v>103200</v>
      </c>
      <c r="R18" s="50"/>
    </row>
    <row r="19" spans="1:18" s="38" customFormat="1" ht="31.2" x14ac:dyDescent="0.25">
      <c r="A19" s="13" t="s">
        <v>30</v>
      </c>
      <c r="B19" s="12">
        <v>8210</v>
      </c>
      <c r="C19" s="13" t="s">
        <v>27</v>
      </c>
      <c r="D19" s="24" t="s">
        <v>53</v>
      </c>
      <c r="E19" s="59">
        <v>13.708701100000001</v>
      </c>
      <c r="F19" s="56">
        <v>53200</v>
      </c>
      <c r="G19" s="56"/>
      <c r="H19" s="56"/>
      <c r="I19" s="56"/>
      <c r="J19" s="56"/>
      <c r="K19" s="56">
        <v>840</v>
      </c>
      <c r="L19" s="56">
        <v>9300</v>
      </c>
      <c r="M19" s="56"/>
      <c r="N19" s="56"/>
      <c r="O19" s="56"/>
      <c r="P19" s="57">
        <f t="shared" si="1"/>
        <v>62500</v>
      </c>
    </row>
    <row r="20" spans="1:18" s="3" customFormat="1" ht="31.2" x14ac:dyDescent="0.25">
      <c r="A20" s="15" t="s">
        <v>33</v>
      </c>
      <c r="B20" s="15"/>
      <c r="C20" s="15"/>
      <c r="D20" s="47" t="s">
        <v>97</v>
      </c>
      <c r="E20" s="55">
        <f>E21+E22+E35+E46+E47+E53+E51+E52+E54</f>
        <v>3708.5210000000002</v>
      </c>
      <c r="F20" s="55">
        <f>F21+F22+F35+F46+F47+F53+F51+F52+F54</f>
        <v>20842400</v>
      </c>
      <c r="G20" s="60"/>
      <c r="H20" s="60">
        <f>F20/E20</f>
        <v>5620.1380550359563</v>
      </c>
      <c r="I20" s="55">
        <f t="shared" ref="I20:O20" si="2">I21+I22+I35+I46+I47+I53+I51+I52+I54</f>
        <v>31340.171799999996</v>
      </c>
      <c r="J20" s="55">
        <f t="shared" si="2"/>
        <v>1804100</v>
      </c>
      <c r="K20" s="55">
        <f t="shared" si="2"/>
        <v>959928</v>
      </c>
      <c r="L20" s="55">
        <f t="shared" si="2"/>
        <v>11053100</v>
      </c>
      <c r="M20" s="55">
        <f t="shared" si="2"/>
        <v>54225.847999999998</v>
      </c>
      <c r="N20" s="55">
        <f t="shared" si="2"/>
        <v>1057600</v>
      </c>
      <c r="O20" s="55">
        <f t="shared" si="2"/>
        <v>1256200</v>
      </c>
      <c r="P20" s="54">
        <f t="shared" si="1"/>
        <v>36013400</v>
      </c>
    </row>
    <row r="21" spans="1:18" s="39" customFormat="1" ht="31.2" x14ac:dyDescent="0.25">
      <c r="A21" s="11" t="s">
        <v>20</v>
      </c>
      <c r="B21" s="11" t="s">
        <v>19</v>
      </c>
      <c r="C21" s="11" t="s">
        <v>6</v>
      </c>
      <c r="D21" s="51" t="s">
        <v>102</v>
      </c>
      <c r="E21" s="61">
        <v>37.106000000000002</v>
      </c>
      <c r="F21" s="62">
        <v>222100</v>
      </c>
      <c r="G21" s="63"/>
      <c r="H21" s="64">
        <f>F21/E21</f>
        <v>5985.5548967821915</v>
      </c>
      <c r="I21" s="65">
        <v>152.84700000000001</v>
      </c>
      <c r="J21" s="62">
        <v>10400</v>
      </c>
      <c r="K21" s="66">
        <v>18238</v>
      </c>
      <c r="L21" s="62">
        <v>210000</v>
      </c>
      <c r="M21" s="67"/>
      <c r="N21" s="62"/>
      <c r="O21" s="62">
        <v>8800</v>
      </c>
      <c r="P21" s="68">
        <f t="shared" si="1"/>
        <v>451300</v>
      </c>
    </row>
    <row r="22" spans="1:18" s="39" customFormat="1" ht="46.8" x14ac:dyDescent="0.25">
      <c r="A22" s="11" t="s">
        <v>21</v>
      </c>
      <c r="B22" s="10">
        <v>1010</v>
      </c>
      <c r="C22" s="11" t="s">
        <v>8</v>
      </c>
      <c r="D22" s="40" t="s">
        <v>98</v>
      </c>
      <c r="E22" s="62">
        <f t="shared" ref="E22:O22" si="3">E23+E24+E25+E26+E27+E28+E29+E30+E31+E32+E33+E34</f>
        <v>1406.4479999999999</v>
      </c>
      <c r="F22" s="62">
        <f t="shared" si="3"/>
        <v>8000000</v>
      </c>
      <c r="G22" s="69">
        <f t="shared" si="3"/>
        <v>4375877.3826174829</v>
      </c>
      <c r="H22" s="69" t="e">
        <f t="shared" si="3"/>
        <v>#DIV/0!</v>
      </c>
      <c r="I22" s="62">
        <f t="shared" si="3"/>
        <v>10111.919099999999</v>
      </c>
      <c r="J22" s="62">
        <f t="shared" si="3"/>
        <v>660000</v>
      </c>
      <c r="K22" s="62">
        <f t="shared" si="3"/>
        <v>317521</v>
      </c>
      <c r="L22" s="62">
        <f t="shared" si="3"/>
        <v>3656100</v>
      </c>
      <c r="M22" s="62">
        <f t="shared" si="3"/>
        <v>8206.848</v>
      </c>
      <c r="N22" s="62">
        <f t="shared" si="3"/>
        <v>157600</v>
      </c>
      <c r="O22" s="62">
        <f t="shared" si="3"/>
        <v>320000</v>
      </c>
      <c r="P22" s="68">
        <f>F22+J22+L22+N22+O22</f>
        <v>12793700</v>
      </c>
    </row>
    <row r="23" spans="1:18" s="38" customFormat="1" ht="46.8" x14ac:dyDescent="0.25">
      <c r="A23" s="12"/>
      <c r="B23" s="12"/>
      <c r="C23" s="13"/>
      <c r="D23" s="24" t="s">
        <v>108</v>
      </c>
      <c r="E23" s="70">
        <v>82</v>
      </c>
      <c r="F23" s="59">
        <v>371800</v>
      </c>
      <c r="G23" s="71">
        <v>189217.24596</v>
      </c>
      <c r="H23" s="64">
        <f>F23/E23</f>
        <v>4534.1463414634145</v>
      </c>
      <c r="I23" s="72">
        <v>1112.8347000000001</v>
      </c>
      <c r="J23" s="59">
        <v>73200</v>
      </c>
      <c r="K23" s="56">
        <v>47756</v>
      </c>
      <c r="L23" s="59">
        <v>549900</v>
      </c>
      <c r="M23" s="72"/>
      <c r="N23" s="59"/>
      <c r="O23" s="59">
        <v>25600</v>
      </c>
      <c r="P23" s="59">
        <f>F23+J23+L23+N23+O23</f>
        <v>1020500</v>
      </c>
    </row>
    <row r="24" spans="1:18" s="38" customFormat="1" ht="46.8" x14ac:dyDescent="0.25">
      <c r="A24" s="13"/>
      <c r="B24" s="12"/>
      <c r="C24" s="13"/>
      <c r="D24" s="24" t="s">
        <v>82</v>
      </c>
      <c r="E24" s="70">
        <v>141.833</v>
      </c>
      <c r="F24" s="59">
        <v>784000</v>
      </c>
      <c r="G24" s="71">
        <v>343542.59164903808</v>
      </c>
      <c r="H24" s="64">
        <f t="shared" ref="H24:H34" si="4">F24/E24</f>
        <v>5527.6275619919197</v>
      </c>
      <c r="I24" s="72">
        <v>334.93380000000002</v>
      </c>
      <c r="J24" s="59">
        <v>22700</v>
      </c>
      <c r="K24" s="56">
        <v>7957</v>
      </c>
      <c r="L24" s="59">
        <v>91600</v>
      </c>
      <c r="M24" s="72"/>
      <c r="N24" s="59"/>
      <c r="O24" s="59">
        <v>20400</v>
      </c>
      <c r="P24" s="59">
        <f t="shared" si="1"/>
        <v>918700</v>
      </c>
    </row>
    <row r="25" spans="1:18" s="38" customFormat="1" ht="46.8" x14ac:dyDescent="0.25">
      <c r="A25" s="13"/>
      <c r="B25" s="12"/>
      <c r="C25" s="13"/>
      <c r="D25" s="24" t="s">
        <v>83</v>
      </c>
      <c r="E25" s="70">
        <v>196.58699999999999</v>
      </c>
      <c r="F25" s="59">
        <v>822800</v>
      </c>
      <c r="G25" s="71">
        <v>387096.97248</v>
      </c>
      <c r="H25" s="64">
        <f t="shared" si="4"/>
        <v>4185.4242650836532</v>
      </c>
      <c r="I25" s="72">
        <v>1131.5943</v>
      </c>
      <c r="J25" s="59">
        <v>74500</v>
      </c>
      <c r="K25" s="56">
        <v>59116</v>
      </c>
      <c r="L25" s="59">
        <v>680700</v>
      </c>
      <c r="M25" s="72"/>
      <c r="N25" s="59"/>
      <c r="O25" s="59">
        <v>48800</v>
      </c>
      <c r="P25" s="59">
        <f t="shared" si="1"/>
        <v>1626800</v>
      </c>
    </row>
    <row r="26" spans="1:18" s="38" customFormat="1" ht="46.8" x14ac:dyDescent="0.25">
      <c r="A26" s="12"/>
      <c r="B26" s="12"/>
      <c r="C26" s="13"/>
      <c r="D26" s="24" t="s">
        <v>107</v>
      </c>
      <c r="E26" s="70">
        <v>86.031999999999996</v>
      </c>
      <c r="F26" s="59">
        <v>585100</v>
      </c>
      <c r="G26" s="71">
        <v>331146.09460000007</v>
      </c>
      <c r="H26" s="64">
        <f>F26/E26</f>
        <v>6800.9577831504557</v>
      </c>
      <c r="I26" s="72">
        <v>334.93380000000002</v>
      </c>
      <c r="J26" s="59">
        <v>22700</v>
      </c>
      <c r="K26" s="56">
        <v>3978</v>
      </c>
      <c r="L26" s="59">
        <v>45800</v>
      </c>
      <c r="M26" s="72"/>
      <c r="N26" s="59"/>
      <c r="O26" s="59">
        <v>18500</v>
      </c>
      <c r="P26" s="59">
        <f>F26+J26+L26+N26+O26</f>
        <v>672100</v>
      </c>
    </row>
    <row r="27" spans="1:18" s="38" customFormat="1" ht="46.8" x14ac:dyDescent="0.25">
      <c r="A27" s="13"/>
      <c r="B27" s="12"/>
      <c r="C27" s="13"/>
      <c r="D27" s="24" t="s">
        <v>84</v>
      </c>
      <c r="E27" s="70">
        <v>131.50399999999999</v>
      </c>
      <c r="F27" s="59">
        <v>960300</v>
      </c>
      <c r="G27" s="71">
        <v>545366.22383999999</v>
      </c>
      <c r="H27" s="64">
        <f t="shared" si="4"/>
        <v>7302.4394695218398</v>
      </c>
      <c r="I27" s="72">
        <v>1131.5943</v>
      </c>
      <c r="J27" s="59">
        <v>74500</v>
      </c>
      <c r="K27" s="56">
        <v>18188</v>
      </c>
      <c r="L27" s="59">
        <v>209400</v>
      </c>
      <c r="M27" s="72"/>
      <c r="N27" s="59"/>
      <c r="O27" s="59">
        <v>46700</v>
      </c>
      <c r="P27" s="59">
        <f t="shared" si="1"/>
        <v>1290900</v>
      </c>
    </row>
    <row r="28" spans="1:18" s="38" customFormat="1" ht="46.8" x14ac:dyDescent="0.25">
      <c r="A28" s="13"/>
      <c r="B28" s="12"/>
      <c r="C28" s="13"/>
      <c r="D28" s="24" t="s">
        <v>85</v>
      </c>
      <c r="E28" s="70">
        <v>32.875</v>
      </c>
      <c r="F28" s="59">
        <v>329300</v>
      </c>
      <c r="G28" s="71">
        <v>276874.44048000005</v>
      </c>
      <c r="H28" s="64">
        <f t="shared" si="4"/>
        <v>10016.730038022813</v>
      </c>
      <c r="I28" s="72">
        <v>668.8827</v>
      </c>
      <c r="J28" s="59">
        <v>44400</v>
      </c>
      <c r="K28" s="56">
        <v>11367</v>
      </c>
      <c r="L28" s="59">
        <v>130900</v>
      </c>
      <c r="M28" s="72"/>
      <c r="N28" s="59"/>
      <c r="O28" s="59">
        <v>24700</v>
      </c>
      <c r="P28" s="59">
        <f t="shared" si="1"/>
        <v>529300</v>
      </c>
    </row>
    <row r="29" spans="1:18" s="38" customFormat="1" ht="46.8" x14ac:dyDescent="0.25">
      <c r="A29" s="12"/>
      <c r="B29" s="12"/>
      <c r="C29" s="13"/>
      <c r="D29" s="24" t="s">
        <v>106</v>
      </c>
      <c r="E29" s="70">
        <v>0</v>
      </c>
      <c r="F29" s="59">
        <v>0</v>
      </c>
      <c r="G29" s="71">
        <v>0</v>
      </c>
      <c r="H29" s="64" t="e">
        <f>F29/E29</f>
        <v>#DIV/0!</v>
      </c>
      <c r="I29" s="72">
        <v>203.05500000000001</v>
      </c>
      <c r="J29" s="59">
        <v>6400</v>
      </c>
      <c r="K29" s="56">
        <v>1932</v>
      </c>
      <c r="L29" s="59">
        <v>22200</v>
      </c>
      <c r="M29" s="72">
        <v>8206.848</v>
      </c>
      <c r="N29" s="59">
        <v>157600</v>
      </c>
      <c r="O29" s="59">
        <v>19300</v>
      </c>
      <c r="P29" s="59">
        <f>F29+J29+L29+N29+O29</f>
        <v>205500</v>
      </c>
    </row>
    <row r="30" spans="1:18" s="38" customFormat="1" ht="46.8" x14ac:dyDescent="0.25">
      <c r="A30" s="13"/>
      <c r="B30" s="12"/>
      <c r="C30" s="13"/>
      <c r="D30" s="24" t="s">
        <v>86</v>
      </c>
      <c r="E30" s="70">
        <v>116.40600000000001</v>
      </c>
      <c r="F30" s="59">
        <v>727900</v>
      </c>
      <c r="G30" s="71">
        <v>448944.84384000005</v>
      </c>
      <c r="H30" s="64">
        <f t="shared" si="4"/>
        <v>6253.1141006477328</v>
      </c>
      <c r="I30" s="72">
        <v>779.68610000000001</v>
      </c>
      <c r="J30" s="59">
        <v>51600</v>
      </c>
      <c r="K30" s="56">
        <v>12504</v>
      </c>
      <c r="L30" s="59">
        <v>144000</v>
      </c>
      <c r="M30" s="72"/>
      <c r="N30" s="59"/>
      <c r="O30" s="59">
        <v>20300</v>
      </c>
      <c r="P30" s="59">
        <f t="shared" si="1"/>
        <v>943800</v>
      </c>
    </row>
    <row r="31" spans="1:18" s="38" customFormat="1" ht="46.8" x14ac:dyDescent="0.25">
      <c r="A31" s="12"/>
      <c r="B31" s="12"/>
      <c r="C31" s="13"/>
      <c r="D31" s="24" t="s">
        <v>105</v>
      </c>
      <c r="E31" s="70">
        <v>46.926000000000002</v>
      </c>
      <c r="F31" s="59">
        <v>553400</v>
      </c>
      <c r="G31" s="71">
        <v>449211.27216000005</v>
      </c>
      <c r="H31" s="64">
        <f>F31/E31</f>
        <v>11793.035843668755</v>
      </c>
      <c r="I31" s="72">
        <v>779.68610000000001</v>
      </c>
      <c r="J31" s="59">
        <v>51600</v>
      </c>
      <c r="K31" s="56">
        <v>25124</v>
      </c>
      <c r="L31" s="59">
        <v>289300</v>
      </c>
      <c r="M31" s="72"/>
      <c r="N31" s="59"/>
      <c r="O31" s="59">
        <v>23800</v>
      </c>
      <c r="P31" s="59">
        <f>F31+J31+L31+N31+O31</f>
        <v>918100</v>
      </c>
    </row>
    <row r="32" spans="1:18" s="38" customFormat="1" ht="46.8" x14ac:dyDescent="0.25">
      <c r="A32" s="12"/>
      <c r="B32" s="12"/>
      <c r="C32" s="13"/>
      <c r="D32" s="24" t="s">
        <v>87</v>
      </c>
      <c r="E32" s="70">
        <v>206.28299999999999</v>
      </c>
      <c r="F32" s="59">
        <v>1046900</v>
      </c>
      <c r="G32" s="71">
        <v>501617.47835999995</v>
      </c>
      <c r="H32" s="64">
        <f t="shared" si="4"/>
        <v>5075.0667771944372</v>
      </c>
      <c r="I32" s="72">
        <v>1131.5943</v>
      </c>
      <c r="J32" s="59">
        <v>74500</v>
      </c>
      <c r="K32" s="56">
        <v>12506</v>
      </c>
      <c r="L32" s="59">
        <v>144000</v>
      </c>
      <c r="M32" s="72"/>
      <c r="N32" s="59"/>
      <c r="O32" s="59">
        <v>31500</v>
      </c>
      <c r="P32" s="59">
        <f t="shared" si="1"/>
        <v>1296900</v>
      </c>
    </row>
    <row r="33" spans="1:16" s="38" customFormat="1" ht="46.8" x14ac:dyDescent="0.25">
      <c r="A33" s="13"/>
      <c r="B33" s="12"/>
      <c r="C33" s="13"/>
      <c r="D33" s="24" t="s">
        <v>88</v>
      </c>
      <c r="E33" s="70">
        <v>158.339</v>
      </c>
      <c r="F33" s="59">
        <v>826800</v>
      </c>
      <c r="G33" s="71">
        <v>419668.54204844398</v>
      </c>
      <c r="H33" s="64">
        <f t="shared" si="4"/>
        <v>5221.7078546662542</v>
      </c>
      <c r="I33" s="72">
        <v>1371.5297</v>
      </c>
      <c r="J33" s="59">
        <v>89400</v>
      </c>
      <c r="K33" s="56">
        <v>45473</v>
      </c>
      <c r="L33" s="59">
        <v>523600</v>
      </c>
      <c r="M33" s="72"/>
      <c r="N33" s="59"/>
      <c r="O33" s="59">
        <v>14100</v>
      </c>
      <c r="P33" s="59">
        <f t="shared" si="1"/>
        <v>1453900</v>
      </c>
    </row>
    <row r="34" spans="1:16" s="38" customFormat="1" ht="46.8" x14ac:dyDescent="0.25">
      <c r="A34" s="12"/>
      <c r="B34" s="12"/>
      <c r="C34" s="13"/>
      <c r="D34" s="24" t="s">
        <v>104</v>
      </c>
      <c r="E34" s="70">
        <v>207.66300000000001</v>
      </c>
      <c r="F34" s="59">
        <v>991700</v>
      </c>
      <c r="G34" s="71">
        <v>483191.67719999998</v>
      </c>
      <c r="H34" s="64">
        <f t="shared" si="4"/>
        <v>4775.5257315939762</v>
      </c>
      <c r="I34" s="72">
        <v>1131.5943</v>
      </c>
      <c r="J34" s="59">
        <v>74500</v>
      </c>
      <c r="K34" s="56">
        <v>71620</v>
      </c>
      <c r="L34" s="59">
        <v>824700</v>
      </c>
      <c r="M34" s="72"/>
      <c r="N34" s="59"/>
      <c r="O34" s="59">
        <v>26300</v>
      </c>
      <c r="P34" s="59">
        <f t="shared" si="1"/>
        <v>1917200</v>
      </c>
    </row>
    <row r="35" spans="1:16" s="3" customFormat="1" ht="50.4" customHeight="1" x14ac:dyDescent="0.25">
      <c r="A35" s="11" t="s">
        <v>43</v>
      </c>
      <c r="B35" s="10">
        <v>1021</v>
      </c>
      <c r="C35" s="11" t="s">
        <v>7</v>
      </c>
      <c r="D35" s="40" t="s">
        <v>99</v>
      </c>
      <c r="E35" s="62">
        <f t="shared" ref="E35:O35" si="5">E36+E37+E38+E39+E40+E41+E42+E43+E44+E45</f>
        <v>1749.5889999999999</v>
      </c>
      <c r="F35" s="62">
        <f t="shared" si="5"/>
        <v>10200000</v>
      </c>
      <c r="G35" s="69">
        <f t="shared" si="5"/>
        <v>5289194.6148840003</v>
      </c>
      <c r="H35" s="69" t="e">
        <f t="shared" si="5"/>
        <v>#DIV/0!</v>
      </c>
      <c r="I35" s="62">
        <f t="shared" si="5"/>
        <v>9330.8788999999997</v>
      </c>
      <c r="J35" s="62">
        <f t="shared" si="5"/>
        <v>608000</v>
      </c>
      <c r="K35" s="62">
        <f t="shared" si="5"/>
        <v>416869</v>
      </c>
      <c r="L35" s="62">
        <f t="shared" si="5"/>
        <v>4800000</v>
      </c>
      <c r="M35" s="62">
        <f t="shared" si="5"/>
        <v>46019</v>
      </c>
      <c r="N35" s="62">
        <f t="shared" si="5"/>
        <v>900000</v>
      </c>
      <c r="O35" s="62">
        <f t="shared" si="5"/>
        <v>675000</v>
      </c>
      <c r="P35" s="68">
        <f>F35+J35+L35+N35+O35</f>
        <v>17183000</v>
      </c>
    </row>
    <row r="36" spans="1:16" s="38" customFormat="1" ht="46.8" x14ac:dyDescent="0.25">
      <c r="A36" s="13"/>
      <c r="B36" s="12"/>
      <c r="C36" s="13"/>
      <c r="D36" s="24" t="s">
        <v>67</v>
      </c>
      <c r="E36" s="70">
        <v>135.56</v>
      </c>
      <c r="F36" s="59">
        <v>916400</v>
      </c>
      <c r="G36" s="71">
        <v>522740.76335999998</v>
      </c>
      <c r="H36" s="64">
        <f t="shared" ref="H36:H56" si="6">F36/E36</f>
        <v>6760.1062260253757</v>
      </c>
      <c r="I36" s="72">
        <v>890.48940000000005</v>
      </c>
      <c r="J36" s="59">
        <v>58800</v>
      </c>
      <c r="K36" s="56">
        <v>35382</v>
      </c>
      <c r="L36" s="59">
        <v>407400</v>
      </c>
      <c r="M36" s="72"/>
      <c r="N36" s="59"/>
      <c r="O36" s="59">
        <v>46000</v>
      </c>
      <c r="P36" s="59">
        <f t="shared" si="1"/>
        <v>1428600</v>
      </c>
    </row>
    <row r="37" spans="1:16" s="38" customFormat="1" ht="31.2" x14ac:dyDescent="0.25">
      <c r="A37" s="13"/>
      <c r="B37" s="12"/>
      <c r="C37" s="13"/>
      <c r="D37" s="24" t="s">
        <v>68</v>
      </c>
      <c r="E37" s="70">
        <v>247.13300000000001</v>
      </c>
      <c r="F37" s="59">
        <v>1390700</v>
      </c>
      <c r="G37" s="71">
        <v>765850.54812000017</v>
      </c>
      <c r="H37" s="64">
        <f t="shared" si="6"/>
        <v>5627.3342694014964</v>
      </c>
      <c r="I37" s="72">
        <v>1112.8655000000001</v>
      </c>
      <c r="J37" s="59">
        <v>73200</v>
      </c>
      <c r="K37" s="56">
        <v>42090</v>
      </c>
      <c r="L37" s="59">
        <v>484600</v>
      </c>
      <c r="M37" s="72"/>
      <c r="N37" s="59"/>
      <c r="O37" s="59">
        <v>44400</v>
      </c>
      <c r="P37" s="59">
        <f t="shared" si="1"/>
        <v>1992900</v>
      </c>
    </row>
    <row r="38" spans="1:16" s="38" customFormat="1" ht="31.2" x14ac:dyDescent="0.25">
      <c r="A38" s="13"/>
      <c r="B38" s="12"/>
      <c r="C38" s="13"/>
      <c r="D38" s="24" t="s">
        <v>69</v>
      </c>
      <c r="E38" s="70">
        <v>185.46899999999999</v>
      </c>
      <c r="F38" s="59">
        <v>1152800</v>
      </c>
      <c r="G38" s="71">
        <v>652194.71267999988</v>
      </c>
      <c r="H38" s="64">
        <f t="shared" si="6"/>
        <v>6215.5939806652323</v>
      </c>
      <c r="I38" s="72">
        <v>668.8827</v>
      </c>
      <c r="J38" s="59">
        <v>44400</v>
      </c>
      <c r="K38" s="56">
        <v>43204</v>
      </c>
      <c r="L38" s="59">
        <v>497500</v>
      </c>
      <c r="M38" s="72"/>
      <c r="N38" s="59"/>
      <c r="O38" s="59">
        <v>68700</v>
      </c>
      <c r="P38" s="59">
        <f t="shared" si="1"/>
        <v>1763400</v>
      </c>
    </row>
    <row r="39" spans="1:16" s="38" customFormat="1" ht="31.2" x14ac:dyDescent="0.25">
      <c r="A39" s="13"/>
      <c r="B39" s="12"/>
      <c r="C39" s="13"/>
      <c r="D39" s="24" t="s">
        <v>70</v>
      </c>
      <c r="E39" s="70">
        <v>246.45</v>
      </c>
      <c r="F39" s="59">
        <v>1412200</v>
      </c>
      <c r="G39" s="71">
        <v>790752.80952000001</v>
      </c>
      <c r="H39" s="64">
        <f t="shared" si="6"/>
        <v>5730.1683911543923</v>
      </c>
      <c r="I39" s="72">
        <v>1223.6687999999999</v>
      </c>
      <c r="J39" s="59">
        <v>80500</v>
      </c>
      <c r="K39" s="56">
        <v>55468</v>
      </c>
      <c r="L39" s="59">
        <v>638700</v>
      </c>
      <c r="M39" s="72"/>
      <c r="N39" s="59"/>
      <c r="O39" s="59">
        <v>164300</v>
      </c>
      <c r="P39" s="59">
        <f t="shared" si="1"/>
        <v>2295700</v>
      </c>
    </row>
    <row r="40" spans="1:16" s="38" customFormat="1" ht="31.2" x14ac:dyDescent="0.25">
      <c r="A40" s="13"/>
      <c r="B40" s="12"/>
      <c r="C40" s="13"/>
      <c r="D40" s="24" t="s">
        <v>71</v>
      </c>
      <c r="E40" s="70">
        <v>215.59</v>
      </c>
      <c r="F40" s="59">
        <v>1630800</v>
      </c>
      <c r="G40" s="71">
        <v>828032.80067999999</v>
      </c>
      <c r="H40" s="64">
        <f t="shared" si="6"/>
        <v>7564.3582726471541</v>
      </c>
      <c r="I40" s="72">
        <v>1890.7972</v>
      </c>
      <c r="J40" s="59">
        <v>123800</v>
      </c>
      <c r="K40" s="56">
        <v>52469</v>
      </c>
      <c r="L40" s="59">
        <v>604200</v>
      </c>
      <c r="M40" s="72"/>
      <c r="N40" s="59"/>
      <c r="O40" s="59">
        <v>99300</v>
      </c>
      <c r="P40" s="59">
        <f t="shared" si="1"/>
        <v>2458100</v>
      </c>
    </row>
    <row r="41" spans="1:16" s="38" customFormat="1" ht="31.2" x14ac:dyDescent="0.25">
      <c r="A41" s="13"/>
      <c r="B41" s="12"/>
      <c r="C41" s="13"/>
      <c r="D41" s="24" t="s">
        <v>72</v>
      </c>
      <c r="E41" s="70">
        <v>428.51299999999998</v>
      </c>
      <c r="F41" s="59">
        <v>2118200</v>
      </c>
      <c r="G41" s="71">
        <v>997698.5369399999</v>
      </c>
      <c r="H41" s="64">
        <f t="shared" si="6"/>
        <v>4943.1405814992777</v>
      </c>
      <c r="I41" s="72">
        <v>1223.6687999999999</v>
      </c>
      <c r="J41" s="59">
        <v>80400</v>
      </c>
      <c r="K41" s="56">
        <v>47441</v>
      </c>
      <c r="L41" s="59">
        <v>546200</v>
      </c>
      <c r="M41" s="72"/>
      <c r="N41" s="59"/>
      <c r="O41" s="59">
        <v>50900</v>
      </c>
      <c r="P41" s="59">
        <f t="shared" si="1"/>
        <v>2795700</v>
      </c>
    </row>
    <row r="42" spans="1:16" s="38" customFormat="1" ht="46.8" x14ac:dyDescent="0.25">
      <c r="A42" s="13"/>
      <c r="B42" s="12"/>
      <c r="C42" s="13"/>
      <c r="D42" s="24" t="s">
        <v>80</v>
      </c>
      <c r="E42" s="70">
        <v>124.44499999999999</v>
      </c>
      <c r="F42" s="59">
        <v>732600</v>
      </c>
      <c r="G42" s="71">
        <v>311678.87015999993</v>
      </c>
      <c r="H42" s="64">
        <f t="shared" si="6"/>
        <v>5886.9380047410505</v>
      </c>
      <c r="I42" s="72">
        <v>334.93380000000002</v>
      </c>
      <c r="J42" s="59">
        <v>22700</v>
      </c>
      <c r="K42" s="56">
        <v>24528</v>
      </c>
      <c r="L42" s="59">
        <v>282400</v>
      </c>
      <c r="M42" s="72"/>
      <c r="N42" s="59"/>
      <c r="O42" s="59">
        <v>17400</v>
      </c>
      <c r="P42" s="59">
        <f t="shared" si="1"/>
        <v>1055100</v>
      </c>
    </row>
    <row r="43" spans="1:16" s="38" customFormat="1" ht="46.8" x14ac:dyDescent="0.25">
      <c r="A43" s="13"/>
      <c r="B43" s="12"/>
      <c r="C43" s="13"/>
      <c r="D43" s="24" t="s">
        <v>73</v>
      </c>
      <c r="E43" s="70">
        <v>0</v>
      </c>
      <c r="F43" s="59"/>
      <c r="G43" s="58"/>
      <c r="H43" s="64" t="e">
        <f t="shared" si="6"/>
        <v>#DIV/0!</v>
      </c>
      <c r="I43" s="72">
        <v>1113.635</v>
      </c>
      <c r="J43" s="59">
        <v>73300</v>
      </c>
      <c r="K43" s="56">
        <v>54130</v>
      </c>
      <c r="L43" s="59">
        <v>623300</v>
      </c>
      <c r="M43" s="59">
        <v>33000</v>
      </c>
      <c r="N43" s="59">
        <v>646300</v>
      </c>
      <c r="O43" s="59">
        <v>99800</v>
      </c>
      <c r="P43" s="59">
        <f t="shared" si="1"/>
        <v>1442700</v>
      </c>
    </row>
    <row r="44" spans="1:16" s="38" customFormat="1" ht="46.8" x14ac:dyDescent="0.25">
      <c r="A44" s="13"/>
      <c r="B44" s="12"/>
      <c r="C44" s="13"/>
      <c r="D44" s="24" t="s">
        <v>74</v>
      </c>
      <c r="E44" s="70">
        <v>166.429</v>
      </c>
      <c r="F44" s="59">
        <v>846300</v>
      </c>
      <c r="G44" s="71">
        <v>420245.573424</v>
      </c>
      <c r="H44" s="64">
        <f t="shared" si="6"/>
        <v>5085.0512831297428</v>
      </c>
      <c r="I44" s="72">
        <v>668.8827</v>
      </c>
      <c r="J44" s="59">
        <v>44400</v>
      </c>
      <c r="K44" s="56">
        <v>54242</v>
      </c>
      <c r="L44" s="59">
        <v>624600</v>
      </c>
      <c r="M44" s="59"/>
      <c r="N44" s="59"/>
      <c r="O44" s="59">
        <v>39100</v>
      </c>
      <c r="P44" s="59">
        <f t="shared" si="1"/>
        <v>1554400</v>
      </c>
    </row>
    <row r="45" spans="1:16" s="38" customFormat="1" ht="31.2" x14ac:dyDescent="0.25">
      <c r="A45" s="13"/>
      <c r="B45" s="12"/>
      <c r="C45" s="13"/>
      <c r="D45" s="24" t="s">
        <v>75</v>
      </c>
      <c r="E45" s="70">
        <v>0</v>
      </c>
      <c r="F45" s="59"/>
      <c r="G45" s="58"/>
      <c r="H45" s="64" t="e">
        <f t="shared" si="6"/>
        <v>#DIV/0!</v>
      </c>
      <c r="I45" s="72">
        <v>203.05500000000001</v>
      </c>
      <c r="J45" s="59">
        <v>6500</v>
      </c>
      <c r="K45" s="56">
        <v>7915</v>
      </c>
      <c r="L45" s="59">
        <v>91100</v>
      </c>
      <c r="M45" s="59">
        <v>13019</v>
      </c>
      <c r="N45" s="59">
        <v>253700</v>
      </c>
      <c r="O45" s="59">
        <v>45100</v>
      </c>
      <c r="P45" s="59">
        <f t="shared" si="1"/>
        <v>396400</v>
      </c>
    </row>
    <row r="46" spans="1:16" s="3" customFormat="1" ht="31.2" x14ac:dyDescent="0.25">
      <c r="A46" s="11" t="s">
        <v>44</v>
      </c>
      <c r="B46" s="10">
        <v>1022</v>
      </c>
      <c r="C46" s="11" t="s">
        <v>9</v>
      </c>
      <c r="D46" s="52" t="s">
        <v>48</v>
      </c>
      <c r="E46" s="70">
        <v>212.54300000000001</v>
      </c>
      <c r="F46" s="59">
        <v>871200</v>
      </c>
      <c r="G46" s="63"/>
      <c r="H46" s="64">
        <f t="shared" si="6"/>
        <v>4098.9352742739111</v>
      </c>
      <c r="I46" s="65">
        <v>1224.4383</v>
      </c>
      <c r="J46" s="62">
        <v>80500</v>
      </c>
      <c r="K46" s="66">
        <v>57415</v>
      </c>
      <c r="L46" s="62">
        <v>661100</v>
      </c>
      <c r="M46" s="65"/>
      <c r="N46" s="62"/>
      <c r="O46" s="59">
        <v>37300</v>
      </c>
      <c r="P46" s="68">
        <f t="shared" si="1"/>
        <v>1650100</v>
      </c>
    </row>
    <row r="47" spans="1:16" s="3" customFormat="1" ht="46.8" x14ac:dyDescent="0.25">
      <c r="A47" s="11" t="s">
        <v>45</v>
      </c>
      <c r="B47" s="10">
        <v>1070</v>
      </c>
      <c r="C47" s="11" t="s">
        <v>10</v>
      </c>
      <c r="D47" s="40" t="s">
        <v>100</v>
      </c>
      <c r="E47" s="62">
        <f t="shared" ref="E47:O47" si="7">E48+E49+E50</f>
        <v>53.433</v>
      </c>
      <c r="F47" s="62">
        <f t="shared" si="7"/>
        <v>217600</v>
      </c>
      <c r="G47" s="69">
        <f t="shared" si="7"/>
        <v>0</v>
      </c>
      <c r="H47" s="69" t="e">
        <f t="shared" si="7"/>
        <v>#DIV/0!</v>
      </c>
      <c r="I47" s="62">
        <f t="shared" si="7"/>
        <v>9202.1495999999988</v>
      </c>
      <c r="J47" s="62">
        <f t="shared" si="7"/>
        <v>352800</v>
      </c>
      <c r="K47" s="62">
        <f t="shared" si="7"/>
        <v>58560</v>
      </c>
      <c r="L47" s="62">
        <f t="shared" si="7"/>
        <v>674300</v>
      </c>
      <c r="M47" s="62">
        <f t="shared" si="7"/>
        <v>0</v>
      </c>
      <c r="N47" s="62">
        <f t="shared" si="7"/>
        <v>0</v>
      </c>
      <c r="O47" s="62">
        <f t="shared" si="7"/>
        <v>79100</v>
      </c>
      <c r="P47" s="68">
        <f t="shared" ref="P47" si="8">SUM(P48:P50)</f>
        <v>1323800</v>
      </c>
    </row>
    <row r="48" spans="1:16" s="38" customFormat="1" ht="31.2" x14ac:dyDescent="0.25">
      <c r="A48" s="13"/>
      <c r="B48" s="12"/>
      <c r="C48" s="13" t="s">
        <v>10</v>
      </c>
      <c r="D48" s="24" t="s">
        <v>54</v>
      </c>
      <c r="E48" s="70">
        <v>53.433</v>
      </c>
      <c r="F48" s="59">
        <v>217600</v>
      </c>
      <c r="G48" s="58"/>
      <c r="H48" s="73"/>
      <c r="I48" s="65">
        <v>512.2758</v>
      </c>
      <c r="J48" s="59">
        <v>34900</v>
      </c>
      <c r="K48" s="56">
        <v>20470</v>
      </c>
      <c r="L48" s="59">
        <v>235700</v>
      </c>
      <c r="M48" s="72"/>
      <c r="N48" s="59"/>
      <c r="O48" s="59">
        <v>42400</v>
      </c>
      <c r="P48" s="59">
        <f t="shared" si="1"/>
        <v>530600</v>
      </c>
    </row>
    <row r="49" spans="1:29" s="38" customFormat="1" ht="31.2" x14ac:dyDescent="0.25">
      <c r="A49" s="13"/>
      <c r="B49" s="12"/>
      <c r="C49" s="13" t="s">
        <v>10</v>
      </c>
      <c r="D49" s="24" t="s">
        <v>76</v>
      </c>
      <c r="E49" s="70"/>
      <c r="F49" s="59"/>
      <c r="G49" s="58"/>
      <c r="H49" s="64" t="e">
        <f t="shared" ref="H49:H51" si="9">F49/E49</f>
        <v>#DIV/0!</v>
      </c>
      <c r="I49" s="72">
        <v>8465.7433000000001</v>
      </c>
      <c r="J49" s="59">
        <v>302400</v>
      </c>
      <c r="K49" s="56">
        <v>30700</v>
      </c>
      <c r="L49" s="59">
        <v>353500</v>
      </c>
      <c r="M49" s="72"/>
      <c r="N49" s="59"/>
      <c r="O49" s="59">
        <v>22600</v>
      </c>
      <c r="P49" s="59">
        <f t="shared" si="1"/>
        <v>678500</v>
      </c>
    </row>
    <row r="50" spans="1:29" s="38" customFormat="1" ht="31.2" x14ac:dyDescent="0.25">
      <c r="A50" s="13"/>
      <c r="B50" s="12"/>
      <c r="C50" s="13" t="s">
        <v>10</v>
      </c>
      <c r="D50" s="24" t="s">
        <v>113</v>
      </c>
      <c r="E50" s="70"/>
      <c r="F50" s="59"/>
      <c r="G50" s="58"/>
      <c r="H50" s="64"/>
      <c r="I50" s="72">
        <v>224.13050000000001</v>
      </c>
      <c r="J50" s="59">
        <v>15500</v>
      </c>
      <c r="K50" s="56">
        <v>7390</v>
      </c>
      <c r="L50" s="59">
        <v>85100</v>
      </c>
      <c r="M50" s="72"/>
      <c r="N50" s="59"/>
      <c r="O50" s="59">
        <v>14100</v>
      </c>
      <c r="P50" s="59">
        <f t="shared" si="1"/>
        <v>114700</v>
      </c>
    </row>
    <row r="51" spans="1:29" s="3" customFormat="1" ht="31.2" x14ac:dyDescent="0.25">
      <c r="A51" s="11" t="s">
        <v>46</v>
      </c>
      <c r="B51" s="10">
        <v>1141</v>
      </c>
      <c r="C51" s="11" t="s">
        <v>11</v>
      </c>
      <c r="D51" s="40" t="s">
        <v>101</v>
      </c>
      <c r="E51" s="61">
        <v>137.72499999999999</v>
      </c>
      <c r="F51" s="62">
        <v>605500</v>
      </c>
      <c r="G51" s="63"/>
      <c r="H51" s="64">
        <f t="shared" si="9"/>
        <v>4396.4421855146129</v>
      </c>
      <c r="I51" s="65">
        <v>858.54100000000005</v>
      </c>
      <c r="J51" s="62">
        <v>60000</v>
      </c>
      <c r="K51" s="66">
        <v>73819</v>
      </c>
      <c r="L51" s="62">
        <v>850000</v>
      </c>
      <c r="M51" s="65"/>
      <c r="N51" s="62"/>
      <c r="O51" s="59">
        <v>111400</v>
      </c>
      <c r="P51" s="68">
        <f t="shared" si="1"/>
        <v>1626900</v>
      </c>
    </row>
    <row r="52" spans="1:29" s="3" customFormat="1" ht="31.2" x14ac:dyDescent="0.25">
      <c r="A52" s="11" t="s">
        <v>47</v>
      </c>
      <c r="B52" s="14">
        <v>1151</v>
      </c>
      <c r="C52" s="14" t="s">
        <v>11</v>
      </c>
      <c r="D52" s="40" t="s">
        <v>40</v>
      </c>
      <c r="E52" s="61">
        <v>3.5350000000000001</v>
      </c>
      <c r="F52" s="62">
        <v>50000</v>
      </c>
      <c r="G52" s="63"/>
      <c r="H52" s="64">
        <f t="shared" si="6"/>
        <v>14144.271570014143</v>
      </c>
      <c r="I52" s="65">
        <v>90.025199999999998</v>
      </c>
      <c r="J52" s="62">
        <v>6500</v>
      </c>
      <c r="K52" s="66">
        <v>5115</v>
      </c>
      <c r="L52" s="62">
        <v>58900</v>
      </c>
      <c r="M52" s="65"/>
      <c r="N52" s="62"/>
      <c r="O52" s="59">
        <v>7900</v>
      </c>
      <c r="P52" s="68">
        <f t="shared" si="1"/>
        <v>123300</v>
      </c>
    </row>
    <row r="53" spans="1:29" s="3" customFormat="1" ht="46.8" x14ac:dyDescent="0.25">
      <c r="A53" s="11" t="s">
        <v>90</v>
      </c>
      <c r="B53" s="10">
        <v>1160</v>
      </c>
      <c r="C53" s="11" t="s">
        <v>11</v>
      </c>
      <c r="D53" s="40" t="s">
        <v>55</v>
      </c>
      <c r="E53" s="61">
        <v>3.9159999999999999</v>
      </c>
      <c r="F53" s="62">
        <v>18400</v>
      </c>
      <c r="G53" s="63"/>
      <c r="H53" s="64">
        <f>F53/E53</f>
        <v>4698.6721144024514</v>
      </c>
      <c r="I53" s="65">
        <v>61.372700000000002</v>
      </c>
      <c r="J53" s="62">
        <v>4300</v>
      </c>
      <c r="K53" s="66">
        <v>1363</v>
      </c>
      <c r="L53" s="62">
        <v>15700</v>
      </c>
      <c r="M53" s="65"/>
      <c r="N53" s="62"/>
      <c r="O53" s="59">
        <v>1800</v>
      </c>
      <c r="P53" s="68">
        <f>F53+J53+L53+N53+O53</f>
        <v>40200</v>
      </c>
      <c r="Q53" s="3" t="s">
        <v>1</v>
      </c>
    </row>
    <row r="54" spans="1:29" s="3" customFormat="1" x14ac:dyDescent="0.25">
      <c r="A54" s="11" t="s">
        <v>24</v>
      </c>
      <c r="B54" s="10">
        <v>5031</v>
      </c>
      <c r="C54" s="11" t="s">
        <v>15</v>
      </c>
      <c r="D54" s="41" t="s">
        <v>31</v>
      </c>
      <c r="E54" s="62">
        <f t="shared" ref="E54:O54" si="10">E55+E56</f>
        <v>104.226</v>
      </c>
      <c r="F54" s="62">
        <f t="shared" si="10"/>
        <v>657600</v>
      </c>
      <c r="G54" s="69">
        <f t="shared" si="10"/>
        <v>366982.65349903994</v>
      </c>
      <c r="H54" s="69">
        <f t="shared" si="10"/>
        <v>10741.712543658712</v>
      </c>
      <c r="I54" s="62">
        <f t="shared" si="10"/>
        <v>308</v>
      </c>
      <c r="J54" s="62">
        <f t="shared" si="10"/>
        <v>21600</v>
      </c>
      <c r="K54" s="62">
        <f t="shared" si="10"/>
        <v>11028</v>
      </c>
      <c r="L54" s="62">
        <f t="shared" si="10"/>
        <v>127000</v>
      </c>
      <c r="M54" s="62">
        <f t="shared" si="10"/>
        <v>0</v>
      </c>
      <c r="N54" s="62">
        <f t="shared" si="10"/>
        <v>0</v>
      </c>
      <c r="O54" s="62">
        <f t="shared" si="10"/>
        <v>14900</v>
      </c>
      <c r="P54" s="68">
        <f t="shared" si="1"/>
        <v>821100</v>
      </c>
    </row>
    <row r="55" spans="1:29" s="38" customFormat="1" ht="46.8" x14ac:dyDescent="0.25">
      <c r="A55" s="13"/>
      <c r="B55" s="12"/>
      <c r="C55" s="13"/>
      <c r="D55" s="24" t="s">
        <v>77</v>
      </c>
      <c r="E55" s="70">
        <v>95.581999999999994</v>
      </c>
      <c r="F55" s="59">
        <v>620900</v>
      </c>
      <c r="G55" s="71">
        <v>350850.09907999996</v>
      </c>
      <c r="H55" s="64">
        <f t="shared" si="6"/>
        <v>6495.992969387542</v>
      </c>
      <c r="I55" s="65">
        <v>279.53219999999999</v>
      </c>
      <c r="J55" s="59">
        <v>19100</v>
      </c>
      <c r="K55" s="56">
        <v>8303</v>
      </c>
      <c r="L55" s="59">
        <v>95600</v>
      </c>
      <c r="M55" s="72"/>
      <c r="N55" s="59"/>
      <c r="O55" s="59">
        <v>13300</v>
      </c>
      <c r="P55" s="59">
        <f t="shared" si="1"/>
        <v>748900</v>
      </c>
    </row>
    <row r="56" spans="1:29" s="38" customFormat="1" ht="46.8" x14ac:dyDescent="0.25">
      <c r="A56" s="13"/>
      <c r="B56" s="12"/>
      <c r="C56" s="13"/>
      <c r="D56" s="24" t="s">
        <v>78</v>
      </c>
      <c r="E56" s="74">
        <v>8.6440000000000001</v>
      </c>
      <c r="F56" s="75">
        <v>36700</v>
      </c>
      <c r="G56" s="71">
        <v>16132.554419039996</v>
      </c>
      <c r="H56" s="64">
        <f t="shared" si="6"/>
        <v>4245.719574271171</v>
      </c>
      <c r="I56" s="76">
        <v>28.4678</v>
      </c>
      <c r="J56" s="75">
        <v>2500</v>
      </c>
      <c r="K56" s="56">
        <v>2725</v>
      </c>
      <c r="L56" s="59">
        <v>31400</v>
      </c>
      <c r="M56" s="72"/>
      <c r="N56" s="59"/>
      <c r="O56" s="59">
        <v>1600</v>
      </c>
      <c r="P56" s="59">
        <f t="shared" si="1"/>
        <v>72200</v>
      </c>
    </row>
    <row r="57" spans="1:29" s="3" customFormat="1" ht="31.2" x14ac:dyDescent="0.25">
      <c r="A57" s="15" t="s">
        <v>34</v>
      </c>
      <c r="B57" s="15"/>
      <c r="C57" s="15"/>
      <c r="D57" s="47" t="s">
        <v>56</v>
      </c>
      <c r="E57" s="53">
        <f>E58+E59+E60</f>
        <v>140.36134999999999</v>
      </c>
      <c r="F57" s="54">
        <f t="shared" ref="F57:P57" si="11">F58+F59+F60</f>
        <v>813600</v>
      </c>
      <c r="G57" s="53"/>
      <c r="H57" s="53"/>
      <c r="I57" s="54">
        <f t="shared" si="11"/>
        <v>598.70000000000005</v>
      </c>
      <c r="J57" s="54">
        <f t="shared" si="11"/>
        <v>44800</v>
      </c>
      <c r="K57" s="54">
        <f t="shared" si="11"/>
        <v>54400</v>
      </c>
      <c r="L57" s="54">
        <f t="shared" si="11"/>
        <v>618800</v>
      </c>
      <c r="M57" s="54">
        <f t="shared" si="11"/>
        <v>0</v>
      </c>
      <c r="N57" s="54">
        <f t="shared" si="11"/>
        <v>0</v>
      </c>
      <c r="O57" s="54">
        <f t="shared" si="11"/>
        <v>0</v>
      </c>
      <c r="P57" s="54">
        <f t="shared" si="11"/>
        <v>1477200</v>
      </c>
    </row>
    <row r="58" spans="1:29" s="38" customFormat="1" ht="31.2" x14ac:dyDescent="0.25">
      <c r="A58" s="13" t="s">
        <v>18</v>
      </c>
      <c r="B58" s="13" t="s">
        <v>19</v>
      </c>
      <c r="C58" s="13" t="s">
        <v>6</v>
      </c>
      <c r="D58" s="49" t="s">
        <v>57</v>
      </c>
      <c r="E58" s="70">
        <v>81.401349999999994</v>
      </c>
      <c r="F58" s="57">
        <v>500000</v>
      </c>
      <c r="G58" s="57"/>
      <c r="H58" s="57"/>
      <c r="I58" s="57">
        <v>263</v>
      </c>
      <c r="J58" s="57">
        <v>20000</v>
      </c>
      <c r="K58" s="57">
        <v>24100</v>
      </c>
      <c r="L58" s="57">
        <v>300000</v>
      </c>
      <c r="M58" s="57"/>
      <c r="N58" s="57"/>
      <c r="O58" s="57"/>
      <c r="P58" s="57">
        <f t="shared" ref="P58:P74" si="12">F58+J58+L58+N58+O58</f>
        <v>820000</v>
      </c>
    </row>
    <row r="59" spans="1:29" s="38" customFormat="1" ht="46.8" x14ac:dyDescent="0.25">
      <c r="A59" s="13" t="s">
        <v>23</v>
      </c>
      <c r="B59" s="12">
        <v>3104</v>
      </c>
      <c r="C59" s="12">
        <v>1020</v>
      </c>
      <c r="D59" s="24" t="s">
        <v>89</v>
      </c>
      <c r="E59" s="70">
        <v>31.62</v>
      </c>
      <c r="F59" s="57">
        <v>190000</v>
      </c>
      <c r="G59" s="57"/>
      <c r="H59" s="57"/>
      <c r="I59" s="56">
        <v>85.7</v>
      </c>
      <c r="J59" s="57">
        <v>6000</v>
      </c>
      <c r="K59" s="57">
        <v>12200</v>
      </c>
      <c r="L59" s="57">
        <v>140000</v>
      </c>
      <c r="M59" s="57"/>
      <c r="N59" s="57"/>
      <c r="O59" s="57"/>
      <c r="P59" s="57">
        <f t="shared" si="12"/>
        <v>336000</v>
      </c>
      <c r="Q59" s="42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4"/>
    </row>
    <row r="60" spans="1:29" s="38" customFormat="1" ht="46.8" x14ac:dyDescent="0.25">
      <c r="A60" s="13" t="s">
        <v>22</v>
      </c>
      <c r="B60" s="12">
        <v>3121</v>
      </c>
      <c r="C60" s="12">
        <v>1040</v>
      </c>
      <c r="D60" s="24" t="s">
        <v>79</v>
      </c>
      <c r="E60" s="70">
        <v>27.34</v>
      </c>
      <c r="F60" s="57">
        <v>123600</v>
      </c>
      <c r="G60" s="57"/>
      <c r="H60" s="57"/>
      <c r="I60" s="57">
        <v>250</v>
      </c>
      <c r="J60" s="57">
        <v>18800</v>
      </c>
      <c r="K60" s="57">
        <v>18100</v>
      </c>
      <c r="L60" s="57">
        <v>178800</v>
      </c>
      <c r="M60" s="57"/>
      <c r="N60" s="57"/>
      <c r="O60" s="57"/>
      <c r="P60" s="57">
        <f t="shared" ref="P60" si="13">F60+J60+L60+N60+O60</f>
        <v>321200</v>
      </c>
    </row>
    <row r="61" spans="1:29" s="3" customFormat="1" ht="31.2" x14ac:dyDescent="0.25">
      <c r="A61" s="16">
        <v>1010000</v>
      </c>
      <c r="B61" s="16"/>
      <c r="C61" s="16"/>
      <c r="D61" s="45" t="s">
        <v>58</v>
      </c>
      <c r="E61" s="53">
        <f>E62+E63+E64+E65+E70</f>
        <v>272</v>
      </c>
      <c r="F61" s="54">
        <f>F62+F63+F64+F65+F70</f>
        <v>1136800</v>
      </c>
      <c r="G61" s="54"/>
      <c r="H61" s="54"/>
      <c r="I61" s="54">
        <f>I62+I63+I64+I65+I70</f>
        <v>1700</v>
      </c>
      <c r="J61" s="54">
        <f>J62+J63+J64+J65+J70</f>
        <v>100700</v>
      </c>
      <c r="K61" s="54">
        <f>K62+K63+K64+K65+K70</f>
        <v>133000</v>
      </c>
      <c r="L61" s="54">
        <f>L62+L63+L64+L65+L70</f>
        <v>1516200</v>
      </c>
      <c r="M61" s="54">
        <f>M62+M63+M64+M65+M70</f>
        <v>38000</v>
      </c>
      <c r="N61" s="54">
        <f>N62+N63+N64+N65+N70</f>
        <v>722600</v>
      </c>
      <c r="O61" s="54">
        <f>O62+O63+O64+O65+O70</f>
        <v>282800</v>
      </c>
      <c r="P61" s="77">
        <f t="shared" si="12"/>
        <v>3759100</v>
      </c>
    </row>
    <row r="62" spans="1:29" s="38" customFormat="1" ht="31.2" x14ac:dyDescent="0.25">
      <c r="A62" s="12">
        <v>1011080</v>
      </c>
      <c r="B62" s="12">
        <v>1080</v>
      </c>
      <c r="C62" s="13" t="s">
        <v>10</v>
      </c>
      <c r="D62" s="24" t="s">
        <v>81</v>
      </c>
      <c r="E62" s="70"/>
      <c r="F62" s="57"/>
      <c r="G62" s="57"/>
      <c r="H62" s="57"/>
      <c r="I62" s="57">
        <v>340</v>
      </c>
      <c r="J62" s="57">
        <v>24500</v>
      </c>
      <c r="K62" s="57">
        <v>35000</v>
      </c>
      <c r="L62" s="57">
        <v>399000</v>
      </c>
      <c r="M62" s="57">
        <v>16000</v>
      </c>
      <c r="N62" s="57">
        <v>292900</v>
      </c>
      <c r="O62" s="57">
        <v>34000</v>
      </c>
      <c r="P62" s="57">
        <f t="shared" si="12"/>
        <v>750400</v>
      </c>
    </row>
    <row r="63" spans="1:29" s="38" customFormat="1" ht="31.2" x14ac:dyDescent="0.25">
      <c r="A63" s="12">
        <v>1014030</v>
      </c>
      <c r="B63" s="12">
        <v>4030</v>
      </c>
      <c r="C63" s="13" t="s">
        <v>12</v>
      </c>
      <c r="D63" s="24" t="s">
        <v>59</v>
      </c>
      <c r="E63" s="70">
        <v>173</v>
      </c>
      <c r="F63" s="57">
        <v>741700</v>
      </c>
      <c r="G63" s="57"/>
      <c r="H63" s="57"/>
      <c r="I63" s="57">
        <v>280</v>
      </c>
      <c r="J63" s="57">
        <v>20200</v>
      </c>
      <c r="K63" s="57">
        <v>36000</v>
      </c>
      <c r="L63" s="57">
        <v>410400</v>
      </c>
      <c r="M63" s="57">
        <v>2000</v>
      </c>
      <c r="N63" s="57">
        <v>36800</v>
      </c>
      <c r="O63" s="57">
        <v>4700</v>
      </c>
      <c r="P63" s="57">
        <f t="shared" si="12"/>
        <v>1213800</v>
      </c>
    </row>
    <row r="64" spans="1:29" s="38" customFormat="1" ht="31.2" x14ac:dyDescent="0.25">
      <c r="A64" s="12">
        <v>1014040</v>
      </c>
      <c r="B64" s="12">
        <v>4040</v>
      </c>
      <c r="C64" s="13" t="s">
        <v>12</v>
      </c>
      <c r="D64" s="24" t="s">
        <v>60</v>
      </c>
      <c r="E64" s="70">
        <v>95</v>
      </c>
      <c r="F64" s="57">
        <v>370700</v>
      </c>
      <c r="G64" s="57"/>
      <c r="H64" s="57"/>
      <c r="I64" s="57">
        <v>140</v>
      </c>
      <c r="J64" s="57">
        <v>10100</v>
      </c>
      <c r="K64" s="57">
        <v>11000</v>
      </c>
      <c r="L64" s="57">
        <v>125400</v>
      </c>
      <c r="M64" s="57"/>
      <c r="N64" s="57"/>
      <c r="O64" s="57">
        <v>3100</v>
      </c>
      <c r="P64" s="57">
        <f t="shared" si="12"/>
        <v>509300</v>
      </c>
    </row>
    <row r="65" spans="1:16" s="3" customFormat="1" ht="31.2" x14ac:dyDescent="0.25">
      <c r="A65" s="10">
        <v>1014060</v>
      </c>
      <c r="B65" s="10">
        <v>4060</v>
      </c>
      <c r="C65" s="11" t="s">
        <v>13</v>
      </c>
      <c r="D65" s="40" t="s">
        <v>121</v>
      </c>
      <c r="E65" s="62">
        <f>E66+E67+E68+E69</f>
        <v>0</v>
      </c>
      <c r="F65" s="62">
        <f t="shared" ref="F65:O65" si="14">F66+F67+F68+F69</f>
        <v>0</v>
      </c>
      <c r="G65" s="69">
        <f t="shared" si="14"/>
        <v>0</v>
      </c>
      <c r="H65" s="69">
        <f t="shared" si="14"/>
        <v>0</v>
      </c>
      <c r="I65" s="62">
        <f t="shared" si="14"/>
        <v>920</v>
      </c>
      <c r="J65" s="62">
        <f t="shared" si="14"/>
        <v>44400</v>
      </c>
      <c r="K65" s="62">
        <f t="shared" si="14"/>
        <v>47000</v>
      </c>
      <c r="L65" s="62">
        <f t="shared" si="14"/>
        <v>535800</v>
      </c>
      <c r="M65" s="62">
        <f t="shared" si="14"/>
        <v>20000</v>
      </c>
      <c r="N65" s="62">
        <f t="shared" si="14"/>
        <v>392900</v>
      </c>
      <c r="O65" s="62">
        <f t="shared" si="14"/>
        <v>241000</v>
      </c>
      <c r="P65" s="68">
        <f t="shared" si="12"/>
        <v>1214100</v>
      </c>
    </row>
    <row r="66" spans="1:16" s="38" customFormat="1" ht="31.2" x14ac:dyDescent="0.25">
      <c r="A66" s="12">
        <v>1014060</v>
      </c>
      <c r="B66" s="12">
        <v>4060</v>
      </c>
      <c r="C66" s="13" t="s">
        <v>13</v>
      </c>
      <c r="D66" s="24" t="s">
        <v>61</v>
      </c>
      <c r="E66" s="70"/>
      <c r="F66" s="57"/>
      <c r="G66" s="57"/>
      <c r="H66" s="57"/>
      <c r="I66" s="57">
        <v>340</v>
      </c>
      <c r="J66" s="57">
        <v>24500</v>
      </c>
      <c r="K66" s="57">
        <v>35000</v>
      </c>
      <c r="L66" s="57">
        <v>399000</v>
      </c>
      <c r="M66" s="57">
        <v>15000</v>
      </c>
      <c r="N66" s="57">
        <v>292900</v>
      </c>
      <c r="O66" s="57">
        <v>64000</v>
      </c>
      <c r="P66" s="57">
        <f t="shared" si="12"/>
        <v>780400</v>
      </c>
    </row>
    <row r="67" spans="1:16" s="38" customFormat="1" ht="31.2" x14ac:dyDescent="0.25">
      <c r="A67" s="12">
        <v>1014060</v>
      </c>
      <c r="B67" s="12">
        <v>4060</v>
      </c>
      <c r="C67" s="13" t="s">
        <v>13</v>
      </c>
      <c r="D67" s="24" t="s">
        <v>62</v>
      </c>
      <c r="E67" s="70"/>
      <c r="F67" s="57"/>
      <c r="G67" s="57"/>
      <c r="H67" s="57"/>
      <c r="I67" s="57">
        <v>20</v>
      </c>
      <c r="J67" s="57">
        <v>1500</v>
      </c>
      <c r="K67" s="57">
        <v>3000</v>
      </c>
      <c r="L67" s="57">
        <v>34200</v>
      </c>
      <c r="M67" s="57"/>
      <c r="N67" s="57"/>
      <c r="O67" s="57">
        <v>2000</v>
      </c>
      <c r="P67" s="57">
        <f t="shared" si="12"/>
        <v>37700</v>
      </c>
    </row>
    <row r="68" spans="1:16" s="38" customFormat="1" ht="31.2" x14ac:dyDescent="0.25">
      <c r="A68" s="12">
        <v>1014060</v>
      </c>
      <c r="B68" s="12">
        <v>4060</v>
      </c>
      <c r="C68" s="13" t="s">
        <v>13</v>
      </c>
      <c r="D68" s="24" t="s">
        <v>63</v>
      </c>
      <c r="E68" s="70"/>
      <c r="F68" s="57"/>
      <c r="G68" s="57"/>
      <c r="H68" s="57"/>
      <c r="I68" s="57">
        <v>220</v>
      </c>
      <c r="J68" s="57">
        <v>7200</v>
      </c>
      <c r="K68" s="57">
        <v>7500</v>
      </c>
      <c r="L68" s="57">
        <v>85500</v>
      </c>
      <c r="M68" s="57"/>
      <c r="N68" s="57"/>
      <c r="O68" s="57">
        <v>173000</v>
      </c>
      <c r="P68" s="57">
        <f t="shared" si="12"/>
        <v>265700</v>
      </c>
    </row>
    <row r="69" spans="1:16" s="38" customFormat="1" ht="31.2" x14ac:dyDescent="0.25">
      <c r="A69" s="12">
        <v>1014060</v>
      </c>
      <c r="B69" s="12">
        <v>4060</v>
      </c>
      <c r="C69" s="13" t="s">
        <v>13</v>
      </c>
      <c r="D69" s="24" t="s">
        <v>64</v>
      </c>
      <c r="E69" s="70"/>
      <c r="F69" s="57"/>
      <c r="G69" s="57"/>
      <c r="H69" s="57"/>
      <c r="I69" s="57">
        <v>340</v>
      </c>
      <c r="J69" s="57">
        <v>11200</v>
      </c>
      <c r="K69" s="57">
        <v>1500</v>
      </c>
      <c r="L69" s="57">
        <v>17100</v>
      </c>
      <c r="M69" s="57">
        <v>5000</v>
      </c>
      <c r="N69" s="57">
        <v>100000</v>
      </c>
      <c r="O69" s="57">
        <v>2000</v>
      </c>
      <c r="P69" s="57">
        <f t="shared" si="12"/>
        <v>130300</v>
      </c>
    </row>
    <row r="70" spans="1:16" s="38" customFormat="1" ht="31.2" x14ac:dyDescent="0.25">
      <c r="A70" s="12">
        <v>1014081</v>
      </c>
      <c r="B70" s="12">
        <v>4081</v>
      </c>
      <c r="C70" s="13" t="s">
        <v>14</v>
      </c>
      <c r="D70" s="24" t="s">
        <v>65</v>
      </c>
      <c r="E70" s="70">
        <v>4</v>
      </c>
      <c r="F70" s="57">
        <v>24400</v>
      </c>
      <c r="G70" s="57"/>
      <c r="H70" s="57"/>
      <c r="I70" s="57">
        <v>20</v>
      </c>
      <c r="J70" s="57">
        <v>1500</v>
      </c>
      <c r="K70" s="57">
        <v>4000</v>
      </c>
      <c r="L70" s="57">
        <v>45600</v>
      </c>
      <c r="M70" s="57"/>
      <c r="N70" s="57"/>
      <c r="O70" s="57"/>
      <c r="P70" s="57">
        <f t="shared" si="12"/>
        <v>71500</v>
      </c>
    </row>
    <row r="71" spans="1:16" s="38" customFormat="1" ht="31.2" x14ac:dyDescent="0.25">
      <c r="A71" s="15" t="s">
        <v>91</v>
      </c>
      <c r="B71" s="27"/>
      <c r="C71" s="28"/>
      <c r="D71" s="29" t="s">
        <v>92</v>
      </c>
      <c r="E71" s="78">
        <f>E72</f>
        <v>10.166475999999999</v>
      </c>
      <c r="F71" s="54">
        <f t="shared" ref="F71:P71" si="15">F72</f>
        <v>54600</v>
      </c>
      <c r="G71" s="53">
        <f t="shared" si="15"/>
        <v>0</v>
      </c>
      <c r="H71" s="53">
        <f t="shared" si="15"/>
        <v>0</v>
      </c>
      <c r="I71" s="54">
        <f t="shared" si="15"/>
        <v>22</v>
      </c>
      <c r="J71" s="54">
        <f t="shared" si="15"/>
        <v>1600</v>
      </c>
      <c r="K71" s="54">
        <f t="shared" si="15"/>
        <v>1500</v>
      </c>
      <c r="L71" s="54">
        <f t="shared" si="15"/>
        <v>14600</v>
      </c>
      <c r="M71" s="54">
        <f t="shared" si="15"/>
        <v>0</v>
      </c>
      <c r="N71" s="54">
        <f t="shared" si="15"/>
        <v>0</v>
      </c>
      <c r="O71" s="54">
        <f t="shared" si="15"/>
        <v>0</v>
      </c>
      <c r="P71" s="54">
        <f t="shared" si="15"/>
        <v>70800</v>
      </c>
    </row>
    <row r="72" spans="1:16" s="38" customFormat="1" ht="46.8" x14ac:dyDescent="0.25">
      <c r="A72" s="30" t="s">
        <v>93</v>
      </c>
      <c r="B72" s="30" t="s">
        <v>94</v>
      </c>
      <c r="C72" s="30" t="s">
        <v>95</v>
      </c>
      <c r="D72" s="24" t="s">
        <v>96</v>
      </c>
      <c r="E72" s="59">
        <v>10.166475999999999</v>
      </c>
      <c r="F72" s="57">
        <v>54600</v>
      </c>
      <c r="G72" s="57"/>
      <c r="H72" s="57"/>
      <c r="I72" s="57">
        <v>22</v>
      </c>
      <c r="J72" s="57">
        <v>1600</v>
      </c>
      <c r="K72" s="57">
        <v>1500</v>
      </c>
      <c r="L72" s="57">
        <v>14600</v>
      </c>
      <c r="M72" s="57"/>
      <c r="N72" s="57"/>
      <c r="O72" s="57"/>
      <c r="P72" s="57">
        <f t="shared" si="12"/>
        <v>70800</v>
      </c>
    </row>
    <row r="73" spans="1:16" s="38" customFormat="1" ht="46.8" x14ac:dyDescent="0.25">
      <c r="A73" s="15" t="s">
        <v>109</v>
      </c>
      <c r="B73" s="31"/>
      <c r="C73" s="31"/>
      <c r="D73" s="29" t="s">
        <v>110</v>
      </c>
      <c r="E73" s="78">
        <f>E74</f>
        <v>1.3611</v>
      </c>
      <c r="F73" s="78">
        <f t="shared" ref="F73:P73" si="16">F74</f>
        <v>7200</v>
      </c>
      <c r="G73" s="78">
        <f t="shared" si="16"/>
        <v>0</v>
      </c>
      <c r="H73" s="78">
        <f t="shared" si="16"/>
        <v>0</v>
      </c>
      <c r="I73" s="78">
        <f t="shared" si="16"/>
        <v>12.12</v>
      </c>
      <c r="J73" s="78">
        <f t="shared" si="16"/>
        <v>900</v>
      </c>
      <c r="K73" s="78">
        <f t="shared" si="16"/>
        <v>613</v>
      </c>
      <c r="L73" s="78">
        <f t="shared" si="16"/>
        <v>7600</v>
      </c>
      <c r="M73" s="78">
        <f t="shared" si="16"/>
        <v>0</v>
      </c>
      <c r="N73" s="78">
        <f t="shared" si="16"/>
        <v>0</v>
      </c>
      <c r="O73" s="78">
        <f t="shared" si="16"/>
        <v>0</v>
      </c>
      <c r="P73" s="78">
        <f t="shared" si="16"/>
        <v>15700</v>
      </c>
    </row>
    <row r="74" spans="1:16" s="38" customFormat="1" ht="46.8" x14ac:dyDescent="0.25">
      <c r="A74" s="13" t="s">
        <v>111</v>
      </c>
      <c r="B74" s="13" t="s">
        <v>19</v>
      </c>
      <c r="C74" s="13" t="s">
        <v>6</v>
      </c>
      <c r="D74" s="24" t="s">
        <v>112</v>
      </c>
      <c r="E74" s="59">
        <v>1.3611</v>
      </c>
      <c r="F74" s="57">
        <v>7200</v>
      </c>
      <c r="G74" s="57"/>
      <c r="H74" s="57"/>
      <c r="I74" s="56">
        <v>12.12</v>
      </c>
      <c r="J74" s="57">
        <v>900</v>
      </c>
      <c r="K74" s="57">
        <v>613</v>
      </c>
      <c r="L74" s="57">
        <v>7600</v>
      </c>
      <c r="M74" s="57"/>
      <c r="N74" s="57"/>
      <c r="O74" s="57"/>
      <c r="P74" s="57">
        <f t="shared" si="12"/>
        <v>15700</v>
      </c>
    </row>
    <row r="75" spans="1:16" s="3" customFormat="1" x14ac:dyDescent="0.25">
      <c r="A75" s="16"/>
      <c r="B75" s="16"/>
      <c r="C75" s="16"/>
      <c r="D75" s="46" t="s">
        <v>0</v>
      </c>
      <c r="E75" s="78">
        <f t="shared" ref="E75:P75" si="17">E14+E20+E57+E61+E71+E73</f>
        <v>4651.1186271000006</v>
      </c>
      <c r="F75" s="78">
        <f t="shared" si="17"/>
        <v>24807800</v>
      </c>
      <c r="G75" s="78">
        <f t="shared" si="17"/>
        <v>0</v>
      </c>
      <c r="H75" s="78">
        <f t="shared" si="17"/>
        <v>5620.1380550359563</v>
      </c>
      <c r="I75" s="78">
        <f t="shared" si="17"/>
        <v>36323.591799999995</v>
      </c>
      <c r="J75" s="78">
        <f t="shared" si="17"/>
        <v>2111000</v>
      </c>
      <c r="K75" s="78">
        <f t="shared" si="17"/>
        <v>1438306</v>
      </c>
      <c r="L75" s="78">
        <f t="shared" si="17"/>
        <v>16285600</v>
      </c>
      <c r="M75" s="78">
        <f t="shared" si="17"/>
        <v>101970.848</v>
      </c>
      <c r="N75" s="78">
        <f t="shared" si="17"/>
        <v>1961800</v>
      </c>
      <c r="O75" s="78">
        <f t="shared" si="17"/>
        <v>1602100</v>
      </c>
      <c r="P75" s="78">
        <f t="shared" si="17"/>
        <v>46768300</v>
      </c>
    </row>
    <row r="76" spans="1:16" x14ac:dyDescent="0.3">
      <c r="A76" s="9"/>
      <c r="B76" s="9"/>
      <c r="C76" s="9"/>
      <c r="D76" s="4"/>
      <c r="E76" s="7"/>
      <c r="F76" s="19"/>
      <c r="G76" s="19"/>
      <c r="H76" s="19"/>
      <c r="I76" s="7"/>
      <c r="J76" s="7"/>
      <c r="K76" s="19"/>
      <c r="L76" s="19"/>
      <c r="M76" s="19"/>
      <c r="N76" s="19"/>
      <c r="O76" s="7"/>
      <c r="P76" s="7"/>
    </row>
    <row r="77" spans="1:16" x14ac:dyDescent="0.3">
      <c r="A77" s="9"/>
      <c r="B77" s="9"/>
      <c r="C77" s="9"/>
      <c r="D77" s="4" t="s">
        <v>41</v>
      </c>
      <c r="E77" s="7" t="s">
        <v>42</v>
      </c>
      <c r="F77" s="19"/>
      <c r="G77" s="19"/>
      <c r="H77" s="19"/>
      <c r="I77" s="7"/>
      <c r="J77" s="7"/>
      <c r="K77" s="1"/>
      <c r="L77" s="19"/>
      <c r="M77" s="19"/>
      <c r="N77" s="19"/>
      <c r="O77" s="7"/>
      <c r="P77" s="7"/>
    </row>
    <row r="78" spans="1:16" x14ac:dyDescent="0.3">
      <c r="A78" s="8"/>
      <c r="B78" s="9"/>
      <c r="C78" s="9"/>
      <c r="D78" s="4"/>
      <c r="E78" s="7"/>
      <c r="F78" s="19"/>
      <c r="G78" s="19"/>
      <c r="H78" s="19"/>
      <c r="I78" s="7"/>
      <c r="J78" s="7"/>
      <c r="K78" s="19"/>
      <c r="L78" s="19"/>
      <c r="M78" s="19"/>
      <c r="N78" s="19"/>
      <c r="O78" s="7"/>
      <c r="P78" s="7"/>
    </row>
    <row r="79" spans="1:16" x14ac:dyDescent="0.3">
      <c r="A79" s="9"/>
      <c r="B79" s="9"/>
      <c r="C79" s="9"/>
      <c r="D79" s="4"/>
      <c r="E79" s="7"/>
      <c r="F79" s="19"/>
      <c r="G79" s="19"/>
      <c r="H79" s="19"/>
      <c r="I79" s="7"/>
      <c r="J79" s="7"/>
      <c r="K79" s="19"/>
      <c r="L79" s="19"/>
      <c r="M79" s="19"/>
      <c r="N79" s="19"/>
      <c r="O79" s="7"/>
      <c r="P79" s="7"/>
    </row>
    <row r="80" spans="1:16" x14ac:dyDescent="0.3">
      <c r="P80" s="17"/>
    </row>
    <row r="81" spans="16:16" x14ac:dyDescent="0.3">
      <c r="P81" s="17"/>
    </row>
  </sheetData>
  <mergeCells count="9">
    <mergeCell ref="A11:P11"/>
    <mergeCell ref="A12:A13"/>
    <mergeCell ref="B12:B13"/>
    <mergeCell ref="C12:C13"/>
    <mergeCell ref="D12:D13"/>
    <mergeCell ref="E12:F12"/>
    <mergeCell ref="I12:J12"/>
    <mergeCell ref="K12:L12"/>
    <mergeCell ref="M12:N12"/>
  </mergeCells>
  <printOptions horizontalCentered="1"/>
  <pageMargins left="0.19685039370078741" right="0.19685039370078741" top="0.19685039370078741" bottom="0.19685039370078741" header="0.15748031496062992" footer="0.19685039370078741"/>
  <pageSetup paperSize="9" scale="59" fitToHeight="3" orientation="landscape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2025</vt:lpstr>
      <vt:lpstr>'2025'!Заголовки_для_друку</vt:lpstr>
      <vt:lpstr>'2025'!Область_друку</vt:lpstr>
    </vt:vector>
  </TitlesOfParts>
  <Company>Бюджетный отдел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Лиля</dc:creator>
  <cp:lastModifiedBy>220FU6</cp:lastModifiedBy>
  <cp:lastPrinted>2024-12-15T14:59:38Z</cp:lastPrinted>
  <dcterms:created xsi:type="dcterms:W3CDTF">2002-01-03T07:12:49Z</dcterms:created>
  <dcterms:modified xsi:type="dcterms:W3CDTF">2025-01-21T11:27:02Z</dcterms:modified>
</cp:coreProperties>
</file>