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0" yWindow="0" windowWidth="23040" windowHeight="9396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0" i="1"/>
  <c r="E39" i="1"/>
  <c r="F64" i="1" l="1"/>
  <c r="F65" i="1"/>
  <c r="F67" i="1"/>
  <c r="F70" i="1"/>
  <c r="F72" i="1"/>
  <c r="E71" i="1"/>
  <c r="F71" i="1" s="1"/>
  <c r="E69" i="1"/>
  <c r="E66" i="1"/>
  <c r="F66" i="1" s="1"/>
  <c r="E63" i="1"/>
  <c r="F49" i="1"/>
  <c r="F51" i="1"/>
  <c r="F53" i="1"/>
  <c r="E52" i="1"/>
  <c r="F52" i="1" s="1"/>
  <c r="E50" i="1"/>
  <c r="F50" i="1" s="1"/>
  <c r="E48" i="1"/>
  <c r="F48" i="1" s="1"/>
  <c r="E46" i="1"/>
  <c r="F46" i="1" s="1"/>
  <c r="F47" i="1"/>
  <c r="E43" i="1"/>
  <c r="E41" i="1"/>
  <c r="E37" i="1"/>
  <c r="E35" i="1"/>
  <c r="F35" i="1" s="1"/>
  <c r="E33" i="1"/>
  <c r="E31" i="1"/>
  <c r="E29" i="1"/>
  <c r="E27" i="1"/>
  <c r="E25" i="1"/>
  <c r="E23" i="1"/>
  <c r="E21" i="1"/>
  <c r="E19" i="1"/>
  <c r="E17" i="1"/>
  <c r="E15" i="1"/>
  <c r="E13" i="1"/>
  <c r="D72" i="1"/>
  <c r="D71" i="1" s="1"/>
  <c r="D70" i="1"/>
  <c r="D69" i="1" s="1"/>
  <c r="D75" i="1" s="1"/>
  <c r="D67" i="1"/>
  <c r="D66" i="1"/>
  <c r="D65" i="1"/>
  <c r="D63" i="1" s="1"/>
  <c r="D74" i="1" s="1"/>
  <c r="D64" i="1"/>
  <c r="D52" i="1"/>
  <c r="D51" i="1"/>
  <c r="D50" i="1"/>
  <c r="D49" i="1"/>
  <c r="D48" i="1"/>
  <c r="D46" i="1"/>
  <c r="D56" i="1" s="1"/>
  <c r="D43" i="1"/>
  <c r="D41" i="1"/>
  <c r="D40" i="1"/>
  <c r="D39" i="1"/>
  <c r="D38" i="1"/>
  <c r="D37" i="1" s="1"/>
  <c r="D36" i="1"/>
  <c r="D35" i="1" s="1"/>
  <c r="D33" i="1"/>
  <c r="D32" i="1"/>
  <c r="D31" i="1"/>
  <c r="D29" i="1"/>
  <c r="D27" i="1"/>
  <c r="D25" i="1"/>
  <c r="D23" i="1"/>
  <c r="D22" i="1"/>
  <c r="D21" i="1"/>
  <c r="D19" i="1"/>
  <c r="D17" i="1"/>
  <c r="D16" i="1"/>
  <c r="D15" i="1"/>
  <c r="D14" i="1"/>
  <c r="D13" i="1"/>
  <c r="E75" i="1" l="1"/>
  <c r="F75" i="1" s="1"/>
  <c r="F69" i="1"/>
  <c r="E74" i="1"/>
  <c r="F74" i="1" s="1"/>
  <c r="E55" i="1"/>
  <c r="F55" i="1"/>
  <c r="E56" i="1"/>
  <c r="F56" i="1" s="1"/>
  <c r="D73" i="1"/>
  <c r="D55" i="1"/>
  <c r="D54" i="1" s="1"/>
  <c r="E73" i="1" l="1"/>
  <c r="F73" i="1" s="1"/>
  <c r="E54" i="1"/>
  <c r="F54" i="1" s="1"/>
  <c r="F43" i="1" l="1"/>
  <c r="F41" i="1"/>
  <c r="F40" i="1"/>
  <c r="F26" i="1" l="1"/>
  <c r="F25" i="1"/>
  <c r="F24" i="1"/>
  <c r="F23" i="1"/>
  <c r="F20" i="1"/>
  <c r="F19" i="1"/>
  <c r="F18" i="1"/>
  <c r="F17" i="1"/>
  <c r="F14" i="1"/>
  <c r="F13" i="1"/>
  <c r="F34" i="1" l="1"/>
  <c r="F33" i="1"/>
  <c r="F28" i="1"/>
  <c r="F27" i="1"/>
  <c r="F16" i="1" l="1"/>
  <c r="F21" i="1"/>
  <c r="F22" i="1"/>
  <c r="F30" i="1"/>
  <c r="F32" i="1"/>
  <c r="F39" i="1"/>
  <c r="F38" i="1"/>
  <c r="F29" i="1"/>
  <c r="F31" i="1"/>
  <c r="F37" i="1"/>
  <c r="F44" i="1" l="1"/>
  <c r="F36" i="1"/>
  <c r="F15" i="1"/>
  <c r="F42" i="1" l="1"/>
  <c r="F63" i="1" l="1"/>
</calcChain>
</file>

<file path=xl/sharedStrings.xml><?xml version="1.0" encoding="utf-8"?>
<sst xmlns="http://schemas.openxmlformats.org/spreadsheetml/2006/main" count="96" uniqueCount="55">
  <si>
    <t>(код бюджету)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</si>
  <si>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</si>
  <si>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</si>
  <si>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</si>
  <si>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</si>
  <si>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</si>
  <si>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</si>
  <si>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</si>
  <si>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</si>
  <si>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</si>
  <si>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</si>
  <si>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</si>
  <si>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</si>
  <si>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</si>
  <si>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</si>
  <si>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</si>
  <si>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</si>
  <si>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</si>
  <si>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</si>
  <si>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</si>
  <si>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</si>
  <si>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</si>
  <si>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</si>
  <si>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</si>
  <si>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</si>
  <si>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</si>
  <si>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</si>
  <si>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</si>
  <si>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</si>
  <si>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</si>
  <si>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</si>
  <si>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</si>
  <si>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</si>
  <si>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</si>
  <si>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</si>
  <si>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</si>
  <si>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</si>
  <si>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</si>
  <si>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</si>
  <si>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</si>
  <si>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</si>
  <si>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</si>
  <si>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1. Показники міжбюджетних трансфертів з інших бюджетів</t>
  </si>
  <si>
    <t>(грн)</t>
  </si>
  <si>
    <t>Усього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</si>
  <si>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</si>
  <si>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</si>
  <si>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</si>
  <si>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</si>
  <si>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</si>
  <si>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                       2025 №          - VIII</t>
  </si>
  <si>
    <t xml:space="preserve"> бюджету Чорноморської міської  територіальної громади за 2024 рік</t>
  </si>
  <si>
    <t>Начальник фінансового управління</t>
  </si>
  <si>
    <t>Ольга ЯКОВЕНКО</t>
  </si>
  <si>
    <t>Виконано 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</si>
</sst>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83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 applyBorder="1" applyAlignment="1"/>
    <xf numFmtId="4" fontId="4" fillId="2" borderId="0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" fontId="4" fillId="2" borderId="0" xfId="0" applyNumberFormat="1" applyFont="1" applyFill="1" applyAlignment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3" fontId="6" fillId="2" borderId="1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left" vertical="center" wrapText="1"/>
    </xf>
    <xf numFmtId="166" fontId="0" fillId="2" borderId="0" xfId="0" applyNumberFormat="1" applyFill="1"/>
    <xf numFmtId="4" fontId="8" fillId="2" borderId="0" xfId="0" applyNumberFormat="1" applyFont="1" applyFill="1"/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2" borderId="2" xfId="0" quotePrefix="1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/>
    </xf>
  </cellXfs>
  <cellStyles count="4">
    <cellStyle name="Normal_Доходи" xfId="1"/>
    <cellStyle name="Звичайни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view="pageBreakPreview" topLeftCell="A64" zoomScaleNormal="60" zoomScaleSheetLayoutView="100" workbookViewId="0">
      <selection activeCell="E11" sqref="E11"/>
    </sheetView>
  </sheetViews>
  <sheetFormatPr defaultRowHeight="14.4" x14ac:dyDescent="0.3"/>
  <cols>
    <col min="1" max="1" width="13.5546875" style="6" customWidth="1"/>
    <col min="2" max="2" width="15.5546875" style="6" customWidth="1"/>
    <col min="3" max="3" width="57.44140625" style="6" customWidth="1"/>
    <col min="4" max="4" width="15" style="9" customWidth="1"/>
    <col min="5" max="5" width="15.21875" style="9" customWidth="1"/>
    <col min="6" max="6" width="11" style="9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82" t="s">
        <v>32</v>
      </c>
      <c r="E1" s="82"/>
      <c r="F1" s="82"/>
    </row>
    <row r="2" spans="1:6" x14ac:dyDescent="0.3">
      <c r="A2" s="2"/>
      <c r="C2" s="7"/>
      <c r="D2" s="82" t="s">
        <v>16</v>
      </c>
      <c r="E2" s="82"/>
      <c r="F2" s="82"/>
    </row>
    <row r="3" spans="1:6" ht="15" customHeight="1" x14ac:dyDescent="0.3">
      <c r="A3" s="8"/>
      <c r="C3" s="7"/>
      <c r="D3" s="82" t="s">
        <v>50</v>
      </c>
      <c r="E3" s="82"/>
      <c r="F3" s="82"/>
    </row>
    <row r="4" spans="1:6" s="10" customFormat="1" ht="15.6" x14ac:dyDescent="0.3">
      <c r="A4" s="68" t="s">
        <v>17</v>
      </c>
      <c r="B4" s="68"/>
      <c r="C4" s="68"/>
      <c r="D4" s="68"/>
      <c r="E4" s="68"/>
      <c r="F4" s="68"/>
    </row>
    <row r="5" spans="1:6" s="10" customFormat="1" ht="15.6" x14ac:dyDescent="0.3">
      <c r="A5" s="68" t="s">
        <v>51</v>
      </c>
      <c r="B5" s="68"/>
      <c r="C5" s="68"/>
      <c r="D5" s="68"/>
      <c r="E5" s="68"/>
      <c r="F5" s="68"/>
    </row>
    <row r="6" spans="1:6" x14ac:dyDescent="0.3">
      <c r="A6" s="20">
        <v>1558900000</v>
      </c>
      <c r="B6" s="11"/>
      <c r="C6" s="11"/>
      <c r="D6" s="12"/>
      <c r="E6" s="12"/>
      <c r="F6" s="12"/>
    </row>
    <row r="7" spans="1:6" x14ac:dyDescent="0.3">
      <c r="A7" s="13" t="s">
        <v>0</v>
      </c>
      <c r="B7" s="14"/>
      <c r="C7" s="14"/>
      <c r="D7" s="15"/>
      <c r="E7" s="15"/>
      <c r="F7" s="15"/>
    </row>
    <row r="8" spans="1:6" ht="15.6" x14ac:dyDescent="0.3">
      <c r="A8" s="68" t="s">
        <v>42</v>
      </c>
      <c r="B8" s="68"/>
      <c r="C8" s="68"/>
      <c r="D8" s="68"/>
      <c r="E8" s="68"/>
      <c r="F8" s="68"/>
    </row>
    <row r="9" spans="1:6" ht="15.6" x14ac:dyDescent="0.3">
      <c r="A9" s="17"/>
      <c r="B9" s="17"/>
      <c r="C9" s="17"/>
      <c r="D9" s="18"/>
      <c r="E9" s="58" t="s">
        <v>43</v>
      </c>
    </row>
    <row r="10" spans="1:6" s="16" customFormat="1" ht="48.6" customHeight="1" x14ac:dyDescent="0.3">
      <c r="A10" s="53" t="s">
        <v>29</v>
      </c>
      <c r="B10" s="76" t="s">
        <v>30</v>
      </c>
      <c r="C10" s="77"/>
      <c r="D10" s="54" t="s">
        <v>44</v>
      </c>
      <c r="E10" s="38" t="s">
        <v>54</v>
      </c>
      <c r="F10" s="38" t="s">
        <v>15</v>
      </c>
    </row>
    <row r="11" spans="1:6" s="16" customFormat="1" ht="13.8" x14ac:dyDescent="0.3">
      <c r="A11" s="51">
        <v>1</v>
      </c>
      <c r="B11" s="78">
        <v>2</v>
      </c>
      <c r="C11" s="79"/>
      <c r="D11" s="52">
        <v>3</v>
      </c>
      <c r="E11" s="59">
        <v>4</v>
      </c>
      <c r="F11" s="59" t="s">
        <v>28</v>
      </c>
    </row>
    <row r="12" spans="1:6" ht="15.6" x14ac:dyDescent="0.3">
      <c r="A12" s="69" t="s">
        <v>19</v>
      </c>
      <c r="B12" s="70"/>
      <c r="C12" s="70"/>
      <c r="D12" s="70"/>
      <c r="E12" s="70"/>
      <c r="F12" s="71"/>
    </row>
    <row r="13" spans="1:6" ht="81.599999999999994" customHeight="1" x14ac:dyDescent="0.3">
      <c r="A13" s="21">
        <v>41021400</v>
      </c>
      <c r="B13" s="72" t="s">
        <v>38</v>
      </c>
      <c r="C13" s="73"/>
      <c r="D13" s="45">
        <f>D14</f>
        <v>105677400</v>
      </c>
      <c r="E13" s="45">
        <f>E14</f>
        <v>105677400</v>
      </c>
      <c r="F13" s="36">
        <f>E13/D13</f>
        <v>1</v>
      </c>
    </row>
    <row r="14" spans="1:6" ht="15.6" x14ac:dyDescent="0.3">
      <c r="A14" s="23">
        <v>9900000000</v>
      </c>
      <c r="B14" s="66" t="s">
        <v>1</v>
      </c>
      <c r="C14" s="67"/>
      <c r="D14" s="46">
        <f>83518800+22158600</f>
        <v>105677400</v>
      </c>
      <c r="E14" s="46">
        <v>105677400</v>
      </c>
      <c r="F14" s="37">
        <f t="shared" ref="F14" si="0">E14/D14</f>
        <v>1</v>
      </c>
    </row>
    <row r="15" spans="1:6" ht="49.8" customHeight="1" x14ac:dyDescent="0.3">
      <c r="A15" s="21">
        <v>41033300</v>
      </c>
      <c r="B15" s="72" t="s">
        <v>45</v>
      </c>
      <c r="C15" s="73"/>
      <c r="D15" s="45">
        <f>D16</f>
        <v>5961200</v>
      </c>
      <c r="E15" s="45">
        <f>E16</f>
        <v>2989998.09</v>
      </c>
      <c r="F15" s="36">
        <f>E15/D15</f>
        <v>0.50157654331342683</v>
      </c>
    </row>
    <row r="16" spans="1:6" ht="15.6" x14ac:dyDescent="0.3">
      <c r="A16" s="23">
        <v>9900000000</v>
      </c>
      <c r="B16" s="66" t="s">
        <v>1</v>
      </c>
      <c r="C16" s="67"/>
      <c r="D16" s="46">
        <f>6815300-854100</f>
        <v>5961200</v>
      </c>
      <c r="E16" s="46">
        <v>2989998.09</v>
      </c>
      <c r="F16" s="37">
        <f t="shared" ref="F16:F56" si="1">E16/D16</f>
        <v>0.50157654331342683</v>
      </c>
    </row>
    <row r="17" spans="1:6" ht="19.8" customHeight="1" x14ac:dyDescent="0.3">
      <c r="A17" s="21" t="s">
        <v>9</v>
      </c>
      <c r="B17" s="72" t="s">
        <v>10</v>
      </c>
      <c r="C17" s="73"/>
      <c r="D17" s="45">
        <f>D18</f>
        <v>159192900</v>
      </c>
      <c r="E17" s="45">
        <f>E18</f>
        <v>159192900</v>
      </c>
      <c r="F17" s="36">
        <f>E17/D17</f>
        <v>1</v>
      </c>
    </row>
    <row r="18" spans="1:6" ht="15.6" x14ac:dyDescent="0.3">
      <c r="A18" s="23">
        <v>9900000000</v>
      </c>
      <c r="B18" s="66" t="s">
        <v>1</v>
      </c>
      <c r="C18" s="67"/>
      <c r="D18" s="46">
        <v>159192900</v>
      </c>
      <c r="E18" s="46">
        <v>159192900</v>
      </c>
      <c r="F18" s="37">
        <f t="shared" ref="F18:F20" si="2">E18/D18</f>
        <v>1</v>
      </c>
    </row>
    <row r="19" spans="1:6" ht="53.4" customHeight="1" x14ac:dyDescent="0.3">
      <c r="A19" s="21">
        <v>41035600</v>
      </c>
      <c r="B19" s="72" t="s">
        <v>46</v>
      </c>
      <c r="C19" s="73"/>
      <c r="D19" s="45">
        <f>D20</f>
        <v>2000000</v>
      </c>
      <c r="E19" s="45">
        <f>E20</f>
        <v>1852020</v>
      </c>
      <c r="F19" s="36">
        <f t="shared" si="2"/>
        <v>0.92601</v>
      </c>
    </row>
    <row r="20" spans="1:6" ht="15.6" x14ac:dyDescent="0.3">
      <c r="A20" s="23">
        <v>9900000000</v>
      </c>
      <c r="B20" s="66" t="s">
        <v>1</v>
      </c>
      <c r="C20" s="67"/>
      <c r="D20" s="46">
        <v>2000000</v>
      </c>
      <c r="E20" s="46">
        <v>1852020</v>
      </c>
      <c r="F20" s="37">
        <f t="shared" si="2"/>
        <v>0.92601</v>
      </c>
    </row>
    <row r="21" spans="1:6" ht="261" customHeight="1" x14ac:dyDescent="0.3">
      <c r="A21" s="55">
        <v>41050400</v>
      </c>
      <c r="B21" s="80" t="s">
        <v>39</v>
      </c>
      <c r="C21" s="81"/>
      <c r="D21" s="45">
        <f>D22</f>
        <v>6191718</v>
      </c>
      <c r="E21" s="45">
        <f>E22</f>
        <v>6185263.5099999998</v>
      </c>
      <c r="F21" s="36">
        <f t="shared" si="1"/>
        <v>0.99895756072870245</v>
      </c>
    </row>
    <row r="22" spans="1:6" ht="15.6" x14ac:dyDescent="0.3">
      <c r="A22" s="23">
        <v>1510000000</v>
      </c>
      <c r="B22" s="66" t="s">
        <v>3</v>
      </c>
      <c r="C22" s="67"/>
      <c r="D22" s="46">
        <f>1859158+4332560</f>
        <v>6191718</v>
      </c>
      <c r="E22" s="46">
        <v>6185263.5099999998</v>
      </c>
      <c r="F22" s="37">
        <f t="shared" si="1"/>
        <v>0.99895756072870245</v>
      </c>
    </row>
    <row r="23" spans="1:6" s="49" customFormat="1" ht="193.8" customHeight="1" x14ac:dyDescent="0.3">
      <c r="A23" s="21">
        <v>41050500</v>
      </c>
      <c r="B23" s="72" t="s">
        <v>40</v>
      </c>
      <c r="C23" s="73"/>
      <c r="D23" s="45">
        <f>D24</f>
        <v>4744689</v>
      </c>
      <c r="E23" s="45">
        <f>E24</f>
        <v>4732617.0999999996</v>
      </c>
      <c r="F23" s="36">
        <f t="shared" si="1"/>
        <v>0.99745570257608029</v>
      </c>
    </row>
    <row r="24" spans="1:6" ht="15.6" x14ac:dyDescent="0.3">
      <c r="A24" s="23">
        <v>1510000000</v>
      </c>
      <c r="B24" s="66" t="s">
        <v>3</v>
      </c>
      <c r="C24" s="67"/>
      <c r="D24" s="46">
        <v>4744689</v>
      </c>
      <c r="E24" s="46">
        <v>4732617.0999999996</v>
      </c>
      <c r="F24" s="37">
        <f t="shared" si="1"/>
        <v>0.99745570257608029</v>
      </c>
    </row>
    <row r="25" spans="1:6" ht="253.8" customHeight="1" x14ac:dyDescent="0.3">
      <c r="A25" s="21">
        <v>41050600</v>
      </c>
      <c r="B25" s="72" t="s">
        <v>47</v>
      </c>
      <c r="C25" s="73"/>
      <c r="D25" s="45">
        <f>D26</f>
        <v>6239090</v>
      </c>
      <c r="E25" s="45">
        <f>E26</f>
        <v>6239089.0300000003</v>
      </c>
      <c r="F25" s="36">
        <f t="shared" ref="F25:F26" si="3">E25/D25</f>
        <v>0.99999984452860913</v>
      </c>
    </row>
    <row r="26" spans="1:6" ht="15.6" x14ac:dyDescent="0.3">
      <c r="A26" s="23">
        <v>1510000000</v>
      </c>
      <c r="B26" s="66" t="s">
        <v>3</v>
      </c>
      <c r="C26" s="67"/>
      <c r="D26" s="46">
        <v>6239090</v>
      </c>
      <c r="E26" s="46">
        <v>6239089.0300000003</v>
      </c>
      <c r="F26" s="37">
        <f t="shared" si="3"/>
        <v>0.99999984452860913</v>
      </c>
    </row>
    <row r="27" spans="1:6" ht="97.2" customHeight="1" x14ac:dyDescent="0.3">
      <c r="A27" s="21">
        <v>41050900</v>
      </c>
      <c r="B27" s="72" t="s">
        <v>48</v>
      </c>
      <c r="C27" s="73"/>
      <c r="D27" s="45">
        <f>D28</f>
        <v>4231735</v>
      </c>
      <c r="E27" s="45">
        <f>E28</f>
        <v>0</v>
      </c>
      <c r="F27" s="36">
        <f t="shared" si="1"/>
        <v>0</v>
      </c>
    </row>
    <row r="28" spans="1:6" ht="15.6" x14ac:dyDescent="0.3">
      <c r="A28" s="23">
        <v>1510000000</v>
      </c>
      <c r="B28" s="66" t="s">
        <v>3</v>
      </c>
      <c r="C28" s="67"/>
      <c r="D28" s="46">
        <v>4231735</v>
      </c>
      <c r="E28" s="46">
        <v>0</v>
      </c>
      <c r="F28" s="37">
        <f t="shared" si="1"/>
        <v>0</v>
      </c>
    </row>
    <row r="29" spans="1:6" ht="34.200000000000003" customHeight="1" x14ac:dyDescent="0.3">
      <c r="A29" s="21">
        <v>41051000</v>
      </c>
      <c r="B29" s="72" t="s">
        <v>2</v>
      </c>
      <c r="C29" s="73"/>
      <c r="D29" s="45">
        <f>D30</f>
        <v>3005640</v>
      </c>
      <c r="E29" s="45">
        <f>E30</f>
        <v>2375419.67</v>
      </c>
      <c r="F29" s="36">
        <f t="shared" si="1"/>
        <v>0.79032075364980503</v>
      </c>
    </row>
    <row r="30" spans="1:6" ht="15.6" x14ac:dyDescent="0.3">
      <c r="A30" s="23">
        <v>1510000000</v>
      </c>
      <c r="B30" s="66" t="s">
        <v>3</v>
      </c>
      <c r="C30" s="67"/>
      <c r="D30" s="46">
        <v>3005640</v>
      </c>
      <c r="E30" s="46">
        <v>2375419.67</v>
      </c>
      <c r="F30" s="37">
        <f t="shared" si="1"/>
        <v>0.79032075364980503</v>
      </c>
    </row>
    <row r="31" spans="1:6" ht="46.8" customHeight="1" x14ac:dyDescent="0.3">
      <c r="A31" s="21">
        <v>41051200</v>
      </c>
      <c r="B31" s="72" t="s">
        <v>36</v>
      </c>
      <c r="C31" s="73"/>
      <c r="D31" s="45">
        <f>D32</f>
        <v>430630</v>
      </c>
      <c r="E31" s="45">
        <f>E32</f>
        <v>430630</v>
      </c>
      <c r="F31" s="36">
        <f t="shared" si="1"/>
        <v>1</v>
      </c>
    </row>
    <row r="32" spans="1:6" ht="15.6" x14ac:dyDescent="0.3">
      <c r="A32" s="23">
        <v>1510000000</v>
      </c>
      <c r="B32" s="66" t="s">
        <v>3</v>
      </c>
      <c r="C32" s="67"/>
      <c r="D32" s="46">
        <f>292110+138520</f>
        <v>430630</v>
      </c>
      <c r="E32" s="46">
        <v>430630</v>
      </c>
      <c r="F32" s="37">
        <f t="shared" si="1"/>
        <v>1</v>
      </c>
    </row>
    <row r="33" spans="1:8" ht="49.2" customHeight="1" x14ac:dyDescent="0.3">
      <c r="A33" s="21">
        <v>41051400</v>
      </c>
      <c r="B33" s="72" t="s">
        <v>41</v>
      </c>
      <c r="C33" s="73"/>
      <c r="D33" s="45">
        <f>D34</f>
        <v>2361528</v>
      </c>
      <c r="E33" s="45">
        <f>E34</f>
        <v>2361528</v>
      </c>
      <c r="F33" s="36">
        <f t="shared" si="1"/>
        <v>1</v>
      </c>
    </row>
    <row r="34" spans="1:8" ht="15.6" x14ac:dyDescent="0.3">
      <c r="A34" s="23">
        <v>1510000000</v>
      </c>
      <c r="B34" s="66" t="s">
        <v>3</v>
      </c>
      <c r="C34" s="67"/>
      <c r="D34" s="46">
        <v>2361528</v>
      </c>
      <c r="E34" s="46">
        <v>2361528</v>
      </c>
      <c r="F34" s="37">
        <f t="shared" si="1"/>
        <v>1</v>
      </c>
    </row>
    <row r="35" spans="1:8" ht="51.6" customHeight="1" x14ac:dyDescent="0.3">
      <c r="A35" s="21">
        <v>41051700</v>
      </c>
      <c r="B35" s="72" t="s">
        <v>35</v>
      </c>
      <c r="C35" s="73"/>
      <c r="D35" s="45">
        <f>D36</f>
        <v>367454</v>
      </c>
      <c r="E35" s="45">
        <f>E36</f>
        <v>367454</v>
      </c>
      <c r="F35" s="36">
        <f t="shared" si="1"/>
        <v>1</v>
      </c>
    </row>
    <row r="36" spans="1:8" ht="15.6" x14ac:dyDescent="0.3">
      <c r="A36" s="23">
        <v>1510000000</v>
      </c>
      <c r="B36" s="66" t="s">
        <v>3</v>
      </c>
      <c r="C36" s="67"/>
      <c r="D36" s="46">
        <f>97284+270170</f>
        <v>367454</v>
      </c>
      <c r="E36" s="46">
        <v>367454</v>
      </c>
      <c r="F36" s="37">
        <f t="shared" si="1"/>
        <v>1</v>
      </c>
    </row>
    <row r="37" spans="1:8" ht="15.6" x14ac:dyDescent="0.3">
      <c r="A37" s="21" t="s">
        <v>11</v>
      </c>
      <c r="B37" s="72" t="s">
        <v>4</v>
      </c>
      <c r="C37" s="73"/>
      <c r="D37" s="45">
        <f>D38+D39+D40</f>
        <v>18786897</v>
      </c>
      <c r="E37" s="45">
        <f>E38+E39+E40</f>
        <v>18785451.390000001</v>
      </c>
      <c r="F37" s="36">
        <f t="shared" si="1"/>
        <v>0.9999230522209176</v>
      </c>
      <c r="H37" s="64"/>
    </row>
    <row r="38" spans="1:8" ht="15.6" x14ac:dyDescent="0.3">
      <c r="A38" s="23">
        <v>1510000000</v>
      </c>
      <c r="B38" s="66" t="s">
        <v>3</v>
      </c>
      <c r="C38" s="67"/>
      <c r="D38" s="46">
        <f>28720+182216+306529+15000000+314028+137590-98700+52338-12824</f>
        <v>15909897</v>
      </c>
      <c r="E38" s="46">
        <f>444119+27403.25+83387.65+353541.49+15000000</f>
        <v>15908451.390000001</v>
      </c>
      <c r="F38" s="37">
        <f t="shared" si="1"/>
        <v>0.99990913768957779</v>
      </c>
    </row>
    <row r="39" spans="1:8" ht="15.6" x14ac:dyDescent="0.3">
      <c r="A39" s="23">
        <v>1551900000</v>
      </c>
      <c r="B39" s="66" t="s">
        <v>8</v>
      </c>
      <c r="C39" s="67"/>
      <c r="D39" s="46">
        <f>794600+100000</f>
        <v>894600</v>
      </c>
      <c r="E39" s="46">
        <f>894600</f>
        <v>894600</v>
      </c>
      <c r="F39" s="37">
        <f t="shared" si="1"/>
        <v>1</v>
      </c>
    </row>
    <row r="40" spans="1:8" ht="15.6" x14ac:dyDescent="0.3">
      <c r="A40" s="24">
        <v>1554500000</v>
      </c>
      <c r="B40" s="66" t="s">
        <v>12</v>
      </c>
      <c r="C40" s="67"/>
      <c r="D40" s="48">
        <f>1482400+2000000-1000000-500000</f>
        <v>1982400</v>
      </c>
      <c r="E40" s="48">
        <f>982400+1000000</f>
        <v>1982400</v>
      </c>
      <c r="F40" s="37">
        <f t="shared" ref="F40:F41" si="4">E40/D40</f>
        <v>1</v>
      </c>
    </row>
    <row r="41" spans="1:8" ht="46.8" customHeight="1" x14ac:dyDescent="0.3">
      <c r="A41" s="50">
        <v>41057700</v>
      </c>
      <c r="B41" s="72" t="s">
        <v>37</v>
      </c>
      <c r="C41" s="73"/>
      <c r="D41" s="56">
        <f>D42</f>
        <v>103944</v>
      </c>
      <c r="E41" s="56">
        <f>E42</f>
        <v>83155.199999999997</v>
      </c>
      <c r="F41" s="36">
        <f t="shared" si="4"/>
        <v>0.79999999999999993</v>
      </c>
    </row>
    <row r="42" spans="1:8" ht="15.6" x14ac:dyDescent="0.3">
      <c r="A42" s="23">
        <v>1510000000</v>
      </c>
      <c r="B42" s="66" t="s">
        <v>3</v>
      </c>
      <c r="C42" s="67"/>
      <c r="D42" s="46">
        <v>103944</v>
      </c>
      <c r="E42" s="46">
        <v>83155.199999999997</v>
      </c>
      <c r="F42" s="37">
        <f t="shared" si="1"/>
        <v>0.79999999999999993</v>
      </c>
    </row>
    <row r="43" spans="1:8" ht="77.400000000000006" customHeight="1" x14ac:dyDescent="0.3">
      <c r="A43" s="55">
        <v>41059300</v>
      </c>
      <c r="B43" s="74" t="s">
        <v>49</v>
      </c>
      <c r="C43" s="75"/>
      <c r="D43" s="56">
        <f>D44</f>
        <v>16126</v>
      </c>
      <c r="E43" s="56">
        <f>E44</f>
        <v>11867.05</v>
      </c>
      <c r="F43" s="36">
        <f>E43/D43</f>
        <v>0.73589544834428866</v>
      </c>
    </row>
    <row r="44" spans="1:8" ht="15.6" x14ac:dyDescent="0.3">
      <c r="A44" s="23">
        <v>1510000000</v>
      </c>
      <c r="B44" s="66" t="s">
        <v>3</v>
      </c>
      <c r="C44" s="67"/>
      <c r="D44" s="46">
        <v>16126</v>
      </c>
      <c r="E44" s="46">
        <v>11867.05</v>
      </c>
      <c r="F44" s="37">
        <f t="shared" si="1"/>
        <v>0.73589544834428866</v>
      </c>
    </row>
    <row r="45" spans="1:8" ht="15.6" x14ac:dyDescent="0.3">
      <c r="A45" s="69" t="s">
        <v>20</v>
      </c>
      <c r="B45" s="70"/>
      <c r="C45" s="70"/>
      <c r="D45" s="70"/>
      <c r="E45" s="70"/>
      <c r="F45" s="70"/>
    </row>
    <row r="46" spans="1:8" ht="49.8" customHeight="1" x14ac:dyDescent="0.3">
      <c r="A46" s="21">
        <v>41033300</v>
      </c>
      <c r="B46" s="72" t="s">
        <v>45</v>
      </c>
      <c r="C46" s="73"/>
      <c r="D46" s="45">
        <f>D47</f>
        <v>7220800</v>
      </c>
      <c r="E46" s="45">
        <f>E47</f>
        <v>7220800</v>
      </c>
      <c r="F46" s="36">
        <f t="shared" si="1"/>
        <v>1</v>
      </c>
    </row>
    <row r="47" spans="1:8" ht="15.6" x14ac:dyDescent="0.3">
      <c r="A47" s="23">
        <v>9900000000</v>
      </c>
      <c r="B47" s="66" t="s">
        <v>1</v>
      </c>
      <c r="C47" s="67"/>
      <c r="D47" s="46">
        <v>7220800</v>
      </c>
      <c r="E47" s="46">
        <v>7220800</v>
      </c>
      <c r="F47" s="37">
        <f t="shared" si="1"/>
        <v>1</v>
      </c>
    </row>
    <row r="48" spans="1:8" s="16" customFormat="1" ht="34.799999999999997" customHeight="1" x14ac:dyDescent="0.3">
      <c r="A48" s="21">
        <v>41051100</v>
      </c>
      <c r="B48" s="72" t="s">
        <v>33</v>
      </c>
      <c r="C48" s="73"/>
      <c r="D48" s="45">
        <f>D49</f>
        <v>3364219</v>
      </c>
      <c r="E48" s="45">
        <f>E49</f>
        <v>3364219</v>
      </c>
      <c r="F48" s="36">
        <f t="shared" si="1"/>
        <v>1</v>
      </c>
    </row>
    <row r="49" spans="1:6" ht="15.6" x14ac:dyDescent="0.3">
      <c r="A49" s="23">
        <v>1510000000</v>
      </c>
      <c r="B49" s="66" t="s">
        <v>3</v>
      </c>
      <c r="C49" s="67"/>
      <c r="D49" s="46">
        <f>1532916+1831303</f>
        <v>3364219</v>
      </c>
      <c r="E49" s="46">
        <v>3364219</v>
      </c>
      <c r="F49" s="37">
        <f t="shared" si="1"/>
        <v>1</v>
      </c>
    </row>
    <row r="50" spans="1:6" ht="21.6" customHeight="1" x14ac:dyDescent="0.3">
      <c r="A50" s="21">
        <v>41053400</v>
      </c>
      <c r="B50" s="72" t="s">
        <v>31</v>
      </c>
      <c r="C50" s="73"/>
      <c r="D50" s="45">
        <f>D51</f>
        <v>26891342</v>
      </c>
      <c r="E50" s="45">
        <f>E51</f>
        <v>26891342</v>
      </c>
      <c r="F50" s="36">
        <f t="shared" si="1"/>
        <v>1</v>
      </c>
    </row>
    <row r="51" spans="1:6" ht="15.6" x14ac:dyDescent="0.3">
      <c r="A51" s="23">
        <v>1510000000</v>
      </c>
      <c r="B51" s="66" t="s">
        <v>3</v>
      </c>
      <c r="C51" s="67"/>
      <c r="D51" s="46">
        <f>26491442+399900</f>
        <v>26891342</v>
      </c>
      <c r="E51" s="46">
        <v>26891342</v>
      </c>
      <c r="F51" s="37">
        <f t="shared" si="1"/>
        <v>1</v>
      </c>
    </row>
    <row r="52" spans="1:6" ht="15.6" x14ac:dyDescent="0.3">
      <c r="A52" s="21" t="s">
        <v>11</v>
      </c>
      <c r="B52" s="72" t="s">
        <v>4</v>
      </c>
      <c r="C52" s="73"/>
      <c r="D52" s="45">
        <f>D53</f>
        <v>2000000</v>
      </c>
      <c r="E52" s="45">
        <f>E53</f>
        <v>2000000</v>
      </c>
      <c r="F52" s="36">
        <f t="shared" si="1"/>
        <v>1</v>
      </c>
    </row>
    <row r="53" spans="1:6" ht="15.6" x14ac:dyDescent="0.3">
      <c r="A53" s="23">
        <v>1510000000</v>
      </c>
      <c r="B53" s="66" t="s">
        <v>3</v>
      </c>
      <c r="C53" s="67"/>
      <c r="D53" s="46">
        <v>2000000</v>
      </c>
      <c r="E53" s="46">
        <v>2000000</v>
      </c>
      <c r="F53" s="37">
        <f t="shared" si="1"/>
        <v>1</v>
      </c>
    </row>
    <row r="54" spans="1:6" ht="15.6" x14ac:dyDescent="0.3">
      <c r="A54" s="22" t="s">
        <v>13</v>
      </c>
      <c r="B54" s="25" t="s">
        <v>21</v>
      </c>
      <c r="C54" s="26"/>
      <c r="D54" s="47">
        <f>D55+D56</f>
        <v>358787312</v>
      </c>
      <c r="E54" s="47">
        <f>E55+E56</f>
        <v>350761154.04000002</v>
      </c>
      <c r="F54" s="36">
        <f t="shared" si="1"/>
        <v>0.9776297608874196</v>
      </c>
    </row>
    <row r="55" spans="1:6" ht="15.6" x14ac:dyDescent="0.3">
      <c r="A55" s="22" t="s">
        <v>13</v>
      </c>
      <c r="B55" s="25" t="s">
        <v>5</v>
      </c>
      <c r="C55" s="26"/>
      <c r="D55" s="47">
        <f>D13+D15+D17+D19+D21+D23+D25+D27+D29+D31+D33+D35+D37+D41+D43</f>
        <v>319310951</v>
      </c>
      <c r="E55" s="47">
        <f>E13+E15+E17+E19+E21+E23+E25+E27+E29+E31+E33+E35+E37+E41+E43</f>
        <v>311284793.04000002</v>
      </c>
      <c r="F55" s="36">
        <f t="shared" si="1"/>
        <v>0.97486413185998133</v>
      </c>
    </row>
    <row r="56" spans="1:6" ht="15.6" x14ac:dyDescent="0.3">
      <c r="A56" s="22" t="s">
        <v>13</v>
      </c>
      <c r="B56" s="25" t="s">
        <v>6</v>
      </c>
      <c r="C56" s="26"/>
      <c r="D56" s="47">
        <f>D46+D48+D50+D52</f>
        <v>39476361</v>
      </c>
      <c r="E56" s="44">
        <f>E46+E48+E50+E52</f>
        <v>39476361</v>
      </c>
      <c r="F56" s="36">
        <f t="shared" si="1"/>
        <v>1</v>
      </c>
    </row>
    <row r="57" spans="1:6" ht="15.6" x14ac:dyDescent="0.3">
      <c r="A57" s="17"/>
      <c r="B57" s="17"/>
      <c r="C57" s="17"/>
      <c r="D57" s="17"/>
      <c r="E57" s="60"/>
      <c r="F57" s="61"/>
    </row>
    <row r="58" spans="1:6" ht="15.6" x14ac:dyDescent="0.3">
      <c r="A58" s="68" t="s">
        <v>22</v>
      </c>
      <c r="B58" s="68"/>
      <c r="C58" s="68"/>
      <c r="D58" s="68"/>
      <c r="E58" s="68"/>
      <c r="F58" s="68"/>
    </row>
    <row r="59" spans="1:6" ht="15.6" x14ac:dyDescent="0.3">
      <c r="A59" s="27"/>
      <c r="B59" s="17"/>
      <c r="C59" s="17"/>
      <c r="D59" s="18"/>
      <c r="E59" s="58" t="s">
        <v>43</v>
      </c>
      <c r="F59" s="61"/>
    </row>
    <row r="60" spans="1:6" ht="84" x14ac:dyDescent="0.3">
      <c r="A60" s="57" t="s">
        <v>23</v>
      </c>
      <c r="B60" s="57" t="s">
        <v>24</v>
      </c>
      <c r="C60" s="57" t="s">
        <v>25</v>
      </c>
      <c r="D60" s="57" t="s">
        <v>44</v>
      </c>
      <c r="E60" s="38" t="s">
        <v>34</v>
      </c>
      <c r="F60" s="38" t="s">
        <v>15</v>
      </c>
    </row>
    <row r="61" spans="1:6" x14ac:dyDescent="0.3">
      <c r="A61" s="28">
        <v>1</v>
      </c>
      <c r="B61" s="28">
        <v>2</v>
      </c>
      <c r="C61" s="28">
        <v>3</v>
      </c>
      <c r="D61" s="28">
        <v>4</v>
      </c>
      <c r="E61" s="59">
        <v>4</v>
      </c>
      <c r="F61" s="59" t="s">
        <v>28</v>
      </c>
    </row>
    <row r="62" spans="1:6" ht="15.6" x14ac:dyDescent="0.3">
      <c r="A62" s="69" t="s">
        <v>26</v>
      </c>
      <c r="B62" s="70"/>
      <c r="C62" s="70"/>
      <c r="D62" s="70"/>
      <c r="E62" s="70"/>
      <c r="F62" s="71"/>
    </row>
    <row r="63" spans="1:6" ht="15.6" x14ac:dyDescent="0.3">
      <c r="A63" s="3">
        <v>3719770</v>
      </c>
      <c r="B63" s="31">
        <v>9770</v>
      </c>
      <c r="C63" s="35" t="s">
        <v>4</v>
      </c>
      <c r="D63" s="42">
        <f>D64+D65</f>
        <v>4124000</v>
      </c>
      <c r="E63" s="42">
        <f>E64+E65</f>
        <v>4124000</v>
      </c>
      <c r="F63" s="39">
        <f>E63/D63</f>
        <v>1</v>
      </c>
    </row>
    <row r="64" spans="1:6" ht="15.6" x14ac:dyDescent="0.3">
      <c r="A64" s="23">
        <v>1510000000</v>
      </c>
      <c r="B64" s="32">
        <v>9770</v>
      </c>
      <c r="C64" s="33" t="s">
        <v>3</v>
      </c>
      <c r="D64" s="43">
        <f>1261500+2237000+309000-283500</f>
        <v>3524000</v>
      </c>
      <c r="E64" s="43">
        <v>3524000</v>
      </c>
      <c r="F64" s="40">
        <f t="shared" ref="F64:F75" si="5">E64/D64</f>
        <v>1</v>
      </c>
    </row>
    <row r="65" spans="1:6" ht="15.6" x14ac:dyDescent="0.3">
      <c r="A65" s="23">
        <v>1532720000</v>
      </c>
      <c r="B65" s="32">
        <v>9770</v>
      </c>
      <c r="C65" s="33" t="s">
        <v>18</v>
      </c>
      <c r="D65" s="41">
        <f>300000+300000</f>
        <v>600000</v>
      </c>
      <c r="E65" s="41">
        <v>600000</v>
      </c>
      <c r="F65" s="40">
        <f t="shared" si="5"/>
        <v>1</v>
      </c>
    </row>
    <row r="66" spans="1:6" ht="46.8" x14ac:dyDescent="0.3">
      <c r="A66" s="3">
        <v>3719800</v>
      </c>
      <c r="B66" s="3">
        <v>9800</v>
      </c>
      <c r="C66" s="4" t="s">
        <v>7</v>
      </c>
      <c r="D66" s="42">
        <f>D67</f>
        <v>14967460</v>
      </c>
      <c r="E66" s="42">
        <f>E67</f>
        <v>14932869.880000001</v>
      </c>
      <c r="F66" s="36">
        <f t="shared" si="5"/>
        <v>0.99768897862429573</v>
      </c>
    </row>
    <row r="67" spans="1:6" ht="15.6" x14ac:dyDescent="0.3">
      <c r="A67" s="62">
        <v>9900000000</v>
      </c>
      <c r="B67" s="34">
        <v>9800</v>
      </c>
      <c r="C67" s="63" t="s">
        <v>1</v>
      </c>
      <c r="D67" s="43">
        <f>190000+3950000+1835334+26400+1000000+2000000+295600+2377680+2949666+172780+170000</f>
        <v>14967460</v>
      </c>
      <c r="E67" s="43">
        <v>14932869.880000001</v>
      </c>
      <c r="F67" s="40">
        <f t="shared" si="5"/>
        <v>0.99768897862429573</v>
      </c>
    </row>
    <row r="68" spans="1:6" ht="15.6" x14ac:dyDescent="0.3">
      <c r="A68" s="69" t="s">
        <v>27</v>
      </c>
      <c r="B68" s="70"/>
      <c r="C68" s="70"/>
      <c r="D68" s="70"/>
      <c r="E68" s="70"/>
      <c r="F68" s="71"/>
    </row>
    <row r="69" spans="1:6" ht="15.6" x14ac:dyDescent="0.3">
      <c r="A69" s="3">
        <v>3719770</v>
      </c>
      <c r="B69" s="31">
        <v>9770</v>
      </c>
      <c r="C69" s="35" t="s">
        <v>4</v>
      </c>
      <c r="D69" s="42">
        <f>D70</f>
        <v>2083500</v>
      </c>
      <c r="E69" s="42">
        <f>E70</f>
        <v>2083500</v>
      </c>
      <c r="F69" s="39">
        <f t="shared" si="5"/>
        <v>1</v>
      </c>
    </row>
    <row r="70" spans="1:6" ht="15.6" x14ac:dyDescent="0.3">
      <c r="A70" s="23">
        <v>1510000000</v>
      </c>
      <c r="B70" s="32">
        <v>9770</v>
      </c>
      <c r="C70" s="33" t="s">
        <v>3</v>
      </c>
      <c r="D70" s="43">
        <f>1800000+283500</f>
        <v>2083500</v>
      </c>
      <c r="E70" s="43">
        <v>2083500</v>
      </c>
      <c r="F70" s="40">
        <f t="shared" si="5"/>
        <v>1</v>
      </c>
    </row>
    <row r="71" spans="1:6" ht="46.8" x14ac:dyDescent="0.3">
      <c r="A71" s="3">
        <v>3719800</v>
      </c>
      <c r="B71" s="3">
        <v>9800</v>
      </c>
      <c r="C71" s="4" t="s">
        <v>7</v>
      </c>
      <c r="D71" s="42">
        <f>D72</f>
        <v>76061943</v>
      </c>
      <c r="E71" s="42">
        <f>E72</f>
        <v>72361706.469999999</v>
      </c>
      <c r="F71" s="36">
        <f t="shared" si="5"/>
        <v>0.95135232701063133</v>
      </c>
    </row>
    <row r="72" spans="1:6" ht="15.6" x14ac:dyDescent="0.3">
      <c r="A72" s="29">
        <v>9900000000</v>
      </c>
      <c r="B72" s="34">
        <v>9800</v>
      </c>
      <c r="C72" s="30" t="s">
        <v>1</v>
      </c>
      <c r="D72" s="41">
        <f>1300000+13350000+1902000+950000+4750000+1943963+3200000+2204400+5202404+12100000+6000000+1000000+9943000+101456+8457500-172780+3000000+830000</f>
        <v>76061943</v>
      </c>
      <c r="E72" s="41">
        <v>72361706.469999999</v>
      </c>
      <c r="F72" s="40">
        <f t="shared" si="5"/>
        <v>0.95135232701063133</v>
      </c>
    </row>
    <row r="73" spans="1:6" ht="15.6" x14ac:dyDescent="0.3">
      <c r="A73" s="19" t="s">
        <v>13</v>
      </c>
      <c r="B73" s="19" t="s">
        <v>13</v>
      </c>
      <c r="C73" s="25" t="s">
        <v>14</v>
      </c>
      <c r="D73" s="44">
        <f>D74+D75</f>
        <v>97236903</v>
      </c>
      <c r="E73" s="44">
        <f>E74+E75</f>
        <v>93502076.349999994</v>
      </c>
      <c r="F73" s="39">
        <f t="shared" si="5"/>
        <v>0.96159044010276629</v>
      </c>
    </row>
    <row r="74" spans="1:6" ht="15.6" x14ac:dyDescent="0.3">
      <c r="A74" s="19" t="s">
        <v>13</v>
      </c>
      <c r="B74" s="19" t="s">
        <v>13</v>
      </c>
      <c r="C74" s="5" t="s">
        <v>5</v>
      </c>
      <c r="D74" s="44">
        <f>D63+D66</f>
        <v>19091460</v>
      </c>
      <c r="E74" s="44">
        <f>E63+E66</f>
        <v>19056869.880000003</v>
      </c>
      <c r="F74" s="39">
        <f t="shared" si="5"/>
        <v>0.99818818885512173</v>
      </c>
    </row>
    <row r="75" spans="1:6" ht="15.6" x14ac:dyDescent="0.3">
      <c r="A75" s="19" t="s">
        <v>13</v>
      </c>
      <c r="B75" s="19" t="s">
        <v>13</v>
      </c>
      <c r="C75" s="5" t="s">
        <v>6</v>
      </c>
      <c r="D75" s="44">
        <f>D69+D71</f>
        <v>78145443</v>
      </c>
      <c r="E75" s="44">
        <f>E69+E71</f>
        <v>74445206.469999999</v>
      </c>
      <c r="F75" s="39">
        <f t="shared" si="5"/>
        <v>0.95264936267620881</v>
      </c>
    </row>
    <row r="77" spans="1:6" s="17" customFormat="1" ht="15.6" x14ac:dyDescent="0.3">
      <c r="B77" s="17" t="s">
        <v>52</v>
      </c>
      <c r="D77" s="65" t="s">
        <v>53</v>
      </c>
      <c r="E77" s="65"/>
      <c r="F77" s="65"/>
    </row>
  </sheetData>
  <mergeCells count="53">
    <mergeCell ref="B42:C42"/>
    <mergeCell ref="D1:F1"/>
    <mergeCell ref="B40:C40"/>
    <mergeCell ref="B41:C41"/>
    <mergeCell ref="B17:C17"/>
    <mergeCell ref="B18:C18"/>
    <mergeCell ref="B19:C19"/>
    <mergeCell ref="B20:C20"/>
    <mergeCell ref="B25:C25"/>
    <mergeCell ref="B34:C34"/>
    <mergeCell ref="B27:C27"/>
    <mergeCell ref="B28:C28"/>
    <mergeCell ref="B23:C23"/>
    <mergeCell ref="B24:C24"/>
    <mergeCell ref="B33:C33"/>
    <mergeCell ref="B26:C26"/>
    <mergeCell ref="B38:C38"/>
    <mergeCell ref="B39:C39"/>
    <mergeCell ref="B21:C21"/>
    <mergeCell ref="B22:C22"/>
    <mergeCell ref="B30:C30"/>
    <mergeCell ref="B35:C35"/>
    <mergeCell ref="B32:C32"/>
    <mergeCell ref="B29:C29"/>
    <mergeCell ref="B31:C31"/>
    <mergeCell ref="B36:C36"/>
    <mergeCell ref="B37:C37"/>
    <mergeCell ref="A4:F4"/>
    <mergeCell ref="A5:F5"/>
    <mergeCell ref="D2:F2"/>
    <mergeCell ref="D3:F3"/>
    <mergeCell ref="A8:F8"/>
    <mergeCell ref="B10:C10"/>
    <mergeCell ref="B11:C11"/>
    <mergeCell ref="B15:C15"/>
    <mergeCell ref="B16:C16"/>
    <mergeCell ref="B13:C13"/>
    <mergeCell ref="B14:C14"/>
    <mergeCell ref="A12:F12"/>
    <mergeCell ref="B43:C43"/>
    <mergeCell ref="B44:C44"/>
    <mergeCell ref="B46:C46"/>
    <mergeCell ref="B47:C47"/>
    <mergeCell ref="A45:F45"/>
    <mergeCell ref="B53:C53"/>
    <mergeCell ref="A58:F58"/>
    <mergeCell ref="A62:F62"/>
    <mergeCell ref="A68:F68"/>
    <mergeCell ref="B48:C48"/>
    <mergeCell ref="B49:C49"/>
    <mergeCell ref="B50:C50"/>
    <mergeCell ref="B51:C51"/>
    <mergeCell ref="B52:C52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2024-10-26T10:01:19Z</cp:lastPrinted>
  <dcterms:created xsi:type="dcterms:W3CDTF">2021-10-22T11:16:55Z</dcterms:created>
  <dcterms:modified xsi:type="dcterms:W3CDTF">2025-01-22T09:07:50Z</dcterms:modified>
</cp:coreProperties>
</file>