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Оксана документы\1 ДОКУМЕНТИ\8 созыв\55 сесія 28.01.2025\№780 Зміни бюджет 25 р\"/>
    </mc:Choice>
  </mc:AlternateContent>
  <xr:revisionPtr revIDLastSave="0" documentId="13_ncr:1_{3FDC49EB-5562-4A35-AF11-8ACB7F6E25A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025" sheetId="1" r:id="rId1"/>
  </sheets>
  <definedNames>
    <definedName name="_xlnm.Print_Titles" localSheetId="0">'2025'!$12:$15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7" i="1" l="1"/>
  <c r="C77" i="1" l="1"/>
  <c r="C76" i="1" s="1"/>
  <c r="E76" i="1"/>
  <c r="F76" i="1"/>
  <c r="D76" i="1"/>
  <c r="D88" i="1" l="1"/>
  <c r="C88" i="1" s="1"/>
  <c r="E64" i="1"/>
  <c r="F64" i="1"/>
  <c r="D64" i="1"/>
  <c r="C68" i="1"/>
  <c r="E86" i="1"/>
  <c r="F86" i="1"/>
  <c r="C64" i="1" l="1"/>
  <c r="D81" i="1"/>
  <c r="C83" i="1" l="1"/>
  <c r="C84" i="1"/>
  <c r="C85" i="1"/>
  <c r="E81" i="1" l="1"/>
  <c r="E80" i="1" s="1"/>
  <c r="E79" i="1" s="1"/>
  <c r="F81" i="1"/>
  <c r="F80" i="1" s="1"/>
  <c r="F79" i="1" s="1"/>
  <c r="D86" i="1" l="1"/>
  <c r="D80" i="1" s="1"/>
  <c r="D79" i="1" s="1"/>
  <c r="D33" i="1" l="1"/>
  <c r="E71" i="1"/>
  <c r="F71" i="1"/>
  <c r="D71" i="1"/>
  <c r="C72" i="1"/>
  <c r="D51" i="1"/>
  <c r="C67" i="1"/>
  <c r="D47" i="1"/>
  <c r="C71" i="1" l="1"/>
  <c r="C54" i="1" l="1"/>
  <c r="C80" i="1" l="1"/>
  <c r="E51" i="1" l="1"/>
  <c r="C51" i="1" s="1"/>
  <c r="F51" i="1"/>
  <c r="C87" i="1" l="1"/>
  <c r="C86" i="1" s="1"/>
  <c r="C75" i="1" l="1"/>
  <c r="E19" i="1" l="1"/>
  <c r="E17" i="1" s="1"/>
  <c r="F19" i="1"/>
  <c r="F17" i="1" s="1"/>
  <c r="D19" i="1"/>
  <c r="D17" i="1" s="1"/>
  <c r="D21" i="1"/>
  <c r="E21" i="1"/>
  <c r="F21" i="1"/>
  <c r="E24" i="1"/>
  <c r="F24" i="1"/>
  <c r="D24" i="1"/>
  <c r="E26" i="1"/>
  <c r="F26" i="1"/>
  <c r="D26" i="1"/>
  <c r="E28" i="1"/>
  <c r="F28" i="1"/>
  <c r="D28" i="1"/>
  <c r="E33" i="1"/>
  <c r="F33" i="1"/>
  <c r="E38" i="1"/>
  <c r="F38" i="1"/>
  <c r="D38" i="1"/>
  <c r="E43" i="1"/>
  <c r="F43" i="1"/>
  <c r="D43" i="1"/>
  <c r="C47" i="1"/>
  <c r="D48" i="1"/>
  <c r="F48" i="1"/>
  <c r="E48" i="1"/>
  <c r="C55" i="1"/>
  <c r="E57" i="1"/>
  <c r="E56" i="1" s="1"/>
  <c r="F57" i="1"/>
  <c r="F56" i="1" s="1"/>
  <c r="D57" i="1"/>
  <c r="C62" i="1"/>
  <c r="C61" i="1"/>
  <c r="C60" i="1"/>
  <c r="C59" i="1"/>
  <c r="C58" i="1"/>
  <c r="C63" i="1"/>
  <c r="C65" i="1"/>
  <c r="C66" i="1"/>
  <c r="C69" i="1"/>
  <c r="D74" i="1"/>
  <c r="F74" i="1"/>
  <c r="F73" i="1" s="1"/>
  <c r="F70" i="1" s="1"/>
  <c r="E74" i="1"/>
  <c r="C82" i="1"/>
  <c r="C81" i="1" s="1"/>
  <c r="D23" i="1" l="1"/>
  <c r="D56" i="1"/>
  <c r="C56" i="1" s="1"/>
  <c r="C38" i="1"/>
  <c r="D32" i="1"/>
  <c r="D31" i="1" s="1"/>
  <c r="E73" i="1"/>
  <c r="E70" i="1" s="1"/>
  <c r="C43" i="1"/>
  <c r="E32" i="1"/>
  <c r="E31" i="1" s="1"/>
  <c r="F23" i="1"/>
  <c r="D73" i="1"/>
  <c r="D70" i="1" s="1"/>
  <c r="C74" i="1"/>
  <c r="F32" i="1"/>
  <c r="F31" i="1" s="1"/>
  <c r="E23" i="1"/>
  <c r="F50" i="1"/>
  <c r="E50" i="1"/>
  <c r="C79" i="1"/>
  <c r="C57" i="1"/>
  <c r="C53" i="1"/>
  <c r="C52" i="1"/>
  <c r="C49" i="1"/>
  <c r="C48" i="1"/>
  <c r="C46" i="1"/>
  <c r="C45" i="1"/>
  <c r="C44" i="1"/>
  <c r="C42" i="1"/>
  <c r="C41" i="1"/>
  <c r="C40" i="1"/>
  <c r="C39" i="1"/>
  <c r="C37" i="1"/>
  <c r="C36" i="1"/>
  <c r="C35" i="1"/>
  <c r="C34" i="1"/>
  <c r="C30" i="1"/>
  <c r="C29" i="1"/>
  <c r="C28" i="1"/>
  <c r="C27" i="1"/>
  <c r="C26" i="1"/>
  <c r="C25" i="1"/>
  <c r="C24" i="1"/>
  <c r="C22" i="1"/>
  <c r="C21" i="1"/>
  <c r="C20" i="1"/>
  <c r="C19" i="1"/>
  <c r="C18" i="1"/>
  <c r="C17" i="1"/>
  <c r="D16" i="1" l="1"/>
  <c r="D50" i="1"/>
  <c r="C70" i="1"/>
  <c r="C23" i="1"/>
  <c r="F16" i="1"/>
  <c r="F78" i="1" s="1"/>
  <c r="C31" i="1"/>
  <c r="C73" i="1"/>
  <c r="E16" i="1"/>
  <c r="E78" i="1" s="1"/>
  <c r="C32" i="1"/>
  <c r="C33" i="1"/>
  <c r="D78" i="1" l="1"/>
  <c r="F89" i="1"/>
  <c r="C50" i="1"/>
  <c r="E89" i="1"/>
  <c r="C16" i="1"/>
  <c r="C78" i="1" l="1"/>
  <c r="D89" i="1"/>
  <c r="C89" i="1" s="1"/>
</calcChain>
</file>

<file path=xl/sharedStrings.xml><?xml version="1.0" encoding="utf-8"?>
<sst xmlns="http://schemas.openxmlformats.org/spreadsheetml/2006/main" count="150" uniqueCount="148">
  <si>
    <t>1558900000</t>
  </si>
  <si>
    <t>(код бюджету)</t>
  </si>
  <si>
    <t>(грн)</t>
  </si>
  <si>
    <t>Код</t>
  </si>
  <si>
    <t>Найменування згідно з Класифікацією доходів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</si>
  <si>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</si>
  <si>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</si>
  <si>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</si>
  <si>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</si>
  <si>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</si>
  <si>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10000000</t>
  </si>
  <si>
    <t>Податкові надходження</t>
  </si>
  <si>
    <t>11000000</t>
  </si>
  <si>
    <t>Податки на доходи, податки на прибуток, податки на збільшення ринкової вартості</t>
  </si>
  <si>
    <t>11010000</t>
  </si>
  <si>
    <t>Податок та збір на доходи фізичних осіб</t>
  </si>
  <si>
    <t>11020000</t>
  </si>
  <si>
    <t>Податок на прибуток підприємств</t>
  </si>
  <si>
    <t>11020200</t>
  </si>
  <si>
    <t>Податок на прибуток підприємств та фінансових установ комунальної власності</t>
  </si>
  <si>
    <t>13000000</t>
  </si>
  <si>
    <t>Рентна плата та плата за використання інших природних ресурсів</t>
  </si>
  <si>
    <t>13030100</t>
  </si>
  <si>
    <t>Рентна плата за користування надрами для видобування інших корисних копалин загальнодержавного значення</t>
  </si>
  <si>
    <t>14000000</t>
  </si>
  <si>
    <t>Внутрішні податки на товари та послуги</t>
  </si>
  <si>
    <t>14020000</t>
  </si>
  <si>
    <t>Акцизний податок з вироблених в Україні підакцизних товарів (продукції)</t>
  </si>
  <si>
    <t>14021900</t>
  </si>
  <si>
    <t>Пальне</t>
  </si>
  <si>
    <t>14030000</t>
  </si>
  <si>
    <t>Акцизний податок з ввезених на митну територію України підакцизних товарів (продукції)</t>
  </si>
  <si>
    <t>14031900</t>
  </si>
  <si>
    <t>14040000</t>
  </si>
  <si>
    <t>Акцизний податок з реалізації суб`єктами господарювання роздрібної торгівлі підакцизних товарів</t>
  </si>
  <si>
    <t>14040100</t>
  </si>
  <si>
    <t>Акцизний податок з реалізації виробниками та/або імпортерами, у тому числі в роздрібній торгівлі тютюнових виробів, тютюну та промислових замінників тютюну, рідин, що використовуються в електронних сигаретах, що оподатковується згідно з підпунктом 213.1.14 пункту 213.1 статті 213 Податкового кодексу України</t>
  </si>
  <si>
    <t>14040200</t>
  </si>
  <si>
    <t>Акцизний податок з реалізації суб`єктами господарювання роздрібної торгівлі підакцизних товарів (крім тих, що оподатковуються згідно з підпунктом 213.1.14 пункту 213.1 статті 213 Податкового кодексу України)</t>
  </si>
  <si>
    <t>18000000</t>
  </si>
  <si>
    <t>Місцеві податки та збори, що сплачуються (перераховуються) згідно з Податковим кодексом України</t>
  </si>
  <si>
    <t>18010000</t>
  </si>
  <si>
    <t>Податок на майно</t>
  </si>
  <si>
    <t>18010100</t>
  </si>
  <si>
    <t>Податок на нерухоме майно, відмінне від земельної ділянки, сплачений юридичними особами, які є власниками об`єктів житлової нерухомості</t>
  </si>
  <si>
    <t>18010200</t>
  </si>
  <si>
    <t>Податок на нерухоме майно, відмінне від земельної ділянки, сплачений фізичними особами, які є власниками об`єктів житлової нерухомості</t>
  </si>
  <si>
    <t>18010300</t>
  </si>
  <si>
    <t>Податок на нерухоме майно, відмінне від земельної ділянки, сплачений фізичними особами, які є власниками об`єктів нежитлової нерухомості</t>
  </si>
  <si>
    <t>18010400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</si>
  <si>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</t>
  </si>
  <si>
    <t>18010500</t>
  </si>
  <si>
    <t>Земельний податок з юридичних осіб</t>
  </si>
  <si>
    <t>18010600</t>
  </si>
  <si>
    <t>Орендна плата з юридичних осіб</t>
  </si>
  <si>
    <t>18010700</t>
  </si>
  <si>
    <t>Земельний податок з фізичних осіб</t>
  </si>
  <si>
    <t>18010900</t>
  </si>
  <si>
    <t>Орендна плата з фізичних осіб</t>
  </si>
  <si>
    <t>18011000</t>
  </si>
  <si>
    <t>Транспортний податок з фізичних осіб</t>
  </si>
  <si>
    <t>18011100</t>
  </si>
  <si>
    <t>Транспортний податок з юридичних осіб</t>
  </si>
  <si>
    <t>18030000</t>
  </si>
  <si>
    <t>Туристичний збір</t>
  </si>
  <si>
    <t>18050000</t>
  </si>
  <si>
    <t>Єдиний податок</t>
  </si>
  <si>
    <t>19000000</t>
  </si>
  <si>
    <t>Інші податки та збори</t>
  </si>
  <si>
    <t>19010000</t>
  </si>
  <si>
    <t>Екологічний податок</t>
  </si>
  <si>
    <t>20000000</t>
  </si>
  <si>
    <t>Неподаткові надходження</t>
  </si>
  <si>
    <t>21000000</t>
  </si>
  <si>
    <t>Доходи від власності та підприємницької діяльності</t>
  </si>
  <si>
    <t>Інші надходження</t>
  </si>
  <si>
    <t>21081100</t>
  </si>
  <si>
    <t>Адміністративні штрафи та інші санкції</t>
  </si>
  <si>
    <t>21081500</t>
  </si>
  <si>
    <t>21082400</t>
  </si>
  <si>
    <t>Кошти гарантійного та реєстраційного внесків, що визначені Законом України `Про оренду державного та комунального майна`, які підлягають перерахуванню оператором електронного майданчика до відповідного бюджету</t>
  </si>
  <si>
    <t>22000000</t>
  </si>
  <si>
    <t>Адміністративні збори та платежі, доходи від некомерційної господарської діяльності</t>
  </si>
  <si>
    <t>22010000</t>
  </si>
  <si>
    <t>Плата за надання адміністративних послуг</t>
  </si>
  <si>
    <t>22010300</t>
  </si>
  <si>
    <t>22012500</t>
  </si>
  <si>
    <t>Плата за надання інших адміністративних послуг</t>
  </si>
  <si>
    <t>22012600</t>
  </si>
  <si>
    <t>Адміністративний збір за державну реєстрацію речових прав на нерухоме майно та їх обтяжень</t>
  </si>
  <si>
    <t>22012900</t>
  </si>
  <si>
    <t>22080400</t>
  </si>
  <si>
    <t>Надходження від орендної плати за користування майновим комплексом та іншим майном, що перебуває в комунальній власності</t>
  </si>
  <si>
    <t>22090000</t>
  </si>
  <si>
    <t>Державне мито</t>
  </si>
  <si>
    <t>24000000</t>
  </si>
  <si>
    <t>Інші неподаткові надходження</t>
  </si>
  <si>
    <t>24060300</t>
  </si>
  <si>
    <t>24062100</t>
  </si>
  <si>
    <t>Грошові стягнення за шкоду, заподіяну порушенням законодавства про охорону навколишнього природного середовища внаслідок господарської та іншої діяльності</t>
  </si>
  <si>
    <t>25000000</t>
  </si>
  <si>
    <t>Власні надходження бюджетних установ</t>
  </si>
  <si>
    <t>30000000</t>
  </si>
  <si>
    <t>Доходи від операцій з капіталом</t>
  </si>
  <si>
    <t>33000000</t>
  </si>
  <si>
    <t>Кошти від продажу землі і нематеріальних активів</t>
  </si>
  <si>
    <t>33010000</t>
  </si>
  <si>
    <t>Кошти від продажу землі</t>
  </si>
  <si>
    <t>33010100</t>
  </si>
  <si>
    <t>Кошти від продажу земельних ділянок несільськогосподарського призначення, що перебувають у державній або комунальній власності, та земельних ділянок, які знаходяться на території Автономної Республіки Крим</t>
  </si>
  <si>
    <t>Усього доходів (без урахування міжбюджетних трансфертів)</t>
  </si>
  <si>
    <t>40000000</t>
  </si>
  <si>
    <t>Офіційні трансферти</t>
  </si>
  <si>
    <t>41000000</t>
  </si>
  <si>
    <t>Від органів державного управління</t>
  </si>
  <si>
    <t>41030000</t>
  </si>
  <si>
    <t>Субвенції з державного бюджету місцевим бюджетам</t>
  </si>
  <si>
    <t>41033900</t>
  </si>
  <si>
    <t>Освітня субвенція з державного бюджету місцевим бюджетам</t>
  </si>
  <si>
    <t>41050000</t>
  </si>
  <si>
    <t>Субвенції з місцевих бюджетів іншим місцевим бюджетам</t>
  </si>
  <si>
    <t>Інші субвенції з місцевого бюджету</t>
  </si>
  <si>
    <t>Разом доходів</t>
  </si>
  <si>
    <t>X</t>
  </si>
  <si>
    <t>Транспортний податок</t>
  </si>
  <si>
    <t>Плата за землю</t>
  </si>
  <si>
    <t>Податок на нерухоме майно</t>
  </si>
  <si>
    <t xml:space="preserve">                                         Начальник фінансового управління                                                          Ольга ЯКОВЕНКО                                     </t>
  </si>
  <si>
    <t>Плата за встановлення земельного сервітуту, за надання права користування земельною ділянкою для сільськогосподарських потреб (емфітевзис), для забудови (суперфіцій)</t>
  </si>
  <si>
    <t>до рішення Чорноморської міської ради</t>
  </si>
  <si>
    <t xml:space="preserve">Кошти за шкоду, що заподіяна на земельних ділянках державної та комунальної власності, які не надані у користування та не передані у власність, внаслідок їх самовільного зайняття, використання не за цільовим призначенням, зняття ґрунтового покриву (родючого шару ґрунту) без спеціального дозволу; відшкодування збитків за погіршення якості ґрунтового покриву тощо та за неодержання доходів у зв'язку з тимчасовим невикористанням земельних ділянок </t>
  </si>
  <si>
    <t>Додаток 1</t>
  </si>
  <si>
    <t xml:space="preserve">Надходження від продажу основного капіталу </t>
  </si>
  <si>
    <t xml:space="preserve">Кошти від відчуження майна, що належить Автономній Республіці Крим та майна, що перебуває в комунальній власності  </t>
  </si>
  <si>
    <t>Доходи  бюджету Чорноморської міської територіальної громади на 2025 рік</t>
  </si>
  <si>
    <t>Штрафні санкції, що застосовуються відповідно до Закону
України «Про державне регулювання виробництва і обігу спирту
етилового, спиртових дистилятів, біоетанолу, алкогольних
напоїв, тютюнових виробів, тютюнової сировини, рідин, що
використовуються в електронних сигаретах, та пального»</t>
  </si>
  <si>
    <t>Адміністративний збір, що справляється відповідно до Закону
України «Про державну реєстрацію юридичних осіб, фізичних
осіб - підприємців та громадських формувань»</t>
  </si>
  <si>
    <t>Плата за скорочення термінів надання послуг у сфері державної
реєстрації речових прав на нерухоме майно та їх обтяжень і
державної реєстрації відповідно до Закону України «Про
державну реєстрацію юридичних осіб, фізичних осіб -
підприємців та громадських формувань», а також плата за
надання інших платних послуг, пов’язаних з такою державною
реєстрацією</t>
  </si>
  <si>
    <t>Субвенція з державного бюджету місцевим бюджетам на надання державної підтримки особам з особливими освітніми потребами</t>
  </si>
  <si>
    <t>Субвенція з державного бюджету місцевим бюджетам на реалізацію публічного інвестиційного проекту на забезпечення якісної, сучасної та доступної загальної середньої освіти "Нова українська школа"</t>
  </si>
  <si>
    <t>Субвенція з державного бюджету місцевим бюджетам на здійснення доплат педагогічним працівникам закладів загальної середньої освіти</t>
  </si>
  <si>
    <t>Субвенція з місцевого бюджету на здійснення переданих видатків у сфері освіти за рахунок коштів освітньої субвенції</t>
  </si>
  <si>
    <t>Надходження коштів пайової участі у розвитку інфраструктури населеного пункту</t>
  </si>
  <si>
    <t>Цільові фонди</t>
  </si>
  <si>
    <t xml:space="preserve">Цільові фонди, утворені Верховною Радою Автономної Республіки Крим, органами місцевого самоврядування та місцевими органами виконавчої влади  </t>
  </si>
  <si>
    <t>"Додаток 1</t>
  </si>
  <si>
    <t>від  23.12.2024 № 754 - VIII"</t>
  </si>
  <si>
    <t xml:space="preserve">від  28.01.2025  № 780 - VIII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</si>
</sst>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;\-#,##0.00;#,&quot;-&quot;"/>
    <numFmt numFmtId="165" formatCode="#,##0.00_ ;\-#,##0.00\ "/>
  </numFmts>
  <fonts count="9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0"/>
      <name val="Arial"/>
      <family val="2"/>
      <charset val="204"/>
    </font>
    <font>
      <b/>
      <sz val="12.5"/>
      <color theme="1"/>
      <name val="Times New Roman"/>
      <family val="1"/>
      <charset val="204"/>
    </font>
    <font>
      <b/>
      <sz val="12.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4">
    <xf numFmtId="0" fontId="0" fillId="0" borderId="0" xfId="0"/>
    <xf numFmtId="0" fontId="1" fillId="0" borderId="0" xfId="0" applyFont="1"/>
    <xf numFmtId="0" fontId="3" fillId="0" borderId="0" xfId="0" quotePrefix="1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vertical="center" wrapText="1"/>
    </xf>
    <xf numFmtId="164" fontId="2" fillId="0" borderId="1" xfId="0" applyNumberFormat="1" applyFont="1" applyBorder="1" applyAlignment="1">
      <alignment horizontal="right" vertical="center"/>
    </xf>
    <xf numFmtId="0" fontId="1" fillId="0" borderId="1" xfId="0" quotePrefix="1" applyFont="1" applyBorder="1" applyAlignment="1">
      <alignment vertical="center" wrapText="1"/>
    </xf>
    <xf numFmtId="164" fontId="1" fillId="0" borderId="1" xfId="0" applyNumberFormat="1" applyFont="1" applyBorder="1" applyAlignment="1">
      <alignment horizontal="right" vertical="center"/>
    </xf>
    <xf numFmtId="0" fontId="2" fillId="2" borderId="1" xfId="0" applyFont="1" applyFill="1" applyBorder="1" applyAlignment="1">
      <alignment vertical="center" wrapText="1"/>
    </xf>
    <xf numFmtId="165" fontId="1" fillId="0" borderId="0" xfId="0" applyNumberFormat="1" applyFont="1"/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164" fontId="2" fillId="0" borderId="1" xfId="0" applyNumberFormat="1" applyFont="1" applyBorder="1" applyAlignment="1">
      <alignment vertical="center" wrapText="1"/>
    </xf>
    <xf numFmtId="0" fontId="7" fillId="2" borderId="1" xfId="0" applyFont="1" applyFill="1" applyBorder="1" applyAlignment="1">
      <alignment vertical="center" wrapText="1"/>
    </xf>
    <xf numFmtId="164" fontId="7" fillId="2" borderId="1" xfId="0" applyNumberFormat="1" applyFont="1" applyFill="1" applyBorder="1" applyAlignment="1">
      <alignment horizontal="right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vertical="center" wrapText="1"/>
    </xf>
    <xf numFmtId="164" fontId="8" fillId="2" borderId="1" xfId="0" applyNumberFormat="1" applyFont="1" applyFill="1" applyBorder="1" applyAlignment="1">
      <alignment horizontal="right" vertical="center"/>
    </xf>
    <xf numFmtId="0" fontId="1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</cellXfs>
  <cellStyles count="2">
    <cellStyle name="Звичайний" xfId="0" builtinId="0"/>
    <cellStyle name="Звичайни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94"/>
  <sheetViews>
    <sheetView tabSelected="1" view="pageBreakPreview" zoomScaleNormal="100" zoomScaleSheetLayoutView="100" workbookViewId="0">
      <selection activeCell="D3" sqref="D3:E3"/>
    </sheetView>
  </sheetViews>
  <sheetFormatPr defaultColWidth="9.109375" defaultRowHeight="15.6" x14ac:dyDescent="0.3"/>
  <cols>
    <col min="1" max="1" width="15.5546875" style="1" customWidth="1"/>
    <col min="2" max="2" width="68.109375" style="1" customWidth="1"/>
    <col min="3" max="3" width="21.33203125" style="1" customWidth="1"/>
    <col min="4" max="4" width="18.6640625" style="1" customWidth="1"/>
    <col min="5" max="5" width="17.33203125" style="1" customWidth="1"/>
    <col min="6" max="6" width="15.6640625" style="1" customWidth="1"/>
    <col min="7" max="16384" width="9.109375" style="1"/>
  </cols>
  <sheetData>
    <row r="1" spans="1:6" x14ac:dyDescent="0.3">
      <c r="D1" s="1" t="s">
        <v>131</v>
      </c>
    </row>
    <row r="2" spans="1:6" x14ac:dyDescent="0.3">
      <c r="D2" s="1" t="s">
        <v>129</v>
      </c>
    </row>
    <row r="3" spans="1:6" x14ac:dyDescent="0.3">
      <c r="D3" s="1" t="s">
        <v>147</v>
      </c>
    </row>
    <row r="5" spans="1:6" x14ac:dyDescent="0.3">
      <c r="D5" s="1" t="s">
        <v>145</v>
      </c>
    </row>
    <row r="6" spans="1:6" x14ac:dyDescent="0.3">
      <c r="D6" s="1" t="s">
        <v>129</v>
      </c>
    </row>
    <row r="7" spans="1:6" x14ac:dyDescent="0.3">
      <c r="D7" s="1" t="s">
        <v>146</v>
      </c>
    </row>
    <row r="9" spans="1:6" ht="16.2" customHeight="1" x14ac:dyDescent="0.3">
      <c r="A9" s="21" t="s">
        <v>134</v>
      </c>
      <c r="B9" s="22"/>
      <c r="C9" s="22"/>
      <c r="D9" s="22"/>
      <c r="E9" s="22"/>
      <c r="F9" s="22"/>
    </row>
    <row r="10" spans="1:6" x14ac:dyDescent="0.3">
      <c r="A10" s="2" t="s">
        <v>0</v>
      </c>
    </row>
    <row r="11" spans="1:6" x14ac:dyDescent="0.3">
      <c r="A11" s="1" t="s">
        <v>1</v>
      </c>
      <c r="F11" s="3" t="s">
        <v>2</v>
      </c>
    </row>
    <row r="12" spans="1:6" x14ac:dyDescent="0.3">
      <c r="A12" s="23" t="s">
        <v>3</v>
      </c>
      <c r="B12" s="23" t="s">
        <v>4</v>
      </c>
      <c r="C12" s="23" t="s">
        <v>5</v>
      </c>
      <c r="D12" s="23" t="s">
        <v>6</v>
      </c>
      <c r="E12" s="23" t="s">
        <v>7</v>
      </c>
      <c r="F12" s="23"/>
    </row>
    <row r="13" spans="1:6" x14ac:dyDescent="0.3">
      <c r="A13" s="23"/>
      <c r="B13" s="23"/>
      <c r="C13" s="23"/>
      <c r="D13" s="23"/>
      <c r="E13" s="23" t="s">
        <v>8</v>
      </c>
      <c r="F13" s="23" t="s">
        <v>9</v>
      </c>
    </row>
    <row r="14" spans="1:6" x14ac:dyDescent="0.3">
      <c r="A14" s="23"/>
      <c r="B14" s="23"/>
      <c r="C14" s="23"/>
      <c r="D14" s="23"/>
      <c r="E14" s="23"/>
      <c r="F14" s="23"/>
    </row>
    <row r="15" spans="1:6" x14ac:dyDescent="0.3">
      <c r="A15" s="4">
        <v>1</v>
      </c>
      <c r="B15" s="4">
        <v>2</v>
      </c>
      <c r="C15" s="4">
        <v>3</v>
      </c>
      <c r="D15" s="4">
        <v>4</v>
      </c>
      <c r="E15" s="4">
        <v>5</v>
      </c>
      <c r="F15" s="4">
        <v>6</v>
      </c>
    </row>
    <row r="16" spans="1:6" x14ac:dyDescent="0.3">
      <c r="A16" s="5" t="s">
        <v>10</v>
      </c>
      <c r="B16" s="6" t="s">
        <v>11</v>
      </c>
      <c r="C16" s="7">
        <f t="shared" ref="C16:C46" si="0">D16 + E16</f>
        <v>1021940200</v>
      </c>
      <c r="D16" s="7">
        <f>D17+D21+D23+D31+D48</f>
        <v>1021290200</v>
      </c>
      <c r="E16" s="7">
        <f>E17+E21+E23+E31+E48</f>
        <v>650000</v>
      </c>
      <c r="F16" s="7">
        <f t="shared" ref="F16" si="1">F17+F21+F23+F31+F48</f>
        <v>0</v>
      </c>
    </row>
    <row r="17" spans="1:6" ht="31.2" x14ac:dyDescent="0.3">
      <c r="A17" s="5" t="s">
        <v>12</v>
      </c>
      <c r="B17" s="6" t="s">
        <v>13</v>
      </c>
      <c r="C17" s="7">
        <f t="shared" si="0"/>
        <v>623000000</v>
      </c>
      <c r="D17" s="7">
        <f>D18+D19</f>
        <v>623000000</v>
      </c>
      <c r="E17" s="7">
        <f t="shared" ref="E17:F17" si="2">E18+E19</f>
        <v>0</v>
      </c>
      <c r="F17" s="7">
        <f t="shared" si="2"/>
        <v>0</v>
      </c>
    </row>
    <row r="18" spans="1:6" x14ac:dyDescent="0.3">
      <c r="A18" s="5" t="s">
        <v>14</v>
      </c>
      <c r="B18" s="6" t="s">
        <v>15</v>
      </c>
      <c r="C18" s="7">
        <f t="shared" si="0"/>
        <v>621000000</v>
      </c>
      <c r="D18" s="7">
        <v>621000000</v>
      </c>
      <c r="E18" s="7">
        <v>0</v>
      </c>
      <c r="F18" s="7">
        <v>0</v>
      </c>
    </row>
    <row r="19" spans="1:6" x14ac:dyDescent="0.3">
      <c r="A19" s="5" t="s">
        <v>16</v>
      </c>
      <c r="B19" s="6" t="s">
        <v>17</v>
      </c>
      <c r="C19" s="7">
        <f t="shared" si="0"/>
        <v>2000000</v>
      </c>
      <c r="D19" s="7">
        <f>D20</f>
        <v>2000000</v>
      </c>
      <c r="E19" s="7">
        <f t="shared" ref="E19:F19" si="3">E20</f>
        <v>0</v>
      </c>
      <c r="F19" s="7">
        <f t="shared" si="3"/>
        <v>0</v>
      </c>
    </row>
    <row r="20" spans="1:6" ht="31.2" x14ac:dyDescent="0.3">
      <c r="A20" s="4" t="s">
        <v>18</v>
      </c>
      <c r="B20" s="8" t="s">
        <v>19</v>
      </c>
      <c r="C20" s="9">
        <f t="shared" si="0"/>
        <v>2000000</v>
      </c>
      <c r="D20" s="9">
        <v>2000000</v>
      </c>
      <c r="E20" s="9">
        <v>0</v>
      </c>
      <c r="F20" s="9">
        <v>0</v>
      </c>
    </row>
    <row r="21" spans="1:6" ht="31.2" x14ac:dyDescent="0.3">
      <c r="A21" s="5" t="s">
        <v>20</v>
      </c>
      <c r="B21" s="6" t="s">
        <v>21</v>
      </c>
      <c r="C21" s="7">
        <f t="shared" si="0"/>
        <v>15000</v>
      </c>
      <c r="D21" s="7">
        <f>D22</f>
        <v>15000</v>
      </c>
      <c r="E21" s="7">
        <f t="shared" ref="E21:F21" si="4">E22</f>
        <v>0</v>
      </c>
      <c r="F21" s="7">
        <f t="shared" si="4"/>
        <v>0</v>
      </c>
    </row>
    <row r="22" spans="1:6" ht="31.2" x14ac:dyDescent="0.3">
      <c r="A22" s="4" t="s">
        <v>22</v>
      </c>
      <c r="B22" s="8" t="s">
        <v>23</v>
      </c>
      <c r="C22" s="9">
        <f t="shared" si="0"/>
        <v>15000</v>
      </c>
      <c r="D22" s="9">
        <v>15000</v>
      </c>
      <c r="E22" s="9">
        <v>0</v>
      </c>
      <c r="F22" s="9">
        <v>0</v>
      </c>
    </row>
    <row r="23" spans="1:6" x14ac:dyDescent="0.3">
      <c r="A23" s="5" t="s">
        <v>24</v>
      </c>
      <c r="B23" s="6" t="s">
        <v>25</v>
      </c>
      <c r="C23" s="7">
        <f>D23 + E23</f>
        <v>59500000</v>
      </c>
      <c r="D23" s="7">
        <f>D24+D26+D28</f>
        <v>59500000</v>
      </c>
      <c r="E23" s="7">
        <f t="shared" ref="E23:F23" si="5">E24+E26+E28</f>
        <v>0</v>
      </c>
      <c r="F23" s="7">
        <f t="shared" si="5"/>
        <v>0</v>
      </c>
    </row>
    <row r="24" spans="1:6" ht="31.2" x14ac:dyDescent="0.3">
      <c r="A24" s="5" t="s">
        <v>26</v>
      </c>
      <c r="B24" s="6" t="s">
        <v>27</v>
      </c>
      <c r="C24" s="7">
        <f t="shared" si="0"/>
        <v>2500000</v>
      </c>
      <c r="D24" s="7">
        <f>D25</f>
        <v>2500000</v>
      </c>
      <c r="E24" s="7">
        <f t="shared" ref="E24:F24" si="6">E25</f>
        <v>0</v>
      </c>
      <c r="F24" s="7">
        <f t="shared" si="6"/>
        <v>0</v>
      </c>
    </row>
    <row r="25" spans="1:6" x14ac:dyDescent="0.3">
      <c r="A25" s="4" t="s">
        <v>28</v>
      </c>
      <c r="B25" s="8" t="s">
        <v>29</v>
      </c>
      <c r="C25" s="9">
        <f t="shared" si="0"/>
        <v>2500000</v>
      </c>
      <c r="D25" s="9">
        <v>2500000</v>
      </c>
      <c r="E25" s="9">
        <v>0</v>
      </c>
      <c r="F25" s="9">
        <v>0</v>
      </c>
    </row>
    <row r="26" spans="1:6" ht="31.2" x14ac:dyDescent="0.3">
      <c r="A26" s="5" t="s">
        <v>30</v>
      </c>
      <c r="B26" s="6" t="s">
        <v>31</v>
      </c>
      <c r="C26" s="7">
        <f t="shared" si="0"/>
        <v>15700000</v>
      </c>
      <c r="D26" s="7">
        <f>D27</f>
        <v>15700000</v>
      </c>
      <c r="E26" s="7">
        <f t="shared" ref="E26:F26" si="7">E27</f>
        <v>0</v>
      </c>
      <c r="F26" s="7">
        <f t="shared" si="7"/>
        <v>0</v>
      </c>
    </row>
    <row r="27" spans="1:6" x14ac:dyDescent="0.3">
      <c r="A27" s="4" t="s">
        <v>32</v>
      </c>
      <c r="B27" s="8" t="s">
        <v>29</v>
      </c>
      <c r="C27" s="9">
        <f t="shared" si="0"/>
        <v>15700000</v>
      </c>
      <c r="D27" s="9">
        <v>15700000</v>
      </c>
      <c r="E27" s="9">
        <v>0</v>
      </c>
      <c r="F27" s="9">
        <v>0</v>
      </c>
    </row>
    <row r="28" spans="1:6" ht="31.2" x14ac:dyDescent="0.3">
      <c r="A28" s="5" t="s">
        <v>33</v>
      </c>
      <c r="B28" s="6" t="s">
        <v>34</v>
      </c>
      <c r="C28" s="7">
        <f t="shared" si="0"/>
        <v>41300000</v>
      </c>
      <c r="D28" s="7">
        <f>SUM(D29:D30)</f>
        <v>41300000</v>
      </c>
      <c r="E28" s="7">
        <f t="shared" ref="E28:F28" si="8">SUM(E29:E30)</f>
        <v>0</v>
      </c>
      <c r="F28" s="7">
        <f t="shared" si="8"/>
        <v>0</v>
      </c>
    </row>
    <row r="29" spans="1:6" ht="78" x14ac:dyDescent="0.3">
      <c r="A29" s="4" t="s">
        <v>35</v>
      </c>
      <c r="B29" s="8" t="s">
        <v>36</v>
      </c>
      <c r="C29" s="9">
        <f t="shared" si="0"/>
        <v>23500000</v>
      </c>
      <c r="D29" s="9">
        <v>23500000</v>
      </c>
      <c r="E29" s="9">
        <v>0</v>
      </c>
      <c r="F29" s="9">
        <v>0</v>
      </c>
    </row>
    <row r="30" spans="1:6" ht="62.4" x14ac:dyDescent="0.3">
      <c r="A30" s="4" t="s">
        <v>37</v>
      </c>
      <c r="B30" s="8" t="s">
        <v>38</v>
      </c>
      <c r="C30" s="9">
        <f t="shared" si="0"/>
        <v>17800000</v>
      </c>
      <c r="D30" s="9">
        <v>17800000</v>
      </c>
      <c r="E30" s="9">
        <v>0</v>
      </c>
      <c r="F30" s="9">
        <v>0</v>
      </c>
    </row>
    <row r="31" spans="1:6" ht="31.2" x14ac:dyDescent="0.3">
      <c r="A31" s="5" t="s">
        <v>39</v>
      </c>
      <c r="B31" s="6" t="s">
        <v>40</v>
      </c>
      <c r="C31" s="7">
        <f>D31 + E31</f>
        <v>338775200</v>
      </c>
      <c r="D31" s="7">
        <f>D32+D46+D47</f>
        <v>338775200</v>
      </c>
      <c r="E31" s="7">
        <f t="shared" ref="E31:F31" si="9">E32+E46+E47</f>
        <v>0</v>
      </c>
      <c r="F31" s="7">
        <f t="shared" si="9"/>
        <v>0</v>
      </c>
    </row>
    <row r="32" spans="1:6" x14ac:dyDescent="0.3">
      <c r="A32" s="5" t="s">
        <v>41</v>
      </c>
      <c r="B32" s="6" t="s">
        <v>42</v>
      </c>
      <c r="C32" s="7">
        <f t="shared" si="0"/>
        <v>231779200</v>
      </c>
      <c r="D32" s="7">
        <f>D33+D38+D43</f>
        <v>231779200</v>
      </c>
      <c r="E32" s="7">
        <f t="shared" ref="E32:F32" si="10">E33+E38+E43</f>
        <v>0</v>
      </c>
      <c r="F32" s="7">
        <f t="shared" si="10"/>
        <v>0</v>
      </c>
    </row>
    <row r="33" spans="1:6" x14ac:dyDescent="0.3">
      <c r="A33" s="5"/>
      <c r="B33" s="6" t="s">
        <v>126</v>
      </c>
      <c r="C33" s="7">
        <f>SUM(C34:C37)</f>
        <v>47482200</v>
      </c>
      <c r="D33" s="7">
        <f>SUM(D34:D37)</f>
        <v>47482200</v>
      </c>
      <c r="E33" s="7">
        <f t="shared" ref="E33:F33" si="11">SUM(E34:E37)</f>
        <v>0</v>
      </c>
      <c r="F33" s="7">
        <f t="shared" si="11"/>
        <v>0</v>
      </c>
    </row>
    <row r="34" spans="1:6" ht="46.8" x14ac:dyDescent="0.3">
      <c r="A34" s="4" t="s">
        <v>43</v>
      </c>
      <c r="B34" s="8" t="s">
        <v>44</v>
      </c>
      <c r="C34" s="9">
        <f t="shared" si="0"/>
        <v>82200</v>
      </c>
      <c r="D34" s="9">
        <v>82200</v>
      </c>
      <c r="E34" s="9">
        <v>0</v>
      </c>
      <c r="F34" s="9">
        <v>0</v>
      </c>
    </row>
    <row r="35" spans="1:6" ht="46.8" x14ac:dyDescent="0.3">
      <c r="A35" s="4" t="s">
        <v>45</v>
      </c>
      <c r="B35" s="8" t="s">
        <v>46</v>
      </c>
      <c r="C35" s="9">
        <f t="shared" si="0"/>
        <v>4200000</v>
      </c>
      <c r="D35" s="9">
        <v>4200000</v>
      </c>
      <c r="E35" s="9">
        <v>0</v>
      </c>
      <c r="F35" s="9">
        <v>0</v>
      </c>
    </row>
    <row r="36" spans="1:6" ht="46.8" x14ac:dyDescent="0.3">
      <c r="A36" s="4" t="s">
        <v>47</v>
      </c>
      <c r="B36" s="8" t="s">
        <v>48</v>
      </c>
      <c r="C36" s="9">
        <f t="shared" si="0"/>
        <v>14400000</v>
      </c>
      <c r="D36" s="9">
        <v>14400000</v>
      </c>
      <c r="E36" s="9">
        <v>0</v>
      </c>
      <c r="F36" s="9">
        <v>0</v>
      </c>
    </row>
    <row r="37" spans="1:6" ht="46.8" x14ac:dyDescent="0.3">
      <c r="A37" s="4" t="s">
        <v>49</v>
      </c>
      <c r="B37" s="8" t="s">
        <v>50</v>
      </c>
      <c r="C37" s="9">
        <f t="shared" si="0"/>
        <v>28800000</v>
      </c>
      <c r="D37" s="9">
        <v>28800000</v>
      </c>
      <c r="E37" s="9">
        <v>0</v>
      </c>
      <c r="F37" s="9">
        <v>0</v>
      </c>
    </row>
    <row r="38" spans="1:6" x14ac:dyDescent="0.3">
      <c r="A38" s="4"/>
      <c r="B38" s="6" t="s">
        <v>125</v>
      </c>
      <c r="C38" s="7">
        <f t="shared" si="0"/>
        <v>184000000</v>
      </c>
      <c r="D38" s="7">
        <f>SUM(D39:D42)</f>
        <v>184000000</v>
      </c>
      <c r="E38" s="7">
        <f t="shared" ref="E38:F38" si="12">SUM(E39:E42)</f>
        <v>0</v>
      </c>
      <c r="F38" s="7">
        <f t="shared" si="12"/>
        <v>0</v>
      </c>
    </row>
    <row r="39" spans="1:6" x14ac:dyDescent="0.3">
      <c r="A39" s="4" t="s">
        <v>51</v>
      </c>
      <c r="B39" s="8" t="s">
        <v>52</v>
      </c>
      <c r="C39" s="9">
        <f t="shared" si="0"/>
        <v>60000000</v>
      </c>
      <c r="D39" s="9">
        <v>60000000</v>
      </c>
      <c r="E39" s="9">
        <v>0</v>
      </c>
      <c r="F39" s="9">
        <v>0</v>
      </c>
    </row>
    <row r="40" spans="1:6" x14ac:dyDescent="0.3">
      <c r="A40" s="4" t="s">
        <v>53</v>
      </c>
      <c r="B40" s="8" t="s">
        <v>54</v>
      </c>
      <c r="C40" s="9">
        <f t="shared" si="0"/>
        <v>110000000</v>
      </c>
      <c r="D40" s="9">
        <v>110000000</v>
      </c>
      <c r="E40" s="9">
        <v>0</v>
      </c>
      <c r="F40" s="9">
        <v>0</v>
      </c>
    </row>
    <row r="41" spans="1:6" x14ac:dyDescent="0.3">
      <c r="A41" s="4" t="s">
        <v>55</v>
      </c>
      <c r="B41" s="8" t="s">
        <v>56</v>
      </c>
      <c r="C41" s="9">
        <f t="shared" si="0"/>
        <v>2000000</v>
      </c>
      <c r="D41" s="9">
        <v>2000000</v>
      </c>
      <c r="E41" s="9">
        <v>0</v>
      </c>
      <c r="F41" s="9">
        <v>0</v>
      </c>
    </row>
    <row r="42" spans="1:6" x14ac:dyDescent="0.3">
      <c r="A42" s="4" t="s">
        <v>57</v>
      </c>
      <c r="B42" s="8" t="s">
        <v>58</v>
      </c>
      <c r="C42" s="9">
        <f t="shared" si="0"/>
        <v>12000000</v>
      </c>
      <c r="D42" s="9">
        <v>12000000</v>
      </c>
      <c r="E42" s="9">
        <v>0</v>
      </c>
      <c r="F42" s="9">
        <v>0</v>
      </c>
    </row>
    <row r="43" spans="1:6" x14ac:dyDescent="0.3">
      <c r="A43" s="5"/>
      <c r="B43" s="6" t="s">
        <v>124</v>
      </c>
      <c r="C43" s="7">
        <f t="shared" si="0"/>
        <v>297000</v>
      </c>
      <c r="D43" s="7">
        <f>SUM(D44:D45)</f>
        <v>297000</v>
      </c>
      <c r="E43" s="7">
        <f t="shared" ref="E43:F43" si="13">SUM(E44:E45)</f>
        <v>0</v>
      </c>
      <c r="F43" s="7">
        <f t="shared" si="13"/>
        <v>0</v>
      </c>
    </row>
    <row r="44" spans="1:6" x14ac:dyDescent="0.3">
      <c r="A44" s="4" t="s">
        <v>59</v>
      </c>
      <c r="B44" s="8" t="s">
        <v>60</v>
      </c>
      <c r="C44" s="9">
        <f t="shared" si="0"/>
        <v>57000</v>
      </c>
      <c r="D44" s="9">
        <v>57000</v>
      </c>
      <c r="E44" s="9">
        <v>0</v>
      </c>
      <c r="F44" s="9">
        <v>0</v>
      </c>
    </row>
    <row r="45" spans="1:6" x14ac:dyDescent="0.3">
      <c r="A45" s="4" t="s">
        <v>61</v>
      </c>
      <c r="B45" s="8" t="s">
        <v>62</v>
      </c>
      <c r="C45" s="9">
        <f t="shared" si="0"/>
        <v>240000</v>
      </c>
      <c r="D45" s="9">
        <v>240000</v>
      </c>
      <c r="E45" s="9">
        <v>0</v>
      </c>
      <c r="F45" s="9">
        <v>0</v>
      </c>
    </row>
    <row r="46" spans="1:6" ht="18.75" customHeight="1" x14ac:dyDescent="0.3">
      <c r="A46" s="5" t="s">
        <v>63</v>
      </c>
      <c r="B46" s="6" t="s">
        <v>64</v>
      </c>
      <c r="C46" s="7">
        <f t="shared" si="0"/>
        <v>496000</v>
      </c>
      <c r="D46" s="7">
        <v>496000</v>
      </c>
      <c r="E46" s="7">
        <v>0</v>
      </c>
      <c r="F46" s="7">
        <v>0</v>
      </c>
    </row>
    <row r="47" spans="1:6" ht="18.75" customHeight="1" x14ac:dyDescent="0.3">
      <c r="A47" s="5" t="s">
        <v>65</v>
      </c>
      <c r="B47" s="6" t="s">
        <v>66</v>
      </c>
      <c r="C47" s="7">
        <f>D47 + E47</f>
        <v>106500000</v>
      </c>
      <c r="D47" s="7">
        <f>13200000+93300000</f>
        <v>106500000</v>
      </c>
      <c r="E47" s="7">
        <v>0</v>
      </c>
      <c r="F47" s="7">
        <v>0</v>
      </c>
    </row>
    <row r="48" spans="1:6" x14ac:dyDescent="0.3">
      <c r="A48" s="5" t="s">
        <v>67</v>
      </c>
      <c r="B48" s="6" t="s">
        <v>68</v>
      </c>
      <c r="C48" s="7">
        <f t="shared" ref="C48:C54" si="14">D48 + E48</f>
        <v>650000</v>
      </c>
      <c r="D48" s="7">
        <f>D49</f>
        <v>0</v>
      </c>
      <c r="E48" s="7">
        <f>E49</f>
        <v>650000</v>
      </c>
      <c r="F48" s="7">
        <f>F49</f>
        <v>0</v>
      </c>
    </row>
    <row r="49" spans="1:6" ht="24.75" customHeight="1" x14ac:dyDescent="0.3">
      <c r="A49" s="4" t="s">
        <v>69</v>
      </c>
      <c r="B49" s="8" t="s">
        <v>70</v>
      </c>
      <c r="C49" s="9">
        <f t="shared" si="14"/>
        <v>650000</v>
      </c>
      <c r="D49" s="9">
        <v>0</v>
      </c>
      <c r="E49" s="9">
        <v>650000</v>
      </c>
      <c r="F49" s="9">
        <v>0</v>
      </c>
    </row>
    <row r="50" spans="1:6" x14ac:dyDescent="0.3">
      <c r="A50" s="5" t="s">
        <v>71</v>
      </c>
      <c r="B50" s="6" t="s">
        <v>72</v>
      </c>
      <c r="C50" s="7">
        <f t="shared" si="14"/>
        <v>28040300</v>
      </c>
      <c r="D50" s="7">
        <f>D51+D56+D64+D69</f>
        <v>15750000</v>
      </c>
      <c r="E50" s="7">
        <f>E51+E56+E64+E69</f>
        <v>12290300</v>
      </c>
      <c r="F50" s="7">
        <f>F51+F56+F64+F69</f>
        <v>590000</v>
      </c>
    </row>
    <row r="51" spans="1:6" x14ac:dyDescent="0.3">
      <c r="A51" s="5" t="s">
        <v>73</v>
      </c>
      <c r="B51" s="6" t="s">
        <v>74</v>
      </c>
      <c r="C51" s="7">
        <f>D51 + E51</f>
        <v>1555000</v>
      </c>
      <c r="D51" s="7">
        <f>SUM(D52:D55)</f>
        <v>1555000</v>
      </c>
      <c r="E51" s="7">
        <f>SUM(E52:E55)</f>
        <v>0</v>
      </c>
      <c r="F51" s="7">
        <f>SUM(F52:F55)</f>
        <v>0</v>
      </c>
    </row>
    <row r="52" spans="1:6" x14ac:dyDescent="0.3">
      <c r="A52" s="4" t="s">
        <v>76</v>
      </c>
      <c r="B52" s="8" t="s">
        <v>77</v>
      </c>
      <c r="C52" s="9">
        <f t="shared" si="14"/>
        <v>215000</v>
      </c>
      <c r="D52" s="9">
        <v>215000</v>
      </c>
      <c r="E52" s="9">
        <v>0</v>
      </c>
      <c r="F52" s="9">
        <v>0</v>
      </c>
    </row>
    <row r="53" spans="1:6" ht="78" x14ac:dyDescent="0.3">
      <c r="A53" s="4" t="s">
        <v>78</v>
      </c>
      <c r="B53" s="8" t="s">
        <v>135</v>
      </c>
      <c r="C53" s="9">
        <f t="shared" si="14"/>
        <v>500000</v>
      </c>
      <c r="D53" s="9">
        <v>500000</v>
      </c>
      <c r="E53" s="9">
        <v>0</v>
      </c>
      <c r="F53" s="9">
        <v>0</v>
      </c>
    </row>
    <row r="54" spans="1:6" ht="46.8" x14ac:dyDescent="0.3">
      <c r="A54" s="4">
        <v>21081700</v>
      </c>
      <c r="B54" s="8" t="s">
        <v>128</v>
      </c>
      <c r="C54" s="9">
        <f t="shared" si="14"/>
        <v>833000</v>
      </c>
      <c r="D54" s="9">
        <v>833000</v>
      </c>
      <c r="E54" s="9"/>
      <c r="F54" s="9"/>
    </row>
    <row r="55" spans="1:6" ht="62.4" x14ac:dyDescent="0.3">
      <c r="A55" s="4" t="s">
        <v>79</v>
      </c>
      <c r="B55" s="8" t="s">
        <v>80</v>
      </c>
      <c r="C55" s="9">
        <f>D55 + E55</f>
        <v>7000</v>
      </c>
      <c r="D55" s="9">
        <v>7000</v>
      </c>
      <c r="E55" s="9">
        <v>0</v>
      </c>
      <c r="F55" s="9">
        <v>0</v>
      </c>
    </row>
    <row r="56" spans="1:6" ht="31.2" x14ac:dyDescent="0.3">
      <c r="A56" s="5" t="s">
        <v>81</v>
      </c>
      <c r="B56" s="6" t="s">
        <v>82</v>
      </c>
      <c r="C56" s="7">
        <f>D56 + E56</f>
        <v>12545000</v>
      </c>
      <c r="D56" s="7">
        <f>D57+D62+D63</f>
        <v>12545000</v>
      </c>
      <c r="E56" s="7">
        <f t="shared" ref="E56:F56" si="15">E57+E62+E63</f>
        <v>0</v>
      </c>
      <c r="F56" s="7">
        <f t="shared" si="15"/>
        <v>0</v>
      </c>
    </row>
    <row r="57" spans="1:6" x14ac:dyDescent="0.3">
      <c r="A57" s="5" t="s">
        <v>83</v>
      </c>
      <c r="B57" s="6" t="s">
        <v>84</v>
      </c>
      <c r="C57" s="7">
        <f>D57 + E57</f>
        <v>7590000</v>
      </c>
      <c r="D57" s="7">
        <f>SUM(D58:D61)</f>
        <v>7590000</v>
      </c>
      <c r="E57" s="7">
        <f t="shared" ref="E57:F57" si="16">SUM(E58:E61)</f>
        <v>0</v>
      </c>
      <c r="F57" s="7">
        <f t="shared" si="16"/>
        <v>0</v>
      </c>
    </row>
    <row r="58" spans="1:6" ht="46.8" x14ac:dyDescent="0.3">
      <c r="A58" s="4" t="s">
        <v>85</v>
      </c>
      <c r="B58" s="8" t="s">
        <v>136</v>
      </c>
      <c r="C58" s="9">
        <f t="shared" ref="C58:C62" si="17">D58+E58</f>
        <v>200000</v>
      </c>
      <c r="D58" s="9">
        <v>200000</v>
      </c>
      <c r="E58" s="9">
        <v>0</v>
      </c>
      <c r="F58" s="9">
        <v>0</v>
      </c>
    </row>
    <row r="59" spans="1:6" ht="28.5" customHeight="1" x14ac:dyDescent="0.3">
      <c r="A59" s="4" t="s">
        <v>86</v>
      </c>
      <c r="B59" s="8" t="s">
        <v>87</v>
      </c>
      <c r="C59" s="9">
        <f t="shared" si="17"/>
        <v>7000000</v>
      </c>
      <c r="D59" s="9">
        <v>7000000</v>
      </c>
      <c r="E59" s="9">
        <v>0</v>
      </c>
      <c r="F59" s="9">
        <v>0</v>
      </c>
    </row>
    <row r="60" spans="1:6" ht="31.2" x14ac:dyDescent="0.3">
      <c r="A60" s="4" t="s">
        <v>88</v>
      </c>
      <c r="B60" s="8" t="s">
        <v>89</v>
      </c>
      <c r="C60" s="9">
        <f t="shared" si="17"/>
        <v>370000</v>
      </c>
      <c r="D60" s="9">
        <v>370000</v>
      </c>
      <c r="E60" s="9">
        <v>0</v>
      </c>
      <c r="F60" s="9">
        <v>0</v>
      </c>
    </row>
    <row r="61" spans="1:6" ht="119.25" customHeight="1" x14ac:dyDescent="0.3">
      <c r="A61" s="4" t="s">
        <v>90</v>
      </c>
      <c r="B61" s="8" t="s">
        <v>137</v>
      </c>
      <c r="C61" s="9">
        <f t="shared" si="17"/>
        <v>20000</v>
      </c>
      <c r="D61" s="9">
        <v>20000</v>
      </c>
      <c r="E61" s="9">
        <v>0</v>
      </c>
      <c r="F61" s="9">
        <v>0</v>
      </c>
    </row>
    <row r="62" spans="1:6" ht="46.8" x14ac:dyDescent="0.3">
      <c r="A62" s="5" t="s">
        <v>91</v>
      </c>
      <c r="B62" s="6" t="s">
        <v>92</v>
      </c>
      <c r="C62" s="7">
        <f t="shared" si="17"/>
        <v>4900000</v>
      </c>
      <c r="D62" s="7">
        <v>4900000</v>
      </c>
      <c r="E62" s="7">
        <v>0</v>
      </c>
      <c r="F62" s="7">
        <v>0</v>
      </c>
    </row>
    <row r="63" spans="1:6" x14ac:dyDescent="0.3">
      <c r="A63" s="5" t="s">
        <v>93</v>
      </c>
      <c r="B63" s="6" t="s">
        <v>94</v>
      </c>
      <c r="C63" s="7">
        <f t="shared" ref="C63" si="18">D63+E63</f>
        <v>55000</v>
      </c>
      <c r="D63" s="7">
        <v>55000</v>
      </c>
      <c r="E63" s="7">
        <v>0</v>
      </c>
      <c r="F63" s="7">
        <v>0</v>
      </c>
    </row>
    <row r="64" spans="1:6" x14ac:dyDescent="0.3">
      <c r="A64" s="5" t="s">
        <v>95</v>
      </c>
      <c r="B64" s="6" t="s">
        <v>96</v>
      </c>
      <c r="C64" s="7">
        <f>D64+E64</f>
        <v>2490000</v>
      </c>
      <c r="D64" s="7">
        <f>SUM(D65:D68)</f>
        <v>1650000</v>
      </c>
      <c r="E64" s="7">
        <f>SUM(E65:E68)</f>
        <v>840000</v>
      </c>
      <c r="F64" s="7">
        <f t="shared" ref="F64" si="19">SUM(F65:F68)</f>
        <v>590000</v>
      </c>
    </row>
    <row r="65" spans="1:6" x14ac:dyDescent="0.3">
      <c r="A65" s="4" t="s">
        <v>97</v>
      </c>
      <c r="B65" s="8" t="s">
        <v>75</v>
      </c>
      <c r="C65" s="9">
        <f t="shared" ref="C65:C70" si="20">D65+E65</f>
        <v>1400000</v>
      </c>
      <c r="D65" s="9">
        <v>1400000</v>
      </c>
      <c r="E65" s="9">
        <v>0</v>
      </c>
      <c r="F65" s="9">
        <v>0</v>
      </c>
    </row>
    <row r="66" spans="1:6" ht="46.8" x14ac:dyDescent="0.3">
      <c r="A66" s="4" t="s">
        <v>98</v>
      </c>
      <c r="B66" s="8" t="s">
        <v>99</v>
      </c>
      <c r="C66" s="9">
        <f t="shared" si="20"/>
        <v>250000</v>
      </c>
      <c r="D66" s="9">
        <v>0</v>
      </c>
      <c r="E66" s="9">
        <v>250000</v>
      </c>
      <c r="F66" s="9">
        <v>0</v>
      </c>
    </row>
    <row r="67" spans="1:6" ht="109.2" x14ac:dyDescent="0.3">
      <c r="A67" s="4">
        <v>24062200</v>
      </c>
      <c r="B67" s="8" t="s">
        <v>130</v>
      </c>
      <c r="C67" s="9">
        <f t="shared" si="20"/>
        <v>250000</v>
      </c>
      <c r="D67" s="9">
        <v>250000</v>
      </c>
      <c r="E67" s="9"/>
      <c r="F67" s="9"/>
    </row>
    <row r="68" spans="1:6" ht="33.75" customHeight="1" x14ac:dyDescent="0.3">
      <c r="A68" s="4">
        <v>24170000</v>
      </c>
      <c r="B68" s="8" t="s">
        <v>142</v>
      </c>
      <c r="C68" s="9">
        <f t="shared" si="20"/>
        <v>590000</v>
      </c>
      <c r="D68" s="9"/>
      <c r="E68" s="9">
        <v>590000</v>
      </c>
      <c r="F68" s="9">
        <v>590000</v>
      </c>
    </row>
    <row r="69" spans="1:6" x14ac:dyDescent="0.3">
      <c r="A69" s="5" t="s">
        <v>100</v>
      </c>
      <c r="B69" s="6" t="s">
        <v>101</v>
      </c>
      <c r="C69" s="7">
        <f t="shared" si="20"/>
        <v>11450300</v>
      </c>
      <c r="D69" s="7">
        <v>0</v>
      </c>
      <c r="E69" s="7">
        <v>11450300</v>
      </c>
      <c r="F69" s="7">
        <v>0</v>
      </c>
    </row>
    <row r="70" spans="1:6" x14ac:dyDescent="0.3">
      <c r="A70" s="5" t="s">
        <v>102</v>
      </c>
      <c r="B70" s="6" t="s">
        <v>103</v>
      </c>
      <c r="C70" s="7">
        <f t="shared" si="20"/>
        <v>170000</v>
      </c>
      <c r="D70" s="7">
        <f>D71+D73</f>
        <v>0</v>
      </c>
      <c r="E70" s="7">
        <f t="shared" ref="E70:F70" si="21">E71+E73</f>
        <v>170000</v>
      </c>
      <c r="F70" s="7">
        <f t="shared" si="21"/>
        <v>170000</v>
      </c>
    </row>
    <row r="71" spans="1:6" x14ac:dyDescent="0.3">
      <c r="A71" s="5">
        <v>31000000</v>
      </c>
      <c r="B71" s="6" t="s">
        <v>132</v>
      </c>
      <c r="C71" s="7">
        <f t="shared" ref="C71:C72" si="22">D71+E71</f>
        <v>80000</v>
      </c>
      <c r="D71" s="7">
        <f>D72</f>
        <v>0</v>
      </c>
      <c r="E71" s="7">
        <f t="shared" ref="E71:F71" si="23">E72</f>
        <v>80000</v>
      </c>
      <c r="F71" s="7">
        <f t="shared" si="23"/>
        <v>80000</v>
      </c>
    </row>
    <row r="72" spans="1:6" ht="31.2" x14ac:dyDescent="0.3">
      <c r="A72" s="4">
        <v>31030000</v>
      </c>
      <c r="B72" s="8" t="s">
        <v>133</v>
      </c>
      <c r="C72" s="7">
        <f t="shared" si="22"/>
        <v>80000</v>
      </c>
      <c r="D72" s="9"/>
      <c r="E72" s="9">
        <v>80000</v>
      </c>
      <c r="F72" s="9">
        <v>80000</v>
      </c>
    </row>
    <row r="73" spans="1:6" x14ac:dyDescent="0.3">
      <c r="A73" s="5" t="s">
        <v>104</v>
      </c>
      <c r="B73" s="6" t="s">
        <v>105</v>
      </c>
      <c r="C73" s="7">
        <f t="shared" ref="C73" si="24">D73+E73</f>
        <v>90000</v>
      </c>
      <c r="D73" s="7">
        <f t="shared" ref="D73:F74" si="25">D74</f>
        <v>0</v>
      </c>
      <c r="E73" s="7">
        <f t="shared" si="25"/>
        <v>90000</v>
      </c>
      <c r="F73" s="7">
        <f t="shared" si="25"/>
        <v>90000</v>
      </c>
    </row>
    <row r="74" spans="1:6" x14ac:dyDescent="0.3">
      <c r="A74" s="5" t="s">
        <v>106</v>
      </c>
      <c r="B74" s="6" t="s">
        <v>107</v>
      </c>
      <c r="C74" s="7">
        <f>D74+E74</f>
        <v>90000</v>
      </c>
      <c r="D74" s="7">
        <f t="shared" si="25"/>
        <v>0</v>
      </c>
      <c r="E74" s="7">
        <f t="shared" si="25"/>
        <v>90000</v>
      </c>
      <c r="F74" s="7">
        <f t="shared" si="25"/>
        <v>90000</v>
      </c>
    </row>
    <row r="75" spans="1:6" ht="62.4" x14ac:dyDescent="0.3">
      <c r="A75" s="4" t="s">
        <v>108</v>
      </c>
      <c r="B75" s="8" t="s">
        <v>109</v>
      </c>
      <c r="C75" s="9">
        <f>D75+E75</f>
        <v>90000</v>
      </c>
      <c r="D75" s="9">
        <v>0</v>
      </c>
      <c r="E75" s="9">
        <v>90000</v>
      </c>
      <c r="F75" s="9">
        <v>90000</v>
      </c>
    </row>
    <row r="76" spans="1:6" x14ac:dyDescent="0.3">
      <c r="A76" s="5">
        <v>50000000</v>
      </c>
      <c r="B76" s="12" t="s">
        <v>143</v>
      </c>
      <c r="C76" s="14">
        <f>C77</f>
        <v>24940</v>
      </c>
      <c r="D76" s="14">
        <f>D77</f>
        <v>0</v>
      </c>
      <c r="E76" s="14">
        <f t="shared" ref="E76:F76" si="26">E77</f>
        <v>24940</v>
      </c>
      <c r="F76" s="14">
        <f t="shared" si="26"/>
        <v>0</v>
      </c>
    </row>
    <row r="77" spans="1:6" ht="46.8" x14ac:dyDescent="0.3">
      <c r="A77" s="4">
        <v>50110000</v>
      </c>
      <c r="B77" s="13" t="s">
        <v>144</v>
      </c>
      <c r="C77" s="9">
        <f>D77+E77</f>
        <v>24940</v>
      </c>
      <c r="D77" s="9"/>
      <c r="E77" s="9">
        <v>24940</v>
      </c>
      <c r="F77" s="9"/>
    </row>
    <row r="78" spans="1:6" ht="37.5" customHeight="1" x14ac:dyDescent="0.3">
      <c r="A78" s="10"/>
      <c r="B78" s="15" t="s">
        <v>110</v>
      </c>
      <c r="C78" s="16">
        <f>D78 + E78</f>
        <v>1050175440</v>
      </c>
      <c r="D78" s="16">
        <f>D16+D50+D70+D76</f>
        <v>1037040200</v>
      </c>
      <c r="E78" s="16">
        <f>E16+E50+E70+E76</f>
        <v>13135240</v>
      </c>
      <c r="F78" s="16">
        <f t="shared" ref="F78" si="27">F16+F50+F70+F76</f>
        <v>760000</v>
      </c>
    </row>
    <row r="79" spans="1:6" x14ac:dyDescent="0.3">
      <c r="A79" s="5" t="s">
        <v>111</v>
      </c>
      <c r="B79" s="6" t="s">
        <v>112</v>
      </c>
      <c r="C79" s="7">
        <f>D79+E79</f>
        <v>119444883</v>
      </c>
      <c r="D79" s="7">
        <f>D80</f>
        <v>119444883</v>
      </c>
      <c r="E79" s="7">
        <f t="shared" ref="E79:F79" si="28">E80</f>
        <v>0</v>
      </c>
      <c r="F79" s="7">
        <f t="shared" si="28"/>
        <v>0</v>
      </c>
    </row>
    <row r="80" spans="1:6" x14ac:dyDescent="0.3">
      <c r="A80" s="5" t="s">
        <v>113</v>
      </c>
      <c r="B80" s="6" t="s">
        <v>114</v>
      </c>
      <c r="C80" s="7">
        <f>D80+E80</f>
        <v>119444883</v>
      </c>
      <c r="D80" s="7">
        <f>D81+D86</f>
        <v>119444883</v>
      </c>
      <c r="E80" s="7">
        <f t="shared" ref="E80:F80" si="29">E81+E86</f>
        <v>0</v>
      </c>
      <c r="F80" s="7">
        <f t="shared" si="29"/>
        <v>0</v>
      </c>
    </row>
    <row r="81" spans="1:6" x14ac:dyDescent="0.3">
      <c r="A81" s="5" t="s">
        <v>115</v>
      </c>
      <c r="B81" s="6" t="s">
        <v>116</v>
      </c>
      <c r="C81" s="7">
        <f>SUM(C82:C85)</f>
        <v>113436600</v>
      </c>
      <c r="D81" s="7">
        <f>SUM(D82:D85)</f>
        <v>113436600</v>
      </c>
      <c r="E81" s="7">
        <f t="shared" ref="E81:F81" si="30">E82</f>
        <v>0</v>
      </c>
      <c r="F81" s="7">
        <f t="shared" si="30"/>
        <v>0</v>
      </c>
    </row>
    <row r="82" spans="1:6" ht="29.25" customHeight="1" x14ac:dyDescent="0.3">
      <c r="A82" s="4" t="s">
        <v>117</v>
      </c>
      <c r="B82" s="8" t="s">
        <v>118</v>
      </c>
      <c r="C82" s="9">
        <f>D82+E82</f>
        <v>103011500</v>
      </c>
      <c r="D82" s="9">
        <v>103011500</v>
      </c>
      <c r="E82" s="9">
        <v>0</v>
      </c>
      <c r="F82" s="9">
        <v>0</v>
      </c>
    </row>
    <row r="83" spans="1:6" ht="31.2" x14ac:dyDescent="0.3">
      <c r="A83" s="4">
        <v>41035400</v>
      </c>
      <c r="B83" s="8" t="s">
        <v>138</v>
      </c>
      <c r="C83" s="9">
        <f t="shared" ref="C83:C85" si="31">D83+E83</f>
        <v>330900</v>
      </c>
      <c r="D83" s="9">
        <v>330900</v>
      </c>
      <c r="E83" s="9"/>
      <c r="F83" s="9"/>
    </row>
    <row r="84" spans="1:6" ht="54" customHeight="1" x14ac:dyDescent="0.3">
      <c r="A84" s="4">
        <v>41036000</v>
      </c>
      <c r="B84" s="8" t="s">
        <v>139</v>
      </c>
      <c r="C84" s="9">
        <f t="shared" si="31"/>
        <v>3043200</v>
      </c>
      <c r="D84" s="9">
        <v>3043200</v>
      </c>
      <c r="E84" s="9"/>
      <c r="F84" s="9"/>
    </row>
    <row r="85" spans="1:6" ht="46.8" x14ac:dyDescent="0.3">
      <c r="A85" s="4">
        <v>41036300</v>
      </c>
      <c r="B85" s="8" t="s">
        <v>140</v>
      </c>
      <c r="C85" s="9">
        <f t="shared" si="31"/>
        <v>7051000</v>
      </c>
      <c r="D85" s="9">
        <v>7051000</v>
      </c>
      <c r="E85" s="9"/>
      <c r="F85" s="9"/>
    </row>
    <row r="86" spans="1:6" x14ac:dyDescent="0.3">
      <c r="A86" s="5" t="s">
        <v>119</v>
      </c>
      <c r="B86" s="6" t="s">
        <v>120</v>
      </c>
      <c r="C86" s="7">
        <f>SUM(C87:C88)</f>
        <v>6008283</v>
      </c>
      <c r="D86" s="7">
        <f>SUM(D87:D88)</f>
        <v>6008283</v>
      </c>
      <c r="E86" s="7">
        <f>SUM(E87:E88)</f>
        <v>0</v>
      </c>
      <c r="F86" s="7">
        <f>SUM(F87:F88)</f>
        <v>0</v>
      </c>
    </row>
    <row r="87" spans="1:6" ht="37.5" customHeight="1" x14ac:dyDescent="0.3">
      <c r="A87" s="4">
        <v>41051000</v>
      </c>
      <c r="B87" s="8" t="s">
        <v>141</v>
      </c>
      <c r="C87" s="9">
        <f t="shared" ref="C87:C88" si="32">D87+E87</f>
        <v>1670444</v>
      </c>
      <c r="D87" s="9">
        <f>1387870+282574</f>
        <v>1670444</v>
      </c>
      <c r="E87" s="9"/>
      <c r="F87" s="9"/>
    </row>
    <row r="88" spans="1:6" ht="26.25" customHeight="1" x14ac:dyDescent="0.3">
      <c r="A88" s="4">
        <v>41053900</v>
      </c>
      <c r="B88" s="8" t="s">
        <v>121</v>
      </c>
      <c r="C88" s="9">
        <f t="shared" si="32"/>
        <v>4337839</v>
      </c>
      <c r="D88" s="9">
        <f>556355+1081484+2700000</f>
        <v>4337839</v>
      </c>
      <c r="E88" s="9"/>
      <c r="F88" s="9"/>
    </row>
    <row r="89" spans="1:6" ht="27" customHeight="1" x14ac:dyDescent="0.3">
      <c r="A89" s="17" t="s">
        <v>123</v>
      </c>
      <c r="B89" s="18" t="s">
        <v>122</v>
      </c>
      <c r="C89" s="19">
        <f>D89 + E89</f>
        <v>1169620323</v>
      </c>
      <c r="D89" s="19">
        <f>D78+D79</f>
        <v>1156485083</v>
      </c>
      <c r="E89" s="19">
        <f>E78+E79</f>
        <v>13135240</v>
      </c>
      <c r="F89" s="19">
        <f>F78+F79</f>
        <v>760000</v>
      </c>
    </row>
    <row r="91" spans="1:6" x14ac:dyDescent="0.3">
      <c r="A91" s="20" t="s">
        <v>127</v>
      </c>
      <c r="B91" s="20"/>
      <c r="C91" s="20"/>
      <c r="D91" s="20"/>
      <c r="E91" s="20"/>
      <c r="F91" s="20"/>
    </row>
    <row r="93" spans="1:6" x14ac:dyDescent="0.3">
      <c r="B93" s="3"/>
      <c r="C93" s="11"/>
      <c r="D93" s="11"/>
      <c r="E93" s="11"/>
      <c r="F93" s="11"/>
    </row>
    <row r="94" spans="1:6" x14ac:dyDescent="0.3">
      <c r="B94" s="3"/>
      <c r="C94" s="11"/>
      <c r="D94" s="11"/>
      <c r="E94" s="11"/>
      <c r="F94" s="11"/>
    </row>
  </sheetData>
  <mergeCells count="9">
    <mergeCell ref="A91:F91"/>
    <mergeCell ref="A9:F9"/>
    <mergeCell ref="A12:A14"/>
    <mergeCell ref="B12:B14"/>
    <mergeCell ref="C12:C14"/>
    <mergeCell ref="D12:D14"/>
    <mergeCell ref="E12:F12"/>
    <mergeCell ref="E13:E14"/>
    <mergeCell ref="F13:F14"/>
  </mergeCells>
  <printOptions horizontalCentered="1"/>
  <pageMargins left="0.19685039370078741" right="3.937007874015748E-2" top="0.19685039370078741" bottom="0.19685039370078741" header="0" footer="0"/>
  <pageSetup paperSize="9" scale="63" fitToHeight="7" orientation="portrait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2025</vt:lpstr>
      <vt:lpstr>'2025'!Заголовки_для_друку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2025-01-18T15:25:39Z</cp:lastPrinted>
  <dcterms:created xsi:type="dcterms:W3CDTF">2023-12-17T10:55:25Z</dcterms:created>
  <dcterms:modified xsi:type="dcterms:W3CDTF">2025-01-29T07:54:15Z</dcterms:modified>
</cp:coreProperties>
</file>