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5 сесія 28.01.2025\№778 Виконання бюджет 24 р\"/>
    </mc:Choice>
  </mc:AlternateContent>
  <xr:revisionPtr revIDLastSave="0" documentId="13_ncr:1_{2A8F5BF9-217D-4529-B6D8-D9C931E688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Titles" localSheetId="0">Лист1!$10:$11</definedName>
    <definedName name="_xlnm.Print_Area" localSheetId="0">Лист1!$A$1:$F$78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40" i="1"/>
  <c r="E39" i="1"/>
  <c r="F65" i="1" l="1"/>
  <c r="E71" i="1"/>
  <c r="F71" i="1" s="1"/>
  <c r="E69" i="1"/>
  <c r="E66" i="1"/>
  <c r="E63" i="1"/>
  <c r="F51" i="1"/>
  <c r="F53" i="1"/>
  <c r="E52" i="1"/>
  <c r="E50" i="1"/>
  <c r="F50" i="1" s="1"/>
  <c r="E48" i="1"/>
  <c r="E46" i="1"/>
  <c r="F47" i="1"/>
  <c r="E43" i="1"/>
  <c r="E41" i="1"/>
  <c r="E37" i="1"/>
  <c r="E35" i="1"/>
  <c r="E33" i="1"/>
  <c r="E31" i="1"/>
  <c r="E29" i="1"/>
  <c r="E27" i="1"/>
  <c r="E25" i="1"/>
  <c r="E23" i="1"/>
  <c r="E21" i="1"/>
  <c r="E19" i="1"/>
  <c r="E17" i="1"/>
  <c r="E15" i="1"/>
  <c r="E13" i="1"/>
  <c r="D72" i="1"/>
  <c r="D71" i="1" s="1"/>
  <c r="D70" i="1"/>
  <c r="D69" i="1" s="1"/>
  <c r="D75" i="1" s="1"/>
  <c r="D67" i="1"/>
  <c r="D66" i="1" s="1"/>
  <c r="D65" i="1"/>
  <c r="D64" i="1"/>
  <c r="F64" i="1" s="1"/>
  <c r="D52" i="1"/>
  <c r="D51" i="1"/>
  <c r="D50" i="1"/>
  <c r="D49" i="1"/>
  <c r="F49" i="1" s="1"/>
  <c r="D48" i="1"/>
  <c r="D46" i="1"/>
  <c r="D43" i="1"/>
  <c r="D41" i="1"/>
  <c r="D40" i="1"/>
  <c r="D39" i="1"/>
  <c r="D38" i="1"/>
  <c r="D36" i="1"/>
  <c r="D35" i="1" s="1"/>
  <c r="D33" i="1"/>
  <c r="D32" i="1"/>
  <c r="D31" i="1"/>
  <c r="D29" i="1"/>
  <c r="D27" i="1"/>
  <c r="D25" i="1"/>
  <c r="D23" i="1"/>
  <c r="D22" i="1"/>
  <c r="D21" i="1"/>
  <c r="D19" i="1"/>
  <c r="D17" i="1"/>
  <c r="D16" i="1"/>
  <c r="D15" i="1"/>
  <c r="D14" i="1"/>
  <c r="D13" i="1"/>
  <c r="F48" i="1" l="1"/>
  <c r="F67" i="1"/>
  <c r="D37" i="1"/>
  <c r="D63" i="1"/>
  <c r="D74" i="1" s="1"/>
  <c r="F35" i="1"/>
  <c r="F52" i="1"/>
  <c r="F72" i="1"/>
  <c r="D56" i="1"/>
  <c r="F46" i="1"/>
  <c r="F66" i="1"/>
  <c r="F70" i="1"/>
  <c r="E75" i="1"/>
  <c r="F75" i="1" s="1"/>
  <c r="F69" i="1"/>
  <c r="E74" i="1"/>
  <c r="F74" i="1" s="1"/>
  <c r="E55" i="1"/>
  <c r="F55" i="1" s="1"/>
  <c r="E56" i="1"/>
  <c r="F56" i="1" s="1"/>
  <c r="D73" i="1"/>
  <c r="D55" i="1"/>
  <c r="D54" i="1" s="1"/>
  <c r="E73" i="1" l="1"/>
  <c r="F73" i="1" s="1"/>
  <c r="E54" i="1"/>
  <c r="F54" i="1" s="1"/>
  <c r="F43" i="1" l="1"/>
  <c r="F41" i="1"/>
  <c r="F40" i="1"/>
  <c r="F26" i="1" l="1"/>
  <c r="F25" i="1"/>
  <c r="F24" i="1"/>
  <c r="F23" i="1"/>
  <c r="F20" i="1"/>
  <c r="F19" i="1"/>
  <c r="F18" i="1"/>
  <c r="F17" i="1"/>
  <c r="F14" i="1"/>
  <c r="F13" i="1"/>
  <c r="F34" i="1" l="1"/>
  <c r="F33" i="1"/>
  <c r="F28" i="1"/>
  <c r="F27" i="1"/>
  <c r="F16" i="1" l="1"/>
  <c r="F21" i="1"/>
  <c r="F22" i="1"/>
  <c r="F30" i="1"/>
  <c r="F32" i="1"/>
  <c r="F39" i="1"/>
  <c r="F38" i="1"/>
  <c r="F29" i="1"/>
  <c r="F31" i="1"/>
  <c r="F37" i="1"/>
  <c r="F44" i="1" l="1"/>
  <c r="F36" i="1"/>
  <c r="F15" i="1"/>
  <c r="F42" i="1" l="1"/>
  <c r="F63" i="1" l="1"/>
</calcChain>
</file>

<file path=xl/sharedStrings.xml><?xml version="1.0" encoding="utf-8"?>
<sst xmlns="http://schemas.openxmlformats.org/spreadsheetml/2006/main" count="96" uniqueCount="55">
  <si>
    <t>(код бюджету)</t>
  </si>
  <si>
    <t>Державний бюджет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</si>
  <si>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</si>
  <si>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Одеської області</t>
  </si>
  <si>
    <t>Інші субвенції з місцевого бюджету</t>
  </si>
  <si>
    <t>загальний фонд</t>
  </si>
  <si>
    <t>спеціальний фонд</t>
  </si>
  <si>
    <t>Субвенція з місцевого бюджету державному бюджету на виконання програм соціально-економічного розвитку регіонів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</si>
  <si>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</si>
  <si>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</si>
  <si>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</si>
  <si>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41053900</t>
  </si>
  <si>
    <t>Бюджет Великодолинської селищної територіальної громади</t>
  </si>
  <si>
    <t>X</t>
  </si>
  <si>
    <t xml:space="preserve">УСЬОГО за розділами І та ІІ, у тому числі: </t>
  </si>
  <si>
    <t>Виконання річного плану, %</t>
  </si>
  <si>
    <t xml:space="preserve">до рішення Чорноморської міської ради </t>
  </si>
  <si>
    <t xml:space="preserve">Звіт  про виконання показників  міжбюджетних трансфертів </t>
  </si>
  <si>
    <t>Районний бюджет Одеського району</t>
  </si>
  <si>
    <t>І. Трансферти до загального фонду бюджету</t>
  </si>
  <si>
    <t>ІІ. Трансферти до спеціального фонду бюджету</t>
  </si>
  <si>
    <t xml:space="preserve">УСЬОГО за розділом І, у тому числі: 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</si>
  <si>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</si>
  <si>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</si>
  <si>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</si>
  <si>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</si>
  <si>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</si>
  <si>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 фонду бюджету</t>
  </si>
  <si>
    <t>5=(4/3*100)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</si>
  <si>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</si>
  <si>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</si>
  <si>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Субвенція з місцевого бюджету на виконання інвестиційних проектів</t>
  </si>
  <si>
    <t>Додаток 4</t>
  </si>
  <si>
    <t>Субвенція з місцевого бюджету за рахунок залишку коштів освітньої субвенції, що утворився на початок бюджетного періоду</t>
  </si>
  <si>
    <t>Виконано за звітний період, грн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</si>
  <si>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</si>
  <si>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</si>
  <si>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</si>
  <si>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</si>
  <si>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</si>
  <si>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</si>
  <si>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</si>
  <si>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     1. Показники міжбюджетних трансфертів з інших бюджетів</t>
  </si>
  <si>
    <t>(грн)</t>
  </si>
  <si>
    <t>Усього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</si>
  <si>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</si>
  <si>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</si>
  <si>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</si>
  <si>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</si>
  <si>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</si>
  <si>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 бюджету Чорноморської міської  територіальної громади за 2024 рік</t>
  </si>
  <si>
    <t>Начальник фінансового управління</t>
  </si>
  <si>
    <t>Ольга ЯКОВЕНКО</t>
  </si>
  <si>
    <t>Виконано за звітний період (рік), грн</t>
  </si>
  <si>
    <t>від    28.01. 2025 № 778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</si>
</sst>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_ ;\-#,##0\ "/>
    <numFmt numFmtId="166" formatCode="#,##0.00_ ;\-#,##0.00\ "/>
  </numFmts>
  <fonts count="15" x14ac:knownFonts="1">
    <font>
      <sz val="11"/>
      <color theme="1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7" fillId="0" borderId="0"/>
    <xf numFmtId="0" fontId="11" fillId="0" borderId="0"/>
  </cellStyleXfs>
  <cellXfs count="81">
    <xf numFmtId="0" fontId="0" fillId="0" borderId="0" xfId="0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4" fontId="0" fillId="2" borderId="0" xfId="0" applyNumberFormat="1" applyFill="1"/>
    <xf numFmtId="0" fontId="12" fillId="2" borderId="0" xfId="0" applyFont="1" applyFill="1"/>
    <xf numFmtId="0" fontId="4" fillId="2" borderId="0" xfId="0" applyFont="1" applyFill="1"/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Continuous" vertical="center"/>
    </xf>
    <xf numFmtId="0" fontId="8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Continuous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164" fontId="5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5" fontId="8" fillId="2" borderId="3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165" fontId="5" fillId="2" borderId="4" xfId="0" applyNumberFormat="1" applyFont="1" applyFill="1" applyBorder="1" applyAlignment="1">
      <alignment horizontal="center"/>
    </xf>
    <xf numFmtId="165" fontId="8" fillId="2" borderId="7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5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/>
    </xf>
    <xf numFmtId="3" fontId="6" fillId="2" borderId="1" xfId="0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Continuous" vertical="center"/>
    </xf>
    <xf numFmtId="0" fontId="8" fillId="2" borderId="1" xfId="0" applyFont="1" applyFill="1" applyBorder="1" applyAlignment="1">
      <alignment horizontal="left" vertical="center" wrapText="1"/>
    </xf>
    <xf numFmtId="166" fontId="0" fillId="2" borderId="0" xfId="0" applyNumberFormat="1" applyFill="1"/>
    <xf numFmtId="4" fontId="8" fillId="2" borderId="0" xfId="0" applyNumberFormat="1" applyFont="1" applyFill="1"/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4" fontId="2" fillId="2" borderId="0" xfId="0" applyNumberFormat="1" applyFont="1" applyFill="1" applyAlignment="1">
      <alignment horizontal="left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" xfId="0" quotePrefix="1" applyFont="1" applyFill="1" applyBorder="1" applyAlignment="1">
      <alignment horizontal="left" vertical="center" wrapText="1"/>
    </xf>
    <xf numFmtId="0" fontId="5" fillId="2" borderId="4" xfId="0" quotePrefix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5" fillId="0" borderId="2" xfId="0" quotePrefix="1" applyFont="1" applyBorder="1" applyAlignment="1">
      <alignment horizontal="left" vertical="center" wrapText="1"/>
    </xf>
    <xf numFmtId="0" fontId="5" fillId="0" borderId="4" xfId="0" quotePrefix="1" applyFont="1" applyBorder="1" applyAlignment="1">
      <alignment horizontal="left" vertical="center" wrapText="1"/>
    </xf>
  </cellXfs>
  <cellStyles count="4">
    <cellStyle name="Normal_Доходи" xfId="1" xr:uid="{00000000-0005-0000-0000-000000000000}"/>
    <cellStyle name="Звичайний" xfId="0" builtinId="0"/>
    <cellStyle name="Обычный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view="pageBreakPreview" zoomScale="60" zoomScaleNormal="60" workbookViewId="0">
      <selection activeCell="D3" sqref="D3:F3"/>
    </sheetView>
  </sheetViews>
  <sheetFormatPr defaultRowHeight="14.4" x14ac:dyDescent="0.3"/>
  <cols>
    <col min="1" max="1" width="13.5546875" style="6" customWidth="1"/>
    <col min="2" max="2" width="15.5546875" style="6" customWidth="1"/>
    <col min="3" max="3" width="57.44140625" style="6" customWidth="1"/>
    <col min="4" max="4" width="15" style="9" customWidth="1"/>
    <col min="5" max="5" width="15.21875" style="9" customWidth="1"/>
    <col min="6" max="6" width="11" style="9" customWidth="1"/>
    <col min="7" max="7" width="14.44140625" style="6" bestFit="1" customWidth="1"/>
    <col min="8" max="8" width="12.5546875" style="6" bestFit="1" customWidth="1"/>
    <col min="9" max="9" width="10.5546875" style="6" bestFit="1" customWidth="1"/>
    <col min="10" max="10" width="9.109375" style="6"/>
    <col min="11" max="11" width="11.5546875" style="6" bestFit="1" customWidth="1"/>
    <col min="12" max="255" width="9.109375" style="6"/>
    <col min="256" max="257" width="18.109375" style="6" customWidth="1"/>
    <col min="258" max="258" width="70.33203125" style="6" customWidth="1"/>
    <col min="259" max="259" width="16.109375" style="6" customWidth="1"/>
    <col min="260" max="511" width="9.109375" style="6"/>
    <col min="512" max="513" width="18.109375" style="6" customWidth="1"/>
    <col min="514" max="514" width="70.33203125" style="6" customWidth="1"/>
    <col min="515" max="515" width="16.109375" style="6" customWidth="1"/>
    <col min="516" max="767" width="9.109375" style="6"/>
    <col min="768" max="769" width="18.109375" style="6" customWidth="1"/>
    <col min="770" max="770" width="70.33203125" style="6" customWidth="1"/>
    <col min="771" max="771" width="16.109375" style="6" customWidth="1"/>
    <col min="772" max="1023" width="9.109375" style="6"/>
    <col min="1024" max="1025" width="18.109375" style="6" customWidth="1"/>
    <col min="1026" max="1026" width="70.33203125" style="6" customWidth="1"/>
    <col min="1027" max="1027" width="16.109375" style="6" customWidth="1"/>
    <col min="1028" max="1279" width="9.109375" style="6"/>
    <col min="1280" max="1281" width="18.109375" style="6" customWidth="1"/>
    <col min="1282" max="1282" width="70.33203125" style="6" customWidth="1"/>
    <col min="1283" max="1283" width="16.109375" style="6" customWidth="1"/>
    <col min="1284" max="1535" width="9.109375" style="6"/>
    <col min="1536" max="1537" width="18.109375" style="6" customWidth="1"/>
    <col min="1538" max="1538" width="70.33203125" style="6" customWidth="1"/>
    <col min="1539" max="1539" width="16.109375" style="6" customWidth="1"/>
    <col min="1540" max="1791" width="9.109375" style="6"/>
    <col min="1792" max="1793" width="18.109375" style="6" customWidth="1"/>
    <col min="1794" max="1794" width="70.33203125" style="6" customWidth="1"/>
    <col min="1795" max="1795" width="16.109375" style="6" customWidth="1"/>
    <col min="1796" max="2047" width="9.109375" style="6"/>
    <col min="2048" max="2049" width="18.109375" style="6" customWidth="1"/>
    <col min="2050" max="2050" width="70.33203125" style="6" customWidth="1"/>
    <col min="2051" max="2051" width="16.109375" style="6" customWidth="1"/>
    <col min="2052" max="2303" width="9.109375" style="6"/>
    <col min="2304" max="2305" width="18.109375" style="6" customWidth="1"/>
    <col min="2306" max="2306" width="70.33203125" style="6" customWidth="1"/>
    <col min="2307" max="2307" width="16.109375" style="6" customWidth="1"/>
    <col min="2308" max="2559" width="9.109375" style="6"/>
    <col min="2560" max="2561" width="18.109375" style="6" customWidth="1"/>
    <col min="2562" max="2562" width="70.33203125" style="6" customWidth="1"/>
    <col min="2563" max="2563" width="16.109375" style="6" customWidth="1"/>
    <col min="2564" max="2815" width="9.109375" style="6"/>
    <col min="2816" max="2817" width="18.109375" style="6" customWidth="1"/>
    <col min="2818" max="2818" width="70.33203125" style="6" customWidth="1"/>
    <col min="2819" max="2819" width="16.109375" style="6" customWidth="1"/>
    <col min="2820" max="3071" width="9.109375" style="6"/>
    <col min="3072" max="3073" width="18.109375" style="6" customWidth="1"/>
    <col min="3074" max="3074" width="70.33203125" style="6" customWidth="1"/>
    <col min="3075" max="3075" width="16.109375" style="6" customWidth="1"/>
    <col min="3076" max="3327" width="9.109375" style="6"/>
    <col min="3328" max="3329" width="18.109375" style="6" customWidth="1"/>
    <col min="3330" max="3330" width="70.33203125" style="6" customWidth="1"/>
    <col min="3331" max="3331" width="16.109375" style="6" customWidth="1"/>
    <col min="3332" max="3583" width="9.109375" style="6"/>
    <col min="3584" max="3585" width="18.109375" style="6" customWidth="1"/>
    <col min="3586" max="3586" width="70.33203125" style="6" customWidth="1"/>
    <col min="3587" max="3587" width="16.109375" style="6" customWidth="1"/>
    <col min="3588" max="3839" width="9.109375" style="6"/>
    <col min="3840" max="3841" width="18.109375" style="6" customWidth="1"/>
    <col min="3842" max="3842" width="70.33203125" style="6" customWidth="1"/>
    <col min="3843" max="3843" width="16.109375" style="6" customWidth="1"/>
    <col min="3844" max="4095" width="9.109375" style="6"/>
    <col min="4096" max="4097" width="18.109375" style="6" customWidth="1"/>
    <col min="4098" max="4098" width="70.33203125" style="6" customWidth="1"/>
    <col min="4099" max="4099" width="16.109375" style="6" customWidth="1"/>
    <col min="4100" max="4351" width="9.109375" style="6"/>
    <col min="4352" max="4353" width="18.109375" style="6" customWidth="1"/>
    <col min="4354" max="4354" width="70.33203125" style="6" customWidth="1"/>
    <col min="4355" max="4355" width="16.109375" style="6" customWidth="1"/>
    <col min="4356" max="4607" width="9.109375" style="6"/>
    <col min="4608" max="4609" width="18.109375" style="6" customWidth="1"/>
    <col min="4610" max="4610" width="70.33203125" style="6" customWidth="1"/>
    <col min="4611" max="4611" width="16.109375" style="6" customWidth="1"/>
    <col min="4612" max="4863" width="9.109375" style="6"/>
    <col min="4864" max="4865" width="18.109375" style="6" customWidth="1"/>
    <col min="4866" max="4866" width="70.33203125" style="6" customWidth="1"/>
    <col min="4867" max="4867" width="16.109375" style="6" customWidth="1"/>
    <col min="4868" max="5119" width="9.109375" style="6"/>
    <col min="5120" max="5121" width="18.109375" style="6" customWidth="1"/>
    <col min="5122" max="5122" width="70.33203125" style="6" customWidth="1"/>
    <col min="5123" max="5123" width="16.109375" style="6" customWidth="1"/>
    <col min="5124" max="5375" width="9.109375" style="6"/>
    <col min="5376" max="5377" width="18.109375" style="6" customWidth="1"/>
    <col min="5378" max="5378" width="70.33203125" style="6" customWidth="1"/>
    <col min="5379" max="5379" width="16.109375" style="6" customWidth="1"/>
    <col min="5380" max="5631" width="9.109375" style="6"/>
    <col min="5632" max="5633" width="18.109375" style="6" customWidth="1"/>
    <col min="5634" max="5634" width="70.33203125" style="6" customWidth="1"/>
    <col min="5635" max="5635" width="16.109375" style="6" customWidth="1"/>
    <col min="5636" max="5887" width="9.109375" style="6"/>
    <col min="5888" max="5889" width="18.109375" style="6" customWidth="1"/>
    <col min="5890" max="5890" width="70.33203125" style="6" customWidth="1"/>
    <col min="5891" max="5891" width="16.109375" style="6" customWidth="1"/>
    <col min="5892" max="6143" width="9.109375" style="6"/>
    <col min="6144" max="6145" width="18.109375" style="6" customWidth="1"/>
    <col min="6146" max="6146" width="70.33203125" style="6" customWidth="1"/>
    <col min="6147" max="6147" width="16.109375" style="6" customWidth="1"/>
    <col min="6148" max="6399" width="9.109375" style="6"/>
    <col min="6400" max="6401" width="18.109375" style="6" customWidth="1"/>
    <col min="6402" max="6402" width="70.33203125" style="6" customWidth="1"/>
    <col min="6403" max="6403" width="16.109375" style="6" customWidth="1"/>
    <col min="6404" max="6655" width="9.109375" style="6"/>
    <col min="6656" max="6657" width="18.109375" style="6" customWidth="1"/>
    <col min="6658" max="6658" width="70.33203125" style="6" customWidth="1"/>
    <col min="6659" max="6659" width="16.109375" style="6" customWidth="1"/>
    <col min="6660" max="6911" width="9.109375" style="6"/>
    <col min="6912" max="6913" width="18.109375" style="6" customWidth="1"/>
    <col min="6914" max="6914" width="70.33203125" style="6" customWidth="1"/>
    <col min="6915" max="6915" width="16.109375" style="6" customWidth="1"/>
    <col min="6916" max="7167" width="9.109375" style="6"/>
    <col min="7168" max="7169" width="18.109375" style="6" customWidth="1"/>
    <col min="7170" max="7170" width="70.33203125" style="6" customWidth="1"/>
    <col min="7171" max="7171" width="16.109375" style="6" customWidth="1"/>
    <col min="7172" max="7423" width="9.109375" style="6"/>
    <col min="7424" max="7425" width="18.109375" style="6" customWidth="1"/>
    <col min="7426" max="7426" width="70.33203125" style="6" customWidth="1"/>
    <col min="7427" max="7427" width="16.109375" style="6" customWidth="1"/>
    <col min="7428" max="7679" width="9.109375" style="6"/>
    <col min="7680" max="7681" width="18.109375" style="6" customWidth="1"/>
    <col min="7682" max="7682" width="70.33203125" style="6" customWidth="1"/>
    <col min="7683" max="7683" width="16.109375" style="6" customWidth="1"/>
    <col min="7684" max="7935" width="9.109375" style="6"/>
    <col min="7936" max="7937" width="18.109375" style="6" customWidth="1"/>
    <col min="7938" max="7938" width="70.33203125" style="6" customWidth="1"/>
    <col min="7939" max="7939" width="16.109375" style="6" customWidth="1"/>
    <col min="7940" max="8191" width="9.109375" style="6"/>
    <col min="8192" max="8193" width="18.109375" style="6" customWidth="1"/>
    <col min="8194" max="8194" width="70.33203125" style="6" customWidth="1"/>
    <col min="8195" max="8195" width="16.109375" style="6" customWidth="1"/>
    <col min="8196" max="8447" width="9.109375" style="6"/>
    <col min="8448" max="8449" width="18.109375" style="6" customWidth="1"/>
    <col min="8450" max="8450" width="70.33203125" style="6" customWidth="1"/>
    <col min="8451" max="8451" width="16.109375" style="6" customWidth="1"/>
    <col min="8452" max="8703" width="9.109375" style="6"/>
    <col min="8704" max="8705" width="18.109375" style="6" customWidth="1"/>
    <col min="8706" max="8706" width="70.33203125" style="6" customWidth="1"/>
    <col min="8707" max="8707" width="16.109375" style="6" customWidth="1"/>
    <col min="8708" max="8959" width="9.109375" style="6"/>
    <col min="8960" max="8961" width="18.109375" style="6" customWidth="1"/>
    <col min="8962" max="8962" width="70.33203125" style="6" customWidth="1"/>
    <col min="8963" max="8963" width="16.109375" style="6" customWidth="1"/>
    <col min="8964" max="9215" width="9.109375" style="6"/>
    <col min="9216" max="9217" width="18.109375" style="6" customWidth="1"/>
    <col min="9218" max="9218" width="70.33203125" style="6" customWidth="1"/>
    <col min="9219" max="9219" width="16.109375" style="6" customWidth="1"/>
    <col min="9220" max="9471" width="9.109375" style="6"/>
    <col min="9472" max="9473" width="18.109375" style="6" customWidth="1"/>
    <col min="9474" max="9474" width="70.33203125" style="6" customWidth="1"/>
    <col min="9475" max="9475" width="16.109375" style="6" customWidth="1"/>
    <col min="9476" max="9727" width="9.109375" style="6"/>
    <col min="9728" max="9729" width="18.109375" style="6" customWidth="1"/>
    <col min="9730" max="9730" width="70.33203125" style="6" customWidth="1"/>
    <col min="9731" max="9731" width="16.109375" style="6" customWidth="1"/>
    <col min="9732" max="9983" width="9.109375" style="6"/>
    <col min="9984" max="9985" width="18.109375" style="6" customWidth="1"/>
    <col min="9986" max="9986" width="70.33203125" style="6" customWidth="1"/>
    <col min="9987" max="9987" width="16.109375" style="6" customWidth="1"/>
    <col min="9988" max="10239" width="9.109375" style="6"/>
    <col min="10240" max="10241" width="18.109375" style="6" customWidth="1"/>
    <col min="10242" max="10242" width="70.33203125" style="6" customWidth="1"/>
    <col min="10243" max="10243" width="16.109375" style="6" customWidth="1"/>
    <col min="10244" max="10495" width="9.109375" style="6"/>
    <col min="10496" max="10497" width="18.109375" style="6" customWidth="1"/>
    <col min="10498" max="10498" width="70.33203125" style="6" customWidth="1"/>
    <col min="10499" max="10499" width="16.109375" style="6" customWidth="1"/>
    <col min="10500" max="10751" width="9.109375" style="6"/>
    <col min="10752" max="10753" width="18.109375" style="6" customWidth="1"/>
    <col min="10754" max="10754" width="70.33203125" style="6" customWidth="1"/>
    <col min="10755" max="10755" width="16.109375" style="6" customWidth="1"/>
    <col min="10756" max="11007" width="9.109375" style="6"/>
    <col min="11008" max="11009" width="18.109375" style="6" customWidth="1"/>
    <col min="11010" max="11010" width="70.33203125" style="6" customWidth="1"/>
    <col min="11011" max="11011" width="16.109375" style="6" customWidth="1"/>
    <col min="11012" max="11263" width="9.109375" style="6"/>
    <col min="11264" max="11265" width="18.109375" style="6" customWidth="1"/>
    <col min="11266" max="11266" width="70.33203125" style="6" customWidth="1"/>
    <col min="11267" max="11267" width="16.109375" style="6" customWidth="1"/>
    <col min="11268" max="11519" width="9.109375" style="6"/>
    <col min="11520" max="11521" width="18.109375" style="6" customWidth="1"/>
    <col min="11522" max="11522" width="70.33203125" style="6" customWidth="1"/>
    <col min="11523" max="11523" width="16.109375" style="6" customWidth="1"/>
    <col min="11524" max="11775" width="9.109375" style="6"/>
    <col min="11776" max="11777" width="18.109375" style="6" customWidth="1"/>
    <col min="11778" max="11778" width="70.33203125" style="6" customWidth="1"/>
    <col min="11779" max="11779" width="16.109375" style="6" customWidth="1"/>
    <col min="11780" max="12031" width="9.109375" style="6"/>
    <col min="12032" max="12033" width="18.109375" style="6" customWidth="1"/>
    <col min="12034" max="12034" width="70.33203125" style="6" customWidth="1"/>
    <col min="12035" max="12035" width="16.109375" style="6" customWidth="1"/>
    <col min="12036" max="12287" width="9.109375" style="6"/>
    <col min="12288" max="12289" width="18.109375" style="6" customWidth="1"/>
    <col min="12290" max="12290" width="70.33203125" style="6" customWidth="1"/>
    <col min="12291" max="12291" width="16.109375" style="6" customWidth="1"/>
    <col min="12292" max="12543" width="9.109375" style="6"/>
    <col min="12544" max="12545" width="18.109375" style="6" customWidth="1"/>
    <col min="12546" max="12546" width="70.33203125" style="6" customWidth="1"/>
    <col min="12547" max="12547" width="16.109375" style="6" customWidth="1"/>
    <col min="12548" max="12799" width="9.109375" style="6"/>
    <col min="12800" max="12801" width="18.109375" style="6" customWidth="1"/>
    <col min="12802" max="12802" width="70.33203125" style="6" customWidth="1"/>
    <col min="12803" max="12803" width="16.109375" style="6" customWidth="1"/>
    <col min="12804" max="13055" width="9.109375" style="6"/>
    <col min="13056" max="13057" width="18.109375" style="6" customWidth="1"/>
    <col min="13058" max="13058" width="70.33203125" style="6" customWidth="1"/>
    <col min="13059" max="13059" width="16.109375" style="6" customWidth="1"/>
    <col min="13060" max="13311" width="9.109375" style="6"/>
    <col min="13312" max="13313" width="18.109375" style="6" customWidth="1"/>
    <col min="13314" max="13314" width="70.33203125" style="6" customWidth="1"/>
    <col min="13315" max="13315" width="16.109375" style="6" customWidth="1"/>
    <col min="13316" max="13567" width="9.109375" style="6"/>
    <col min="13568" max="13569" width="18.109375" style="6" customWidth="1"/>
    <col min="13570" max="13570" width="70.33203125" style="6" customWidth="1"/>
    <col min="13571" max="13571" width="16.109375" style="6" customWidth="1"/>
    <col min="13572" max="13823" width="9.109375" style="6"/>
    <col min="13824" max="13825" width="18.109375" style="6" customWidth="1"/>
    <col min="13826" max="13826" width="70.33203125" style="6" customWidth="1"/>
    <col min="13827" max="13827" width="16.109375" style="6" customWidth="1"/>
    <col min="13828" max="14079" width="9.109375" style="6"/>
    <col min="14080" max="14081" width="18.109375" style="6" customWidth="1"/>
    <col min="14082" max="14082" width="70.33203125" style="6" customWidth="1"/>
    <col min="14083" max="14083" width="16.109375" style="6" customWidth="1"/>
    <col min="14084" max="14335" width="9.109375" style="6"/>
    <col min="14336" max="14337" width="18.109375" style="6" customWidth="1"/>
    <col min="14338" max="14338" width="70.33203125" style="6" customWidth="1"/>
    <col min="14339" max="14339" width="16.109375" style="6" customWidth="1"/>
    <col min="14340" max="14591" width="9.109375" style="6"/>
    <col min="14592" max="14593" width="18.109375" style="6" customWidth="1"/>
    <col min="14594" max="14594" width="70.33203125" style="6" customWidth="1"/>
    <col min="14595" max="14595" width="16.109375" style="6" customWidth="1"/>
    <col min="14596" max="14847" width="9.109375" style="6"/>
    <col min="14848" max="14849" width="18.109375" style="6" customWidth="1"/>
    <col min="14850" max="14850" width="70.33203125" style="6" customWidth="1"/>
    <col min="14851" max="14851" width="16.109375" style="6" customWidth="1"/>
    <col min="14852" max="15103" width="9.109375" style="6"/>
    <col min="15104" max="15105" width="18.109375" style="6" customWidth="1"/>
    <col min="15106" max="15106" width="70.33203125" style="6" customWidth="1"/>
    <col min="15107" max="15107" width="16.109375" style="6" customWidth="1"/>
    <col min="15108" max="15359" width="9.109375" style="6"/>
    <col min="15360" max="15361" width="18.109375" style="6" customWidth="1"/>
    <col min="15362" max="15362" width="70.33203125" style="6" customWidth="1"/>
    <col min="15363" max="15363" width="16.109375" style="6" customWidth="1"/>
    <col min="15364" max="15615" width="9.109375" style="6"/>
    <col min="15616" max="15617" width="18.109375" style="6" customWidth="1"/>
    <col min="15618" max="15618" width="70.33203125" style="6" customWidth="1"/>
    <col min="15619" max="15619" width="16.109375" style="6" customWidth="1"/>
    <col min="15620" max="15871" width="9.109375" style="6"/>
    <col min="15872" max="15873" width="18.109375" style="6" customWidth="1"/>
    <col min="15874" max="15874" width="70.33203125" style="6" customWidth="1"/>
    <col min="15875" max="15875" width="16.109375" style="6" customWidth="1"/>
    <col min="15876" max="16127" width="9.109375" style="6"/>
    <col min="16128" max="16129" width="18.109375" style="6" customWidth="1"/>
    <col min="16130" max="16130" width="70.33203125" style="6" customWidth="1"/>
    <col min="16131" max="16131" width="16.109375" style="6" customWidth="1"/>
    <col min="16132" max="16384" width="9.109375" style="6"/>
  </cols>
  <sheetData>
    <row r="1" spans="1:6" x14ac:dyDescent="0.3">
      <c r="A1" s="1"/>
      <c r="C1" s="7"/>
      <c r="D1" s="66" t="s">
        <v>32</v>
      </c>
      <c r="E1" s="66"/>
      <c r="F1" s="66"/>
    </row>
    <row r="2" spans="1:6" x14ac:dyDescent="0.3">
      <c r="A2" s="2"/>
      <c r="C2" s="7"/>
      <c r="D2" s="66" t="s">
        <v>16</v>
      </c>
      <c r="E2" s="66"/>
      <c r="F2" s="66"/>
    </row>
    <row r="3" spans="1:6" ht="15" customHeight="1" x14ac:dyDescent="0.3">
      <c r="A3" s="8"/>
      <c r="C3" s="7"/>
      <c r="D3" s="66" t="s">
        <v>54</v>
      </c>
      <c r="E3" s="66"/>
      <c r="F3" s="66"/>
    </row>
    <row r="4" spans="1:6" s="10" customFormat="1" ht="15.6" x14ac:dyDescent="0.3">
      <c r="A4" s="71" t="s">
        <v>17</v>
      </c>
      <c r="B4" s="71"/>
      <c r="C4" s="71"/>
      <c r="D4" s="71"/>
      <c r="E4" s="71"/>
      <c r="F4" s="71"/>
    </row>
    <row r="5" spans="1:6" s="10" customFormat="1" ht="15.6" x14ac:dyDescent="0.3">
      <c r="A5" s="71" t="s">
        <v>50</v>
      </c>
      <c r="B5" s="71"/>
      <c r="C5" s="71"/>
      <c r="D5" s="71"/>
      <c r="E5" s="71"/>
      <c r="F5" s="71"/>
    </row>
    <row r="6" spans="1:6" x14ac:dyDescent="0.3">
      <c r="A6" s="18">
        <v>1558900000</v>
      </c>
      <c r="B6" s="11"/>
      <c r="C6" s="11"/>
      <c r="D6" s="12"/>
      <c r="E6" s="12"/>
      <c r="F6" s="12"/>
    </row>
    <row r="7" spans="1:6" x14ac:dyDescent="0.3">
      <c r="A7" s="13" t="s">
        <v>0</v>
      </c>
      <c r="B7" s="11"/>
      <c r="C7" s="11"/>
      <c r="D7" s="12"/>
      <c r="E7" s="12"/>
      <c r="F7" s="12"/>
    </row>
    <row r="8" spans="1:6" ht="15.6" x14ac:dyDescent="0.3">
      <c r="A8" s="71" t="s">
        <v>42</v>
      </c>
      <c r="B8" s="71"/>
      <c r="C8" s="71"/>
      <c r="D8" s="71"/>
      <c r="E8" s="71"/>
      <c r="F8" s="71"/>
    </row>
    <row r="9" spans="1:6" ht="15.6" x14ac:dyDescent="0.3">
      <c r="A9" s="15"/>
      <c r="B9" s="15"/>
      <c r="C9" s="15"/>
      <c r="D9" s="16"/>
      <c r="E9" s="56" t="s">
        <v>43</v>
      </c>
    </row>
    <row r="10" spans="1:6" s="14" customFormat="1" ht="48.6" customHeight="1" x14ac:dyDescent="0.3">
      <c r="A10" s="51" t="s">
        <v>29</v>
      </c>
      <c r="B10" s="72" t="s">
        <v>30</v>
      </c>
      <c r="C10" s="73"/>
      <c r="D10" s="52" t="s">
        <v>44</v>
      </c>
      <c r="E10" s="36" t="s">
        <v>53</v>
      </c>
      <c r="F10" s="36" t="s">
        <v>15</v>
      </c>
    </row>
    <row r="11" spans="1:6" s="14" customFormat="1" ht="13.8" x14ac:dyDescent="0.3">
      <c r="A11" s="49">
        <v>1</v>
      </c>
      <c r="B11" s="74">
        <v>2</v>
      </c>
      <c r="C11" s="75"/>
      <c r="D11" s="50">
        <v>3</v>
      </c>
      <c r="E11" s="57">
        <v>4</v>
      </c>
      <c r="F11" s="57" t="s">
        <v>28</v>
      </c>
    </row>
    <row r="12" spans="1:6" ht="15.6" x14ac:dyDescent="0.3">
      <c r="A12" s="76" t="s">
        <v>19</v>
      </c>
      <c r="B12" s="77"/>
      <c r="C12" s="77"/>
      <c r="D12" s="77"/>
      <c r="E12" s="77"/>
      <c r="F12" s="78"/>
    </row>
    <row r="13" spans="1:6" ht="81.599999999999994" customHeight="1" x14ac:dyDescent="0.3">
      <c r="A13" s="19">
        <v>41021400</v>
      </c>
      <c r="B13" s="67" t="s">
        <v>38</v>
      </c>
      <c r="C13" s="68"/>
      <c r="D13" s="43">
        <f>D14</f>
        <v>105677400</v>
      </c>
      <c r="E13" s="43">
        <f>E14</f>
        <v>105677400</v>
      </c>
      <c r="F13" s="34">
        <f>E13/D13</f>
        <v>1</v>
      </c>
    </row>
    <row r="14" spans="1:6" ht="15.6" x14ac:dyDescent="0.3">
      <c r="A14" s="21">
        <v>9900000000</v>
      </c>
      <c r="B14" s="64" t="s">
        <v>1</v>
      </c>
      <c r="C14" s="65"/>
      <c r="D14" s="44">
        <f>83518800+22158600</f>
        <v>105677400</v>
      </c>
      <c r="E14" s="44">
        <v>105677400</v>
      </c>
      <c r="F14" s="35">
        <f t="shared" ref="F14" si="0">E14/D14</f>
        <v>1</v>
      </c>
    </row>
    <row r="15" spans="1:6" ht="49.8" customHeight="1" x14ac:dyDescent="0.3">
      <c r="A15" s="19">
        <v>41033300</v>
      </c>
      <c r="B15" s="67" t="s">
        <v>45</v>
      </c>
      <c r="C15" s="68"/>
      <c r="D15" s="43">
        <f>D16</f>
        <v>5961200</v>
      </c>
      <c r="E15" s="43">
        <f>E16</f>
        <v>2989998.09</v>
      </c>
      <c r="F15" s="34">
        <f>E15/D15</f>
        <v>0.50157654331342683</v>
      </c>
    </row>
    <row r="16" spans="1:6" ht="15.6" x14ac:dyDescent="0.3">
      <c r="A16" s="21">
        <v>9900000000</v>
      </c>
      <c r="B16" s="64" t="s">
        <v>1</v>
      </c>
      <c r="C16" s="65"/>
      <c r="D16" s="44">
        <f>6815300-854100</f>
        <v>5961200</v>
      </c>
      <c r="E16" s="44">
        <v>2989998.09</v>
      </c>
      <c r="F16" s="35">
        <f t="shared" ref="F16:F56" si="1">E16/D16</f>
        <v>0.50157654331342683</v>
      </c>
    </row>
    <row r="17" spans="1:6" ht="19.8" customHeight="1" x14ac:dyDescent="0.3">
      <c r="A17" s="19" t="s">
        <v>9</v>
      </c>
      <c r="B17" s="67" t="s">
        <v>10</v>
      </c>
      <c r="C17" s="68"/>
      <c r="D17" s="43">
        <f>D18</f>
        <v>159192900</v>
      </c>
      <c r="E17" s="43">
        <f>E18</f>
        <v>159192900</v>
      </c>
      <c r="F17" s="34">
        <f>E17/D17</f>
        <v>1</v>
      </c>
    </row>
    <row r="18" spans="1:6" ht="15.6" x14ac:dyDescent="0.3">
      <c r="A18" s="21">
        <v>9900000000</v>
      </c>
      <c r="B18" s="64" t="s">
        <v>1</v>
      </c>
      <c r="C18" s="65"/>
      <c r="D18" s="44">
        <v>159192900</v>
      </c>
      <c r="E18" s="44">
        <v>159192900</v>
      </c>
      <c r="F18" s="35">
        <f t="shared" ref="F18:F20" si="2">E18/D18</f>
        <v>1</v>
      </c>
    </row>
    <row r="19" spans="1:6" ht="53.4" customHeight="1" x14ac:dyDescent="0.3">
      <c r="A19" s="19">
        <v>41035600</v>
      </c>
      <c r="B19" s="67" t="s">
        <v>46</v>
      </c>
      <c r="C19" s="68"/>
      <c r="D19" s="43">
        <f>D20</f>
        <v>2000000</v>
      </c>
      <c r="E19" s="43">
        <f>E20</f>
        <v>1852020</v>
      </c>
      <c r="F19" s="34">
        <f t="shared" si="2"/>
        <v>0.92601</v>
      </c>
    </row>
    <row r="20" spans="1:6" ht="15.6" x14ac:dyDescent="0.3">
      <c r="A20" s="21">
        <v>9900000000</v>
      </c>
      <c r="B20" s="64" t="s">
        <v>1</v>
      </c>
      <c r="C20" s="65"/>
      <c r="D20" s="44">
        <v>2000000</v>
      </c>
      <c r="E20" s="44">
        <v>1852020</v>
      </c>
      <c r="F20" s="35">
        <f t="shared" si="2"/>
        <v>0.92601</v>
      </c>
    </row>
    <row r="21" spans="1:6" ht="261" customHeight="1" x14ac:dyDescent="0.3">
      <c r="A21" s="53">
        <v>41050400</v>
      </c>
      <c r="B21" s="69" t="s">
        <v>39</v>
      </c>
      <c r="C21" s="70"/>
      <c r="D21" s="43">
        <f>D22</f>
        <v>6191718</v>
      </c>
      <c r="E21" s="43">
        <f>E22</f>
        <v>6185263.5099999998</v>
      </c>
      <c r="F21" s="34">
        <f t="shared" si="1"/>
        <v>0.99895756072870245</v>
      </c>
    </row>
    <row r="22" spans="1:6" ht="15.6" x14ac:dyDescent="0.3">
      <c r="A22" s="21">
        <v>1510000000</v>
      </c>
      <c r="B22" s="64" t="s">
        <v>3</v>
      </c>
      <c r="C22" s="65"/>
      <c r="D22" s="44">
        <f>1859158+4332560</f>
        <v>6191718</v>
      </c>
      <c r="E22" s="44">
        <v>6185263.5099999998</v>
      </c>
      <c r="F22" s="35">
        <f t="shared" si="1"/>
        <v>0.99895756072870245</v>
      </c>
    </row>
    <row r="23" spans="1:6" s="47" customFormat="1" ht="193.8" customHeight="1" x14ac:dyDescent="0.3">
      <c r="A23" s="19">
        <v>41050500</v>
      </c>
      <c r="B23" s="67" t="s">
        <v>40</v>
      </c>
      <c r="C23" s="68"/>
      <c r="D23" s="43">
        <f>D24</f>
        <v>4744689</v>
      </c>
      <c r="E23" s="43">
        <f>E24</f>
        <v>4732617.0999999996</v>
      </c>
      <c r="F23" s="34">
        <f t="shared" si="1"/>
        <v>0.99745570257608029</v>
      </c>
    </row>
    <row r="24" spans="1:6" ht="15.6" x14ac:dyDescent="0.3">
      <c r="A24" s="21">
        <v>1510000000</v>
      </c>
      <c r="B24" s="64" t="s">
        <v>3</v>
      </c>
      <c r="C24" s="65"/>
      <c r="D24" s="44">
        <v>4744689</v>
      </c>
      <c r="E24" s="44">
        <v>4732617.0999999996</v>
      </c>
      <c r="F24" s="35">
        <f t="shared" si="1"/>
        <v>0.99745570257608029</v>
      </c>
    </row>
    <row r="25" spans="1:6" ht="253.8" customHeight="1" x14ac:dyDescent="0.3">
      <c r="A25" s="19">
        <v>41050600</v>
      </c>
      <c r="B25" s="67" t="s">
        <v>47</v>
      </c>
      <c r="C25" s="68"/>
      <c r="D25" s="43">
        <f>D26</f>
        <v>6239090</v>
      </c>
      <c r="E25" s="43">
        <f>E26</f>
        <v>6239089.0300000003</v>
      </c>
      <c r="F25" s="34">
        <f t="shared" ref="F25:F26" si="3">E25/D25</f>
        <v>0.99999984452860913</v>
      </c>
    </row>
    <row r="26" spans="1:6" ht="15.6" x14ac:dyDescent="0.3">
      <c r="A26" s="21">
        <v>1510000000</v>
      </c>
      <c r="B26" s="64" t="s">
        <v>3</v>
      </c>
      <c r="C26" s="65"/>
      <c r="D26" s="44">
        <v>6239090</v>
      </c>
      <c r="E26" s="44">
        <v>6239089.0300000003</v>
      </c>
      <c r="F26" s="35">
        <f t="shared" si="3"/>
        <v>0.99999984452860913</v>
      </c>
    </row>
    <row r="27" spans="1:6" ht="97.2" customHeight="1" x14ac:dyDescent="0.3">
      <c r="A27" s="19">
        <v>41050900</v>
      </c>
      <c r="B27" s="67" t="s">
        <v>48</v>
      </c>
      <c r="C27" s="68"/>
      <c r="D27" s="43">
        <f>D28</f>
        <v>4231735</v>
      </c>
      <c r="E27" s="43">
        <f>E28</f>
        <v>0</v>
      </c>
      <c r="F27" s="34">
        <f t="shared" si="1"/>
        <v>0</v>
      </c>
    </row>
    <row r="28" spans="1:6" ht="15.6" x14ac:dyDescent="0.3">
      <c r="A28" s="21">
        <v>1510000000</v>
      </c>
      <c r="B28" s="64" t="s">
        <v>3</v>
      </c>
      <c r="C28" s="65"/>
      <c r="D28" s="44">
        <v>4231735</v>
      </c>
      <c r="E28" s="44">
        <v>0</v>
      </c>
      <c r="F28" s="35">
        <f t="shared" si="1"/>
        <v>0</v>
      </c>
    </row>
    <row r="29" spans="1:6" ht="34.200000000000003" customHeight="1" x14ac:dyDescent="0.3">
      <c r="A29" s="19">
        <v>41051000</v>
      </c>
      <c r="B29" s="67" t="s">
        <v>2</v>
      </c>
      <c r="C29" s="68"/>
      <c r="D29" s="43">
        <f>D30</f>
        <v>3005640</v>
      </c>
      <c r="E29" s="43">
        <f>E30</f>
        <v>2375419.67</v>
      </c>
      <c r="F29" s="34">
        <f t="shared" si="1"/>
        <v>0.79032075364980503</v>
      </c>
    </row>
    <row r="30" spans="1:6" ht="15.6" x14ac:dyDescent="0.3">
      <c r="A30" s="21">
        <v>1510000000</v>
      </c>
      <c r="B30" s="64" t="s">
        <v>3</v>
      </c>
      <c r="C30" s="65"/>
      <c r="D30" s="44">
        <v>3005640</v>
      </c>
      <c r="E30" s="44">
        <v>2375419.67</v>
      </c>
      <c r="F30" s="35">
        <f t="shared" si="1"/>
        <v>0.79032075364980503</v>
      </c>
    </row>
    <row r="31" spans="1:6" ht="46.8" customHeight="1" x14ac:dyDescent="0.3">
      <c r="A31" s="19">
        <v>41051200</v>
      </c>
      <c r="B31" s="67" t="s">
        <v>36</v>
      </c>
      <c r="C31" s="68"/>
      <c r="D31" s="43">
        <f>D32</f>
        <v>430630</v>
      </c>
      <c r="E31" s="43">
        <f>E32</f>
        <v>430630</v>
      </c>
      <c r="F31" s="34">
        <f t="shared" si="1"/>
        <v>1</v>
      </c>
    </row>
    <row r="32" spans="1:6" ht="15.6" x14ac:dyDescent="0.3">
      <c r="A32" s="21">
        <v>1510000000</v>
      </c>
      <c r="B32" s="64" t="s">
        <v>3</v>
      </c>
      <c r="C32" s="65"/>
      <c r="D32" s="44">
        <f>292110+138520</f>
        <v>430630</v>
      </c>
      <c r="E32" s="44">
        <v>430630</v>
      </c>
      <c r="F32" s="35">
        <f t="shared" si="1"/>
        <v>1</v>
      </c>
    </row>
    <row r="33" spans="1:8" ht="49.2" customHeight="1" x14ac:dyDescent="0.3">
      <c r="A33" s="19">
        <v>41051400</v>
      </c>
      <c r="B33" s="67" t="s">
        <v>41</v>
      </c>
      <c r="C33" s="68"/>
      <c r="D33" s="43">
        <f>D34</f>
        <v>2361528</v>
      </c>
      <c r="E33" s="43">
        <f>E34</f>
        <v>2361528</v>
      </c>
      <c r="F33" s="34">
        <f t="shared" si="1"/>
        <v>1</v>
      </c>
    </row>
    <row r="34" spans="1:8" ht="15.6" x14ac:dyDescent="0.3">
      <c r="A34" s="21">
        <v>1510000000</v>
      </c>
      <c r="B34" s="64" t="s">
        <v>3</v>
      </c>
      <c r="C34" s="65"/>
      <c r="D34" s="44">
        <v>2361528</v>
      </c>
      <c r="E34" s="44">
        <v>2361528</v>
      </c>
      <c r="F34" s="35">
        <f t="shared" si="1"/>
        <v>1</v>
      </c>
    </row>
    <row r="35" spans="1:8" ht="51.6" customHeight="1" x14ac:dyDescent="0.3">
      <c r="A35" s="19">
        <v>41051700</v>
      </c>
      <c r="B35" s="67" t="s">
        <v>35</v>
      </c>
      <c r="C35" s="68"/>
      <c r="D35" s="43">
        <f>D36</f>
        <v>367454</v>
      </c>
      <c r="E35" s="43">
        <f>E36</f>
        <v>367454</v>
      </c>
      <c r="F35" s="34">
        <f t="shared" si="1"/>
        <v>1</v>
      </c>
    </row>
    <row r="36" spans="1:8" ht="15.6" x14ac:dyDescent="0.3">
      <c r="A36" s="21">
        <v>1510000000</v>
      </c>
      <c r="B36" s="64" t="s">
        <v>3</v>
      </c>
      <c r="C36" s="65"/>
      <c r="D36" s="44">
        <f>97284+270170</f>
        <v>367454</v>
      </c>
      <c r="E36" s="44">
        <v>367454</v>
      </c>
      <c r="F36" s="35">
        <f t="shared" si="1"/>
        <v>1</v>
      </c>
    </row>
    <row r="37" spans="1:8" ht="15.6" x14ac:dyDescent="0.3">
      <c r="A37" s="19" t="s">
        <v>11</v>
      </c>
      <c r="B37" s="67" t="s">
        <v>4</v>
      </c>
      <c r="C37" s="68"/>
      <c r="D37" s="43">
        <f>D38+D39+D40</f>
        <v>18786897</v>
      </c>
      <c r="E37" s="43">
        <f>E38+E39+E40</f>
        <v>18785451.390000001</v>
      </c>
      <c r="F37" s="34">
        <f t="shared" si="1"/>
        <v>0.9999230522209176</v>
      </c>
      <c r="H37" s="62"/>
    </row>
    <row r="38" spans="1:8" ht="15.6" x14ac:dyDescent="0.3">
      <c r="A38" s="21">
        <v>1510000000</v>
      </c>
      <c r="B38" s="64" t="s">
        <v>3</v>
      </c>
      <c r="C38" s="65"/>
      <c r="D38" s="44">
        <f>28720+182216+306529+15000000+314028+137590-98700+52338-12824</f>
        <v>15909897</v>
      </c>
      <c r="E38" s="44">
        <f>444119+27403.25+83387.65+353541.49+15000000</f>
        <v>15908451.390000001</v>
      </c>
      <c r="F38" s="35">
        <f t="shared" si="1"/>
        <v>0.99990913768957779</v>
      </c>
    </row>
    <row r="39" spans="1:8" ht="15.6" x14ac:dyDescent="0.3">
      <c r="A39" s="21">
        <v>1551900000</v>
      </c>
      <c r="B39" s="64" t="s">
        <v>8</v>
      </c>
      <c r="C39" s="65"/>
      <c r="D39" s="44">
        <f>794600+100000</f>
        <v>894600</v>
      </c>
      <c r="E39" s="44">
        <f>894600</f>
        <v>894600</v>
      </c>
      <c r="F39" s="35">
        <f t="shared" si="1"/>
        <v>1</v>
      </c>
    </row>
    <row r="40" spans="1:8" ht="15.6" x14ac:dyDescent="0.3">
      <c r="A40" s="22">
        <v>1554500000</v>
      </c>
      <c r="B40" s="64" t="s">
        <v>12</v>
      </c>
      <c r="C40" s="65"/>
      <c r="D40" s="46">
        <f>1482400+2000000-1000000-500000</f>
        <v>1982400</v>
      </c>
      <c r="E40" s="46">
        <f>982400+1000000</f>
        <v>1982400</v>
      </c>
      <c r="F40" s="35">
        <f t="shared" ref="F40:F41" si="4">E40/D40</f>
        <v>1</v>
      </c>
    </row>
    <row r="41" spans="1:8" ht="46.8" customHeight="1" x14ac:dyDescent="0.3">
      <c r="A41" s="48">
        <v>41057700</v>
      </c>
      <c r="B41" s="67" t="s">
        <v>37</v>
      </c>
      <c r="C41" s="68"/>
      <c r="D41" s="54">
        <f>D42</f>
        <v>103944</v>
      </c>
      <c r="E41" s="54">
        <f>E42</f>
        <v>83155.199999999997</v>
      </c>
      <c r="F41" s="34">
        <f t="shared" si="4"/>
        <v>0.79999999999999993</v>
      </c>
    </row>
    <row r="42" spans="1:8" ht="15.6" x14ac:dyDescent="0.3">
      <c r="A42" s="21">
        <v>1510000000</v>
      </c>
      <c r="B42" s="64" t="s">
        <v>3</v>
      </c>
      <c r="C42" s="65"/>
      <c r="D42" s="44">
        <v>103944</v>
      </c>
      <c r="E42" s="44">
        <v>83155.199999999997</v>
      </c>
      <c r="F42" s="35">
        <f t="shared" si="1"/>
        <v>0.79999999999999993</v>
      </c>
    </row>
    <row r="43" spans="1:8" ht="77.400000000000006" customHeight="1" x14ac:dyDescent="0.3">
      <c r="A43" s="53">
        <v>41059300</v>
      </c>
      <c r="B43" s="79" t="s">
        <v>49</v>
      </c>
      <c r="C43" s="80"/>
      <c r="D43" s="54">
        <f>D44</f>
        <v>16126</v>
      </c>
      <c r="E43" s="54">
        <f>E44</f>
        <v>11867.05</v>
      </c>
      <c r="F43" s="34">
        <f>E43/D43</f>
        <v>0.73589544834428866</v>
      </c>
    </row>
    <row r="44" spans="1:8" ht="15.6" x14ac:dyDescent="0.3">
      <c r="A44" s="21">
        <v>1510000000</v>
      </c>
      <c r="B44" s="64" t="s">
        <v>3</v>
      </c>
      <c r="C44" s="65"/>
      <c r="D44" s="44">
        <v>16126</v>
      </c>
      <c r="E44" s="44">
        <v>11867.05</v>
      </c>
      <c r="F44" s="35">
        <f t="shared" si="1"/>
        <v>0.73589544834428866</v>
      </c>
    </row>
    <row r="45" spans="1:8" ht="15.6" x14ac:dyDescent="0.3">
      <c r="A45" s="76" t="s">
        <v>20</v>
      </c>
      <c r="B45" s="77"/>
      <c r="C45" s="77"/>
      <c r="D45" s="77"/>
      <c r="E45" s="77"/>
      <c r="F45" s="77"/>
    </row>
    <row r="46" spans="1:8" ht="49.8" customHeight="1" x14ac:dyDescent="0.3">
      <c r="A46" s="19">
        <v>41033300</v>
      </c>
      <c r="B46" s="67" t="s">
        <v>45</v>
      </c>
      <c r="C46" s="68"/>
      <c r="D46" s="43">
        <f>D47</f>
        <v>7220800</v>
      </c>
      <c r="E46" s="43">
        <f>E47</f>
        <v>7220800</v>
      </c>
      <c r="F46" s="34">
        <f t="shared" si="1"/>
        <v>1</v>
      </c>
    </row>
    <row r="47" spans="1:8" ht="15.6" x14ac:dyDescent="0.3">
      <c r="A47" s="21">
        <v>9900000000</v>
      </c>
      <c r="B47" s="64" t="s">
        <v>1</v>
      </c>
      <c r="C47" s="65"/>
      <c r="D47" s="44">
        <v>7220800</v>
      </c>
      <c r="E47" s="44">
        <v>7220800</v>
      </c>
      <c r="F47" s="35">
        <f t="shared" si="1"/>
        <v>1</v>
      </c>
    </row>
    <row r="48" spans="1:8" s="14" customFormat="1" ht="34.799999999999997" customHeight="1" x14ac:dyDescent="0.3">
      <c r="A48" s="19">
        <v>41051100</v>
      </c>
      <c r="B48" s="67" t="s">
        <v>33</v>
      </c>
      <c r="C48" s="68"/>
      <c r="D48" s="43">
        <f>D49</f>
        <v>3364219</v>
      </c>
      <c r="E48" s="43">
        <f>E49</f>
        <v>3364219</v>
      </c>
      <c r="F48" s="34">
        <f t="shared" si="1"/>
        <v>1</v>
      </c>
    </row>
    <row r="49" spans="1:6" ht="15.6" x14ac:dyDescent="0.3">
      <c r="A49" s="21">
        <v>1510000000</v>
      </c>
      <c r="B49" s="64" t="s">
        <v>3</v>
      </c>
      <c r="C49" s="65"/>
      <c r="D49" s="44">
        <f>1532916+1831303</f>
        <v>3364219</v>
      </c>
      <c r="E49" s="44">
        <v>3364219</v>
      </c>
      <c r="F49" s="35">
        <f t="shared" si="1"/>
        <v>1</v>
      </c>
    </row>
    <row r="50" spans="1:6" ht="21.6" customHeight="1" x14ac:dyDescent="0.3">
      <c r="A50" s="19">
        <v>41053400</v>
      </c>
      <c r="B50" s="67" t="s">
        <v>31</v>
      </c>
      <c r="C50" s="68"/>
      <c r="D50" s="43">
        <f>D51</f>
        <v>26891342</v>
      </c>
      <c r="E50" s="43">
        <f>E51</f>
        <v>26891342</v>
      </c>
      <c r="F50" s="34">
        <f t="shared" si="1"/>
        <v>1</v>
      </c>
    </row>
    <row r="51" spans="1:6" ht="15.6" x14ac:dyDescent="0.3">
      <c r="A51" s="21">
        <v>1510000000</v>
      </c>
      <c r="B51" s="64" t="s">
        <v>3</v>
      </c>
      <c r="C51" s="65"/>
      <c r="D51" s="44">
        <f>26491442+399900</f>
        <v>26891342</v>
      </c>
      <c r="E51" s="44">
        <v>26891342</v>
      </c>
      <c r="F51" s="35">
        <f t="shared" si="1"/>
        <v>1</v>
      </c>
    </row>
    <row r="52" spans="1:6" ht="15.6" x14ac:dyDescent="0.3">
      <c r="A52" s="19" t="s">
        <v>11</v>
      </c>
      <c r="B52" s="67" t="s">
        <v>4</v>
      </c>
      <c r="C52" s="68"/>
      <c r="D52" s="43">
        <f>D53</f>
        <v>2000000</v>
      </c>
      <c r="E52" s="43">
        <f>E53</f>
        <v>2000000</v>
      </c>
      <c r="F52" s="34">
        <f t="shared" si="1"/>
        <v>1</v>
      </c>
    </row>
    <row r="53" spans="1:6" ht="15.6" x14ac:dyDescent="0.3">
      <c r="A53" s="21">
        <v>1510000000</v>
      </c>
      <c r="B53" s="64" t="s">
        <v>3</v>
      </c>
      <c r="C53" s="65"/>
      <c r="D53" s="44">
        <v>2000000</v>
      </c>
      <c r="E53" s="44">
        <v>2000000</v>
      </c>
      <c r="F53" s="35">
        <f t="shared" si="1"/>
        <v>1</v>
      </c>
    </row>
    <row r="54" spans="1:6" ht="15.6" x14ac:dyDescent="0.3">
      <c r="A54" s="20" t="s">
        <v>13</v>
      </c>
      <c r="B54" s="23" t="s">
        <v>21</v>
      </c>
      <c r="C54" s="24"/>
      <c r="D54" s="45">
        <f>D55+D56</f>
        <v>358787312</v>
      </c>
      <c r="E54" s="45">
        <f>E55+E56</f>
        <v>350761154.04000002</v>
      </c>
      <c r="F54" s="34">
        <f t="shared" si="1"/>
        <v>0.9776297608874196</v>
      </c>
    </row>
    <row r="55" spans="1:6" ht="15.6" x14ac:dyDescent="0.3">
      <c r="A55" s="20" t="s">
        <v>13</v>
      </c>
      <c r="B55" s="23" t="s">
        <v>5</v>
      </c>
      <c r="C55" s="24"/>
      <c r="D55" s="45">
        <f>D13+D15+D17+D19+D21+D23+D25+D27+D29+D31+D33+D35+D37+D41+D43</f>
        <v>319310951</v>
      </c>
      <c r="E55" s="45">
        <f>E13+E15+E17+E19+E21+E23+E25+E27+E29+E31+E33+E35+E37+E41+E43</f>
        <v>311284793.04000002</v>
      </c>
      <c r="F55" s="34">
        <f t="shared" si="1"/>
        <v>0.97486413185998133</v>
      </c>
    </row>
    <row r="56" spans="1:6" ht="15.6" x14ac:dyDescent="0.3">
      <c r="A56" s="20" t="s">
        <v>13</v>
      </c>
      <c r="B56" s="23" t="s">
        <v>6</v>
      </c>
      <c r="C56" s="24"/>
      <c r="D56" s="45">
        <f>D46+D48+D50+D52</f>
        <v>39476361</v>
      </c>
      <c r="E56" s="42">
        <f>E46+E48+E50+E52</f>
        <v>39476361</v>
      </c>
      <c r="F56" s="34">
        <f t="shared" si="1"/>
        <v>1</v>
      </c>
    </row>
    <row r="57" spans="1:6" ht="15.6" x14ac:dyDescent="0.3">
      <c r="A57" s="15"/>
      <c r="B57" s="15"/>
      <c r="C57" s="15"/>
      <c r="D57" s="15"/>
      <c r="E57" s="58"/>
      <c r="F57" s="59"/>
    </row>
    <row r="58" spans="1:6" ht="15.6" x14ac:dyDescent="0.3">
      <c r="A58" s="71" t="s">
        <v>22</v>
      </c>
      <c r="B58" s="71"/>
      <c r="C58" s="71"/>
      <c r="D58" s="71"/>
      <c r="E58" s="71"/>
      <c r="F58" s="71"/>
    </row>
    <row r="59" spans="1:6" ht="15.6" x14ac:dyDescent="0.3">
      <c r="A59" s="25"/>
      <c r="B59" s="15"/>
      <c r="C59" s="15"/>
      <c r="D59" s="16"/>
      <c r="E59" s="56" t="s">
        <v>43</v>
      </c>
      <c r="F59" s="59"/>
    </row>
    <row r="60" spans="1:6" ht="84" x14ac:dyDescent="0.3">
      <c r="A60" s="55" t="s">
        <v>23</v>
      </c>
      <c r="B60" s="55" t="s">
        <v>24</v>
      </c>
      <c r="C60" s="55" t="s">
        <v>25</v>
      </c>
      <c r="D60" s="55" t="s">
        <v>44</v>
      </c>
      <c r="E60" s="36" t="s">
        <v>34</v>
      </c>
      <c r="F60" s="36" t="s">
        <v>15</v>
      </c>
    </row>
    <row r="61" spans="1:6" x14ac:dyDescent="0.3">
      <c r="A61" s="26">
        <v>1</v>
      </c>
      <c r="B61" s="26">
        <v>2</v>
      </c>
      <c r="C61" s="26">
        <v>3</v>
      </c>
      <c r="D61" s="26">
        <v>4</v>
      </c>
      <c r="E61" s="57">
        <v>4</v>
      </c>
      <c r="F61" s="57" t="s">
        <v>28</v>
      </c>
    </row>
    <row r="62" spans="1:6" ht="15.6" x14ac:dyDescent="0.3">
      <c r="A62" s="76" t="s">
        <v>26</v>
      </c>
      <c r="B62" s="77"/>
      <c r="C62" s="77"/>
      <c r="D62" s="77"/>
      <c r="E62" s="77"/>
      <c r="F62" s="78"/>
    </row>
    <row r="63" spans="1:6" ht="15.6" x14ac:dyDescent="0.3">
      <c r="A63" s="3">
        <v>3719770</v>
      </c>
      <c r="B63" s="29">
        <v>9770</v>
      </c>
      <c r="C63" s="33" t="s">
        <v>4</v>
      </c>
      <c r="D63" s="40">
        <f>D64+D65</f>
        <v>4124000</v>
      </c>
      <c r="E63" s="40">
        <f>E64+E65</f>
        <v>4124000</v>
      </c>
      <c r="F63" s="37">
        <f>E63/D63</f>
        <v>1</v>
      </c>
    </row>
    <row r="64" spans="1:6" ht="15.6" x14ac:dyDescent="0.3">
      <c r="A64" s="21">
        <v>1510000000</v>
      </c>
      <c r="B64" s="30">
        <v>9770</v>
      </c>
      <c r="C64" s="31" t="s">
        <v>3</v>
      </c>
      <c r="D64" s="41">
        <f>1261500+2237000+309000-283500</f>
        <v>3524000</v>
      </c>
      <c r="E64" s="41">
        <v>3524000</v>
      </c>
      <c r="F64" s="38">
        <f t="shared" ref="F64:F75" si="5">E64/D64</f>
        <v>1</v>
      </c>
    </row>
    <row r="65" spans="1:6" ht="15.6" x14ac:dyDescent="0.3">
      <c r="A65" s="21">
        <v>1532720000</v>
      </c>
      <c r="B65" s="30">
        <v>9770</v>
      </c>
      <c r="C65" s="31" t="s">
        <v>18</v>
      </c>
      <c r="D65" s="39">
        <f>300000+300000</f>
        <v>600000</v>
      </c>
      <c r="E65" s="39">
        <v>600000</v>
      </c>
      <c r="F65" s="38">
        <f t="shared" si="5"/>
        <v>1</v>
      </c>
    </row>
    <row r="66" spans="1:6" ht="46.8" x14ac:dyDescent="0.3">
      <c r="A66" s="3">
        <v>3719800</v>
      </c>
      <c r="B66" s="3">
        <v>9800</v>
      </c>
      <c r="C66" s="4" t="s">
        <v>7</v>
      </c>
      <c r="D66" s="40">
        <f>D67</f>
        <v>14967460</v>
      </c>
      <c r="E66" s="40">
        <f>E67</f>
        <v>14932869.880000001</v>
      </c>
      <c r="F66" s="34">
        <f t="shared" si="5"/>
        <v>0.99768897862429573</v>
      </c>
    </row>
    <row r="67" spans="1:6" ht="15.6" x14ac:dyDescent="0.3">
      <c r="A67" s="60">
        <v>9900000000</v>
      </c>
      <c r="B67" s="32">
        <v>9800</v>
      </c>
      <c r="C67" s="61" t="s">
        <v>1</v>
      </c>
      <c r="D67" s="41">
        <f>190000+3950000+1835334+26400+1000000+2000000+295600+2377680+2949666+172780+170000</f>
        <v>14967460</v>
      </c>
      <c r="E67" s="41">
        <v>14932869.880000001</v>
      </c>
      <c r="F67" s="38">
        <f t="shared" si="5"/>
        <v>0.99768897862429573</v>
      </c>
    </row>
    <row r="68" spans="1:6" ht="15.6" x14ac:dyDescent="0.3">
      <c r="A68" s="76" t="s">
        <v>27</v>
      </c>
      <c r="B68" s="77"/>
      <c r="C68" s="77"/>
      <c r="D68" s="77"/>
      <c r="E68" s="77"/>
      <c r="F68" s="78"/>
    </row>
    <row r="69" spans="1:6" ht="15.6" x14ac:dyDescent="0.3">
      <c r="A69" s="3">
        <v>3719770</v>
      </c>
      <c r="B69" s="29">
        <v>9770</v>
      </c>
      <c r="C69" s="33" t="s">
        <v>4</v>
      </c>
      <c r="D69" s="40">
        <f>D70</f>
        <v>2083500</v>
      </c>
      <c r="E69" s="40">
        <f>E70</f>
        <v>2083500</v>
      </c>
      <c r="F69" s="37">
        <f t="shared" si="5"/>
        <v>1</v>
      </c>
    </row>
    <row r="70" spans="1:6" ht="15.6" x14ac:dyDescent="0.3">
      <c r="A70" s="21">
        <v>1510000000</v>
      </c>
      <c r="B70" s="30">
        <v>9770</v>
      </c>
      <c r="C70" s="31" t="s">
        <v>3</v>
      </c>
      <c r="D70" s="41">
        <f>1800000+283500</f>
        <v>2083500</v>
      </c>
      <c r="E70" s="41">
        <v>2083500</v>
      </c>
      <c r="F70" s="38">
        <f t="shared" si="5"/>
        <v>1</v>
      </c>
    </row>
    <row r="71" spans="1:6" ht="46.8" x14ac:dyDescent="0.3">
      <c r="A71" s="3">
        <v>3719800</v>
      </c>
      <c r="B71" s="3">
        <v>9800</v>
      </c>
      <c r="C71" s="4" t="s">
        <v>7</v>
      </c>
      <c r="D71" s="40">
        <f>D72</f>
        <v>76061943</v>
      </c>
      <c r="E71" s="40">
        <f>E72</f>
        <v>72361706.469999999</v>
      </c>
      <c r="F71" s="34">
        <f t="shared" si="5"/>
        <v>0.95135232701063133</v>
      </c>
    </row>
    <row r="72" spans="1:6" ht="15.6" x14ac:dyDescent="0.3">
      <c r="A72" s="27">
        <v>9900000000</v>
      </c>
      <c r="B72" s="32">
        <v>9800</v>
      </c>
      <c r="C72" s="28" t="s">
        <v>1</v>
      </c>
      <c r="D72" s="39">
        <f>1300000+13350000+1902000+950000+4750000+1943963+3200000+2204400+5202404+12100000+6000000+1000000+9943000+101456+8457500-172780+3000000+830000</f>
        <v>76061943</v>
      </c>
      <c r="E72" s="39">
        <v>72361706.469999999</v>
      </c>
      <c r="F72" s="38">
        <f t="shared" si="5"/>
        <v>0.95135232701063133</v>
      </c>
    </row>
    <row r="73" spans="1:6" ht="15.6" x14ac:dyDescent="0.3">
      <c r="A73" s="17" t="s">
        <v>13</v>
      </c>
      <c r="B73" s="17" t="s">
        <v>13</v>
      </c>
      <c r="C73" s="23" t="s">
        <v>14</v>
      </c>
      <c r="D73" s="42">
        <f>D74+D75</f>
        <v>97236903</v>
      </c>
      <c r="E73" s="42">
        <f>E74+E75</f>
        <v>93502076.349999994</v>
      </c>
      <c r="F73" s="37">
        <f t="shared" si="5"/>
        <v>0.96159044010276629</v>
      </c>
    </row>
    <row r="74" spans="1:6" ht="15.6" x14ac:dyDescent="0.3">
      <c r="A74" s="17" t="s">
        <v>13</v>
      </c>
      <c r="B74" s="17" t="s">
        <v>13</v>
      </c>
      <c r="C74" s="5" t="s">
        <v>5</v>
      </c>
      <c r="D74" s="42">
        <f>D63+D66</f>
        <v>19091460</v>
      </c>
      <c r="E74" s="42">
        <f>E63+E66</f>
        <v>19056869.880000003</v>
      </c>
      <c r="F74" s="37">
        <f t="shared" si="5"/>
        <v>0.99818818885512173</v>
      </c>
    </row>
    <row r="75" spans="1:6" ht="15.6" x14ac:dyDescent="0.3">
      <c r="A75" s="17" t="s">
        <v>13</v>
      </c>
      <c r="B75" s="17" t="s">
        <v>13</v>
      </c>
      <c r="C75" s="5" t="s">
        <v>6</v>
      </c>
      <c r="D75" s="42">
        <f>D69+D71</f>
        <v>78145443</v>
      </c>
      <c r="E75" s="42">
        <f>E69+E71</f>
        <v>74445206.469999999</v>
      </c>
      <c r="F75" s="37">
        <f t="shared" si="5"/>
        <v>0.95264936267620881</v>
      </c>
    </row>
    <row r="77" spans="1:6" s="15" customFormat="1" ht="15.6" x14ac:dyDescent="0.3">
      <c r="B77" s="15" t="s">
        <v>51</v>
      </c>
      <c r="D77" s="63" t="s">
        <v>52</v>
      </c>
      <c r="E77" s="63"/>
      <c r="F77" s="63"/>
    </row>
  </sheetData>
  <mergeCells count="53">
    <mergeCell ref="B53:C53"/>
    <mergeCell ref="A58:F58"/>
    <mergeCell ref="A62:F62"/>
    <mergeCell ref="A68:F68"/>
    <mergeCell ref="B48:C48"/>
    <mergeCell ref="B49:C49"/>
    <mergeCell ref="B50:C50"/>
    <mergeCell ref="B51:C51"/>
    <mergeCell ref="B52:C52"/>
    <mergeCell ref="B43:C43"/>
    <mergeCell ref="B44:C44"/>
    <mergeCell ref="B46:C46"/>
    <mergeCell ref="B47:C47"/>
    <mergeCell ref="A45:F45"/>
    <mergeCell ref="B10:C10"/>
    <mergeCell ref="B11:C11"/>
    <mergeCell ref="B15:C15"/>
    <mergeCell ref="B16:C16"/>
    <mergeCell ref="B13:C13"/>
    <mergeCell ref="B14:C14"/>
    <mergeCell ref="A12:F12"/>
    <mergeCell ref="A4:F4"/>
    <mergeCell ref="A5:F5"/>
    <mergeCell ref="D2:F2"/>
    <mergeCell ref="D3:F3"/>
    <mergeCell ref="A8:F8"/>
    <mergeCell ref="B38:C38"/>
    <mergeCell ref="B39:C39"/>
    <mergeCell ref="B21:C21"/>
    <mergeCell ref="B22:C22"/>
    <mergeCell ref="B30:C30"/>
    <mergeCell ref="B35:C35"/>
    <mergeCell ref="B32:C32"/>
    <mergeCell ref="B29:C29"/>
    <mergeCell ref="B31:C31"/>
    <mergeCell ref="B36:C36"/>
    <mergeCell ref="B37:C37"/>
    <mergeCell ref="B42:C42"/>
    <mergeCell ref="D1:F1"/>
    <mergeCell ref="B40:C40"/>
    <mergeCell ref="B41:C41"/>
    <mergeCell ref="B17:C17"/>
    <mergeCell ref="B18:C18"/>
    <mergeCell ref="B19:C19"/>
    <mergeCell ref="B20:C20"/>
    <mergeCell ref="B25:C25"/>
    <mergeCell ref="B34:C34"/>
    <mergeCell ref="B27:C27"/>
    <mergeCell ref="B28:C28"/>
    <mergeCell ref="B23:C23"/>
    <mergeCell ref="B24:C24"/>
    <mergeCell ref="B33:C33"/>
    <mergeCell ref="B26:C26"/>
  </mergeCells>
  <printOptions horizontalCentered="1"/>
  <pageMargins left="0.19685039370078741" right="0.19685039370078741" top="0.59055118110236227" bottom="0.59055118110236227" header="0.39370078740157483" footer="0.19685039370078741"/>
  <pageSetup paperSize="9" scale="65" fitToHeight="6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Лист1!Заголовки_для_друку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Admin</cp:lastModifiedBy>
  <cp:lastPrinted>2024-10-26T10:01:19Z</cp:lastPrinted>
  <dcterms:created xsi:type="dcterms:W3CDTF">2021-10-22T11:16:55Z</dcterms:created>
  <dcterms:modified xsi:type="dcterms:W3CDTF">2025-01-29T07:42:28Z</dcterms:modified>
</cp:coreProperties>
</file>