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2_НАСТУПНЕ\на сайт\"/>
    </mc:Choice>
  </mc:AlternateContent>
  <bookViews>
    <workbookView xWindow="-108" yWindow="-108" windowWidth="23256" windowHeight="12576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9" l="1"/>
  <c r="G31" i="19" s="1"/>
  <c r="H31" i="19"/>
  <c r="I31" i="19"/>
  <c r="F35" i="19"/>
  <c r="H16" i="19" l="1"/>
  <c r="I16" i="19"/>
  <c r="G110" i="19" l="1"/>
  <c r="F110" i="19"/>
  <c r="G103" i="19"/>
  <c r="F103" i="19"/>
  <c r="H90" i="19"/>
  <c r="I90" i="19"/>
  <c r="G88" i="19"/>
  <c r="F88" i="19"/>
  <c r="G80" i="19"/>
  <c r="F80" i="19"/>
  <c r="G77" i="19"/>
  <c r="F77" i="19"/>
  <c r="I53" i="19"/>
  <c r="I52" i="19" s="1"/>
  <c r="H53" i="19"/>
  <c r="H52" i="19" s="1"/>
  <c r="G53" i="19"/>
  <c r="G52" i="19" s="1"/>
  <c r="F53" i="19"/>
  <c r="F52" i="19" s="1"/>
  <c r="I50" i="19"/>
  <c r="I49" i="19" s="1"/>
  <c r="H50" i="19"/>
  <c r="H49" i="19" s="1"/>
  <c r="G50" i="19"/>
  <c r="G49" i="19" s="1"/>
  <c r="F50" i="19"/>
  <c r="F49" i="19" s="1"/>
  <c r="H47" i="19"/>
  <c r="H46" i="19" s="1"/>
  <c r="I47" i="19"/>
  <c r="I46" i="19" s="1"/>
  <c r="G47" i="19"/>
  <c r="G46" i="19" s="1"/>
  <c r="F47" i="19"/>
  <c r="F46" i="19" s="1"/>
  <c r="G41" i="19"/>
  <c r="F41" i="19"/>
  <c r="G36" i="19"/>
  <c r="F36" i="19"/>
  <c r="G32" i="19"/>
  <c r="F32" i="19"/>
  <c r="G29" i="19"/>
  <c r="F29" i="19"/>
  <c r="G25" i="19"/>
  <c r="F25" i="19"/>
  <c r="G18" i="19"/>
  <c r="F18" i="19"/>
  <c r="I86" i="19" l="1"/>
  <c r="G99" i="19" l="1"/>
  <c r="H101" i="19" l="1"/>
  <c r="H100" i="19" s="1"/>
  <c r="I101" i="19"/>
  <c r="I100" i="19" s="1"/>
  <c r="G108" i="19"/>
  <c r="G102" i="19" s="1"/>
  <c r="F108" i="19"/>
  <c r="F102" i="19" s="1"/>
  <c r="F101" i="19" s="1"/>
  <c r="F100" i="19" s="1"/>
  <c r="H89" i="19"/>
  <c r="G94" i="19"/>
  <c r="F94" i="19"/>
  <c r="I89" i="19"/>
  <c r="G84" i="19"/>
  <c r="H84" i="19"/>
  <c r="H56" i="19" s="1"/>
  <c r="F84" i="19"/>
  <c r="I84" i="19"/>
  <c r="I56" i="19" s="1"/>
  <c r="G101" i="19" l="1"/>
  <c r="G100" i="19" s="1"/>
  <c r="G90" i="19"/>
  <c r="G89" i="19" s="1"/>
  <c r="F90" i="19"/>
  <c r="F89" i="19" s="1"/>
  <c r="G74" i="19"/>
  <c r="G66" i="19" s="1"/>
  <c r="F74" i="19"/>
  <c r="F66" i="19" s="1"/>
  <c r="G62" i="19"/>
  <c r="G57" i="19" s="1"/>
  <c r="F62" i="19"/>
  <c r="F57" i="19" s="1"/>
  <c r="F56" i="19" s="1"/>
  <c r="I55" i="19"/>
  <c r="H55" i="19"/>
  <c r="G40" i="19"/>
  <c r="F40" i="19"/>
  <c r="F31" i="19" s="1"/>
  <c r="G22" i="19"/>
  <c r="G16" i="19" s="1"/>
  <c r="F22" i="19"/>
  <c r="F16" i="19" s="1"/>
  <c r="G56" i="19" l="1"/>
  <c r="G55" i="19" s="1"/>
  <c r="F55" i="19"/>
  <c r="G30" i="19"/>
  <c r="F30" i="19" l="1"/>
  <c r="H30" i="19"/>
  <c r="I30" i="19"/>
  <c r="G15" i="19"/>
  <c r="G112" i="19" s="1"/>
  <c r="I15" i="19" l="1"/>
  <c r="I112" i="19" s="1"/>
  <c r="H15" i="19"/>
  <c r="H112" i="19" s="1"/>
  <c r="F15" i="19" l="1"/>
  <c r="F112" i="19" s="1"/>
</calcChain>
</file>

<file path=xl/sharedStrings.xml><?xml version="1.0" encoding="utf-8"?>
<sst xmlns="http://schemas.openxmlformats.org/spreadsheetml/2006/main" count="251" uniqueCount="203">
  <si>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</si>
  <si>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</si>
  <si>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</si>
  <si>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</si>
  <si>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</si>
  <si>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</si>
  <si>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</si>
  <si>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</si>
  <si>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</si>
  <si>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</si>
  <si>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</si>
  <si>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</si>
  <si>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</si>
  <si>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</si>
  <si>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</si>
  <si>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</si>
  <si>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</si>
  <si>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</si>
  <si>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</si>
  <si>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</si>
  <si>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</si>
  <si>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</si>
  <si>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</si>
  <si>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</si>
  <si>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</si>
  <si>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</si>
  <si>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</si>
  <si>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</si>
  <si>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</si>
  <si>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</si>
  <si>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</si>
  <si>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</si>
  <si>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</si>
  <si>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</si>
  <si>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</si>
  <si>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</si>
  <si>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</si>
  <si>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</si>
  <si>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</si>
  <si>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>Капітальний ремонт харчоблоків Чорноморських ліцеїв / виготовлення проектно-кошторисної документації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</si>
  <si>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</si>
  <si>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</si>
  <si>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</si>
  <si>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</si>
  <si>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</si>
  <si>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</si>
  <si>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Капітальний ремонт (заміна) ліфту пасажирського для лікувально-профілактичних установ, реєстраційний № 6342, у будівлі стаціонару Літ."А" встановленого біля відділення АcПІТ Комунального некомерційного підприємства "Чорноморська лікарня" Чорноморської міської ради Одеського району Одеської області за адресою: 68004, Одеська область, Одеський район, м.Чорноморськ, вул.Віталія Шума, 4 (літ. "А")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</si>
  <si>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</si>
  <si>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</si>
  <si>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</si>
  <si>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</si>
  <si>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</si>
  <si>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</si>
  <si>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</si>
  <si>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</si>
  <si>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</si>
  <si>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</si>
  <si>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</si>
  <si>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</si>
  <si>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</si>
  <si>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</si>
  <si>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</si>
  <si>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</si>
  <si>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</si>
  <si>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</si>
  <si>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</si>
  <si>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</si>
  <si>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</si>
  <si>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</si>
  <si>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</si>
  <si>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</si>
  <si>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</si>
  <si>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</si>
  <si>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</si>
  <si>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</si>
  <si>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</si>
  <si>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</si>
  <si>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Капітальний ремонт  стилобатної частини підвального поверху з улаштуванням заходів  гідроізоляції в найпростішому укритті Чорноморського ліцею № 6, розташованого за адресою: місто Чорноморськ, вулиця Спортивна, 3А</t>
  </si>
  <si>
    <t>Капітальний ремонт підвального приміщення  з пристосуванням під СПП з властивостями ПРУ в будівлі закладу дошкільної освіти № 4 Чорноморської міської ради Одеського району Одеської області за адресою Одеська область, Одеський район, м.Чорноморськ, вулиця Олександрійська, 19-А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</si>
  <si>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</si>
  <si>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</si>
  <si>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</si>
  <si>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</si>
  <si>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</si>
  <si>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</si>
  <si>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</si>
  <si>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</si>
  <si>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</si>
  <si>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</si>
  <si>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</si>
  <si>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</si>
  <si>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</si>
  <si>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</si>
  <si>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</si>
  <si>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вул.Парусна, 10 (2)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</si>
  <si>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</si>
  <si>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</si>
  <si>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</si>
  <si>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</si>
  <si>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</si>
  <si>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</si>
  <si>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</si>
  <si>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</si>
  <si>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</si>
  <si>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</si>
  <si>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</si>
  <si>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</si>
  <si>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</si>
  <si>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</si>
  <si>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</si>
  <si>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</si>
  <si>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</si>
  <si>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</si>
  <si>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</si>
  <si>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</si>
  <si>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</si>
  <si>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</si>
  <si>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</si>
  <si>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</si>
  <si>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</si>
  <si>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</si>
  <si>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</si>
  <si>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</si>
  <si>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</si>
  <si>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</si>
  <si>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</si>
  <si>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</si>
  <si>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</si>
  <si>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</si>
  <si>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</si>
  <si>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</si>
  <si>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</si>
  <si>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</si>
  <si>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</si>
  <si>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</si>
  <si>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</si>
  <si>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</si>
  <si>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</si>
  <si>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</si>
  <si>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</si>
  <si>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</si>
  <si>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</si>
  <si>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</si>
  <si>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</si>
  <si>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</si>
  <si>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</si>
  <si>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</si>
  <si>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</si>
  <si>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 xml:space="preserve">Головне управління Національної поліції в Одеській області </t>
  </si>
  <si>
    <t>1218240</t>
  </si>
  <si>
    <t xml:space="preserve">                                                                                        від                 2025  №         - VIII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</si>
  <si>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</si>
  <si>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</si>
  <si>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Капітальний ремонт підвальних приміщень житлового будинку з влаштуванням найпростішого укриття для розміщення дітей та персоналу ЗДО № 6 "Сонечко", розташованого за адресою: Одеська область, Одеський район, м.Чорноморськ, проспект Миру, 15-Б/52-Н / виготовлення проектно-кошторисної документації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</si>
  <si>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</si>
  <si>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</si>
  <si>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</si>
  <si>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</si>
  <si>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</si>
  <si>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</si>
  <si>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</si>
  <si>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Капітальний ремонт нежитлового, вбудовано-прибудованого приміщення, розташованого за адресою: м.Чорноморськ, вул.Віталія Шума, 21/251-С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</si>
  <si>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</si>
  <si>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</si>
  <si>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</si>
  <si>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</si>
  <si>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</si>
  <si>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</si>
  <si>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</si>
  <si>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</si>
  <si>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</si>
  <si>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</si>
  <si>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</si>
  <si>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</si>
  <si>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</si>
  <si>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</si>
  <si>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</si>
  <si>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</si>
  <si>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</si>
  <si>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</si>
  <si>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</si>
  <si>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</si>
  <si>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</si>
  <si>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Матеріально-технічне забезпечення військової частини А5057</t>
  </si>
  <si>
    <t>Департамент патрульної поліції</t>
  </si>
  <si>
    <t>Міська цільова програма «Поліцейський офіцер громади» Чорноморської  міської територіальної  громади на 2025 рік</t>
  </si>
  <si>
    <t xml:space="preserve">                                                                                        Додаток 6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</si>
  <si>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</si>
  <si>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</si>
  <si>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</si>
  <si>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</si>
  <si>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</si>
  <si>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</si>
  <si>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</si>
  <si>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виготовлення проектно-кошторисної документації</t>
  </si>
  <si>
    <t>Капітальні видатки / Придбання обладнання</t>
  </si>
  <si>
    <t>Нерозподілені видатки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</si>
  <si>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</si>
  <si>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 / розробка проєктно-кошторисної документації</t>
  </si>
  <si>
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/ виконання експертизи проектно-кошторисної документації</t>
  </si>
  <si>
    <t>Міська цільова програма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</si>
  <si>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Матеріально-технічне забезпечення військової частини А0666</t>
  </si>
  <si>
    <t>Матеріально-технічне забезпечення військової частини 3012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</si>
</sst>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4" fillId="0" borderId="0"/>
    <xf numFmtId="0" fontId="15" fillId="0" borderId="0"/>
    <xf numFmtId="0" fontId="16" fillId="0" borderId="0"/>
    <xf numFmtId="0" fontId="4" fillId="0" borderId="0"/>
    <xf numFmtId="0" fontId="20" fillId="0" borderId="0"/>
  </cellStyleXfs>
  <cellXfs count="78">
    <xf numFmtId="0" fontId="0" fillId="0" borderId="0" xfId="0"/>
    <xf numFmtId="4" fontId="2" fillId="2" borderId="0" xfId="0" applyNumberFormat="1" applyFont="1" applyFill="1"/>
    <xf numFmtId="0" fontId="1" fillId="2" borderId="1" xfId="0" applyFont="1" applyFill="1" applyBorder="1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2" fillId="2" borderId="0" xfId="0" applyFont="1" applyFill="1" applyAlignment="1">
      <alignment horizontal="right" vertical="center" wrapText="1"/>
    </xf>
    <xf numFmtId="4" fontId="2" fillId="2" borderId="0" xfId="0" applyNumberFormat="1" applyFont="1" applyFill="1" applyAlignment="1">
      <alignment horizontal="center"/>
    </xf>
    <xf numFmtId="0" fontId="6" fillId="2" borderId="0" xfId="0" applyFont="1" applyFill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4" fontId="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2" fillId="2" borderId="1" xfId="0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" xfId="6" applyFont="1" applyFill="1" applyBorder="1" applyAlignment="1">
      <alignment horizontal="left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2" borderId="1" xfId="10" quotePrefix="1" applyFont="1" applyFill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/>
    <xf numFmtId="0" fontId="6" fillId="3" borderId="0" xfId="0" applyFont="1" applyFill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2" fillId="3" borderId="0" xfId="0" applyNumberFormat="1" applyFont="1" applyFill="1" applyAlignment="1">
      <alignment horizontal="center"/>
    </xf>
    <xf numFmtId="4" fontId="2" fillId="3" borderId="0" xfId="0" applyNumberFormat="1" applyFont="1" applyFill="1"/>
    <xf numFmtId="0" fontId="2" fillId="2" borderId="6" xfId="0" quotePrefix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 wrapText="1"/>
    </xf>
    <xf numFmtId="0" fontId="19" fillId="2" borderId="1" xfId="0" quotePrefix="1" applyFont="1" applyFill="1" applyBorder="1" applyAlignment="1">
      <alignment vertical="center" wrapText="1"/>
    </xf>
    <xf numFmtId="0" fontId="21" fillId="2" borderId="0" xfId="0" applyFont="1" applyFill="1"/>
    <xf numFmtId="0" fontId="17" fillId="0" borderId="4" xfId="0" applyFont="1" applyBorder="1" applyAlignment="1">
      <alignment horizontal="left" vertical="center" wrapText="1"/>
    </xf>
    <xf numFmtId="0" fontId="1" fillId="2" borderId="4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left" vertical="center" wrapText="1"/>
    </xf>
    <xf numFmtId="0" fontId="13" fillId="2" borderId="4" xfId="0" quotePrefix="1" applyFont="1" applyFill="1" applyBorder="1" applyAlignment="1">
      <alignment horizontal="left" vertical="center" wrapText="1"/>
    </xf>
    <xf numFmtId="0" fontId="13" fillId="2" borderId="5" xfId="0" quotePrefix="1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0" borderId="2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</cellXfs>
  <cellStyles count="11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8"/>
    <cellStyle name="Обычный 9" xfId="10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tabSelected="1" view="pageBreakPreview" topLeftCell="A99" zoomScale="70" zoomScaleNormal="100" zoomScaleSheetLayoutView="70" workbookViewId="0">
      <selection activeCell="E113" sqref="E113"/>
    </sheetView>
  </sheetViews>
  <sheetFormatPr defaultColWidth="9.109375" defaultRowHeight="18"/>
  <cols>
    <col min="1" max="1" width="17.109375" style="12" customWidth="1"/>
    <col min="2" max="2" width="13.21875" style="5" customWidth="1"/>
    <col min="3" max="3" width="15.21875" style="5" customWidth="1"/>
    <col min="4" max="4" width="40" style="5" customWidth="1"/>
    <col min="5" max="5" width="70" style="6" customWidth="1"/>
    <col min="6" max="6" width="26" style="5" customWidth="1"/>
    <col min="7" max="9" width="26" style="47" hidden="1" customWidth="1"/>
    <col min="10" max="10" width="26" style="5" customWidth="1"/>
    <col min="11" max="11" width="18" style="5" bestFit="1" customWidth="1"/>
    <col min="12" max="12" width="15.21875" style="5" bestFit="1" customWidth="1"/>
    <col min="13" max="16384" width="9.109375" style="5"/>
  </cols>
  <sheetData>
    <row r="1" spans="1:11">
      <c r="E1" s="16" t="s">
        <v>186</v>
      </c>
    </row>
    <row r="2" spans="1:11">
      <c r="E2" s="16" t="s">
        <v>14</v>
      </c>
    </row>
    <row r="3" spans="1:11">
      <c r="E3" s="16" t="s">
        <v>150</v>
      </c>
    </row>
    <row r="5" spans="1:11">
      <c r="E5" s="16" t="s">
        <v>40</v>
      </c>
      <c r="F5" s="16"/>
    </row>
    <row r="6" spans="1:11">
      <c r="E6" s="16" t="s">
        <v>14</v>
      </c>
      <c r="F6" s="16"/>
    </row>
    <row r="7" spans="1:11">
      <c r="E7" s="16" t="s">
        <v>41</v>
      </c>
      <c r="F7" s="16"/>
    </row>
    <row r="8" spans="1:11">
      <c r="A8" s="69">
        <v>1558900000</v>
      </c>
      <c r="B8" s="69"/>
    </row>
    <row r="9" spans="1:11">
      <c r="A9" s="70" t="s">
        <v>6</v>
      </c>
      <c r="B9" s="70"/>
      <c r="D9" s="12"/>
    </row>
    <row r="10" spans="1:11" s="3" customFormat="1" ht="45" customHeight="1">
      <c r="A10" s="71" t="s">
        <v>20</v>
      </c>
      <c r="B10" s="71"/>
      <c r="C10" s="71"/>
      <c r="D10" s="71"/>
      <c r="E10" s="71"/>
      <c r="F10" s="71"/>
      <c r="G10" s="71"/>
      <c r="H10" s="71"/>
      <c r="I10" s="71"/>
    </row>
    <row r="11" spans="1:11" s="3" customFormat="1" ht="21">
      <c r="A11" s="7"/>
      <c r="D11" s="8"/>
      <c r="E11" s="9"/>
      <c r="F11" s="8"/>
      <c r="G11" s="48" t="s">
        <v>2</v>
      </c>
      <c r="H11" s="48"/>
      <c r="I11" s="48"/>
    </row>
    <row r="12" spans="1:11" s="16" customFormat="1" ht="15.6" customHeight="1">
      <c r="A12" s="72" t="s">
        <v>3</v>
      </c>
      <c r="B12" s="72" t="s">
        <v>4</v>
      </c>
      <c r="C12" s="72" t="s">
        <v>1</v>
      </c>
      <c r="D12" s="72" t="s">
        <v>5</v>
      </c>
      <c r="E12" s="72" t="s">
        <v>13</v>
      </c>
      <c r="F12" s="72" t="s">
        <v>15</v>
      </c>
      <c r="G12" s="75" t="s">
        <v>10</v>
      </c>
      <c r="H12" s="75"/>
      <c r="I12" s="75"/>
    </row>
    <row r="13" spans="1:11" s="16" customFormat="1" ht="99.6" customHeight="1">
      <c r="A13" s="73"/>
      <c r="B13" s="73"/>
      <c r="C13" s="73"/>
      <c r="D13" s="74"/>
      <c r="E13" s="74"/>
      <c r="F13" s="74"/>
      <c r="G13" s="49" t="s">
        <v>11</v>
      </c>
      <c r="H13" s="49" t="s">
        <v>12</v>
      </c>
      <c r="I13" s="49" t="s">
        <v>116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50" t="s">
        <v>16</v>
      </c>
      <c r="H14" s="50" t="s">
        <v>17</v>
      </c>
      <c r="I14" s="50" t="s">
        <v>18</v>
      </c>
    </row>
    <row r="15" spans="1:11" s="32" customFormat="1" ht="18.75" customHeight="1">
      <c r="A15" s="30" t="s">
        <v>7</v>
      </c>
      <c r="B15" s="30"/>
      <c r="C15" s="30"/>
      <c r="D15" s="64" t="s">
        <v>9</v>
      </c>
      <c r="E15" s="65"/>
      <c r="F15" s="20">
        <f t="shared" ref="F15:I15" si="0">F16</f>
        <v>12391000</v>
      </c>
      <c r="G15" s="51">
        <f>G16</f>
        <v>12391000</v>
      </c>
      <c r="H15" s="51">
        <f t="shared" si="0"/>
        <v>0</v>
      </c>
      <c r="I15" s="51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64" t="s">
        <v>9</v>
      </c>
      <c r="E16" s="65"/>
      <c r="F16" s="20">
        <f>F17+F18+F22+F25+F28+F29</f>
        <v>12391000</v>
      </c>
      <c r="G16" s="20">
        <f t="shared" ref="G16:I16" si="1">G17+G18+G22+G25+G28+G29</f>
        <v>12391000</v>
      </c>
      <c r="H16" s="20">
        <f t="shared" si="1"/>
        <v>0</v>
      </c>
      <c r="I16" s="20">
        <f t="shared" si="1"/>
        <v>0</v>
      </c>
      <c r="J16" s="31"/>
    </row>
    <row r="17" spans="1:11" s="32" customFormat="1" ht="144">
      <c r="A17" s="18" t="s">
        <v>42</v>
      </c>
      <c r="B17" s="18" t="s">
        <v>43</v>
      </c>
      <c r="C17" s="18" t="s">
        <v>44</v>
      </c>
      <c r="D17" s="33" t="s">
        <v>45</v>
      </c>
      <c r="E17" s="33" t="s">
        <v>46</v>
      </c>
      <c r="F17" s="24">
        <v>2036600</v>
      </c>
      <c r="G17" s="52">
        <v>2036600</v>
      </c>
      <c r="H17" s="52"/>
      <c r="I17" s="52"/>
      <c r="J17" s="31"/>
    </row>
    <row r="18" spans="1:11" s="32" customFormat="1" ht="72">
      <c r="A18" s="18" t="s">
        <v>47</v>
      </c>
      <c r="B18" s="18" t="s">
        <v>48</v>
      </c>
      <c r="C18" s="18" t="s">
        <v>49</v>
      </c>
      <c r="D18" s="33" t="s">
        <v>50</v>
      </c>
      <c r="E18" s="27" t="s">
        <v>25</v>
      </c>
      <c r="F18" s="24">
        <f>F19+F20+F21</f>
        <v>1718100</v>
      </c>
      <c r="G18" s="52">
        <f>G19+G20+G21</f>
        <v>1718100</v>
      </c>
      <c r="H18" s="52"/>
      <c r="I18" s="52"/>
      <c r="J18" s="31"/>
    </row>
    <row r="19" spans="1:11" s="32" customFormat="1" ht="108">
      <c r="A19" s="18"/>
      <c r="B19" s="18"/>
      <c r="C19" s="18"/>
      <c r="D19" s="33"/>
      <c r="E19" s="33" t="s">
        <v>51</v>
      </c>
      <c r="F19" s="24">
        <v>1426100</v>
      </c>
      <c r="G19" s="52">
        <v>1426100</v>
      </c>
      <c r="H19" s="52"/>
      <c r="I19" s="52"/>
      <c r="J19" s="31"/>
    </row>
    <row r="20" spans="1:11" s="32" customFormat="1">
      <c r="A20" s="18"/>
      <c r="B20" s="18"/>
      <c r="C20" s="18"/>
      <c r="D20" s="33"/>
      <c r="E20" s="33" t="s">
        <v>195</v>
      </c>
      <c r="F20" s="24">
        <v>192000</v>
      </c>
      <c r="G20" s="52">
        <v>192000</v>
      </c>
      <c r="H20" s="52"/>
      <c r="I20" s="52"/>
      <c r="J20" s="31"/>
    </row>
    <row r="21" spans="1:11" s="32" customFormat="1" ht="72">
      <c r="A21" s="18"/>
      <c r="B21" s="18"/>
      <c r="C21" s="18"/>
      <c r="D21" s="33"/>
      <c r="E21" s="33" t="s">
        <v>194</v>
      </c>
      <c r="F21" s="24">
        <v>100000</v>
      </c>
      <c r="G21" s="52">
        <v>100000</v>
      </c>
      <c r="H21" s="52"/>
      <c r="I21" s="52"/>
      <c r="J21" s="31"/>
    </row>
    <row r="22" spans="1:11" ht="54">
      <c r="A22" s="18" t="s">
        <v>21</v>
      </c>
      <c r="B22" s="18" t="s">
        <v>22</v>
      </c>
      <c r="C22" s="26" t="s">
        <v>24</v>
      </c>
      <c r="D22" s="23" t="s">
        <v>23</v>
      </c>
      <c r="E22" s="27" t="s">
        <v>25</v>
      </c>
      <c r="F22" s="24">
        <f>F23+F24</f>
        <v>7340000</v>
      </c>
      <c r="G22" s="52">
        <f>G23+G24</f>
        <v>7340000</v>
      </c>
      <c r="H22" s="52"/>
      <c r="I22" s="52"/>
    </row>
    <row r="23" spans="1:11" ht="36">
      <c r="A23" s="18"/>
      <c r="B23" s="18"/>
      <c r="C23" s="26"/>
      <c r="D23" s="23"/>
      <c r="E23" s="27" t="s">
        <v>38</v>
      </c>
      <c r="F23" s="24">
        <v>7000000</v>
      </c>
      <c r="G23" s="52">
        <v>7000000</v>
      </c>
      <c r="H23" s="52"/>
      <c r="I23" s="52"/>
    </row>
    <row r="24" spans="1:11" ht="72">
      <c r="A24" s="18"/>
      <c r="B24" s="18"/>
      <c r="C24" s="26"/>
      <c r="D24" s="23"/>
      <c r="E24" s="27" t="s">
        <v>52</v>
      </c>
      <c r="F24" s="24">
        <v>340000</v>
      </c>
      <c r="G24" s="52">
        <v>340000</v>
      </c>
      <c r="H24" s="52"/>
      <c r="I24" s="52"/>
    </row>
    <row r="25" spans="1:11" ht="36">
      <c r="A25" s="18" t="s">
        <v>53</v>
      </c>
      <c r="B25" s="18" t="s">
        <v>54</v>
      </c>
      <c r="C25" s="26" t="s">
        <v>56</v>
      </c>
      <c r="D25" s="23" t="s">
        <v>55</v>
      </c>
      <c r="E25" s="27" t="s">
        <v>25</v>
      </c>
      <c r="F25" s="24">
        <f>F26+F27</f>
        <v>725600</v>
      </c>
      <c r="G25" s="52">
        <f>G26+G27</f>
        <v>725600</v>
      </c>
      <c r="H25" s="52"/>
      <c r="I25" s="52"/>
    </row>
    <row r="26" spans="1:11" ht="36">
      <c r="A26" s="18"/>
      <c r="B26" s="18"/>
      <c r="C26" s="26"/>
      <c r="D26" s="23"/>
      <c r="E26" s="27" t="s">
        <v>57</v>
      </c>
      <c r="F26" s="24">
        <v>534000</v>
      </c>
      <c r="G26" s="52">
        <v>534000</v>
      </c>
      <c r="H26" s="52"/>
      <c r="I26" s="52"/>
    </row>
    <row r="27" spans="1:11" ht="36">
      <c r="A27" s="18"/>
      <c r="B27" s="18"/>
      <c r="C27" s="26"/>
      <c r="D27" s="23"/>
      <c r="E27" s="27" t="s">
        <v>151</v>
      </c>
      <c r="F27" s="24">
        <v>191600</v>
      </c>
      <c r="G27" s="52">
        <v>191600</v>
      </c>
      <c r="H27" s="52"/>
      <c r="I27" s="52"/>
    </row>
    <row r="28" spans="1:11" ht="36">
      <c r="A28" s="57" t="s">
        <v>190</v>
      </c>
      <c r="B28" s="57" t="s">
        <v>191</v>
      </c>
      <c r="C28" s="57" t="s">
        <v>65</v>
      </c>
      <c r="D28" s="23" t="s">
        <v>192</v>
      </c>
      <c r="E28" s="27" t="s">
        <v>187</v>
      </c>
      <c r="F28" s="24">
        <v>514000</v>
      </c>
      <c r="G28" s="52">
        <v>514000</v>
      </c>
      <c r="H28" s="52"/>
      <c r="I28" s="52"/>
    </row>
    <row r="29" spans="1:11" ht="36">
      <c r="A29" s="18" t="s">
        <v>63</v>
      </c>
      <c r="B29" s="18" t="s">
        <v>64</v>
      </c>
      <c r="C29" s="26" t="s">
        <v>65</v>
      </c>
      <c r="D29" s="23" t="s">
        <v>66</v>
      </c>
      <c r="E29" s="27" t="s">
        <v>67</v>
      </c>
      <c r="F29" s="24">
        <f>200500-22800-121000</f>
        <v>56700</v>
      </c>
      <c r="G29" s="52">
        <f>200500-22800-121000</f>
        <v>56700</v>
      </c>
      <c r="H29" s="52"/>
      <c r="I29" s="52"/>
    </row>
    <row r="30" spans="1:11" s="32" customFormat="1" ht="18.75" customHeight="1">
      <c r="A30" s="30" t="s">
        <v>26</v>
      </c>
      <c r="B30" s="30"/>
      <c r="C30" s="30"/>
      <c r="D30" s="64" t="s">
        <v>37</v>
      </c>
      <c r="E30" s="65"/>
      <c r="F30" s="20">
        <f t="shared" ref="F30:I30" si="2">F31</f>
        <v>15815216</v>
      </c>
      <c r="G30" s="51">
        <f>G31</f>
        <v>15815216</v>
      </c>
      <c r="H30" s="51">
        <f t="shared" si="2"/>
        <v>0</v>
      </c>
      <c r="I30" s="51">
        <f t="shared" si="2"/>
        <v>0</v>
      </c>
      <c r="J30" s="31"/>
      <c r="K30" s="31"/>
    </row>
    <row r="31" spans="1:11" s="32" customFormat="1" ht="18.75" customHeight="1">
      <c r="A31" s="30" t="s">
        <v>27</v>
      </c>
      <c r="B31" s="18"/>
      <c r="C31" s="18"/>
      <c r="D31" s="64" t="s">
        <v>37</v>
      </c>
      <c r="E31" s="65"/>
      <c r="F31" s="20">
        <f>F32+F35+F38+F39+F40</f>
        <v>15815216</v>
      </c>
      <c r="G31" s="20">
        <f t="shared" ref="G31:I31" si="3">G32+G35+G38+G39+G40</f>
        <v>15815216</v>
      </c>
      <c r="H31" s="20">
        <f t="shared" si="3"/>
        <v>0</v>
      </c>
      <c r="I31" s="20">
        <f t="shared" si="3"/>
        <v>0</v>
      </c>
      <c r="J31" s="31"/>
    </row>
    <row r="32" spans="1:11">
      <c r="A32" s="18" t="s">
        <v>58</v>
      </c>
      <c r="B32" s="18" t="s">
        <v>59</v>
      </c>
      <c r="C32" s="28" t="s">
        <v>61</v>
      </c>
      <c r="D32" s="23" t="s">
        <v>60</v>
      </c>
      <c r="E32" s="27" t="s">
        <v>25</v>
      </c>
      <c r="F32" s="24">
        <f>F33+F34</f>
        <v>1773037</v>
      </c>
      <c r="G32" s="52">
        <f>G33+G34</f>
        <v>1773037</v>
      </c>
      <c r="H32" s="52"/>
      <c r="I32" s="52"/>
    </row>
    <row r="33" spans="1:11" ht="72">
      <c r="A33" s="18"/>
      <c r="B33" s="18"/>
      <c r="C33" s="28"/>
      <c r="D33" s="23"/>
      <c r="E33" s="29" t="s">
        <v>62</v>
      </c>
      <c r="F33" s="24">
        <v>1073037</v>
      </c>
      <c r="G33" s="52">
        <v>1073037</v>
      </c>
      <c r="H33" s="52"/>
      <c r="I33" s="52"/>
    </row>
    <row r="34" spans="1:11" ht="36">
      <c r="A34" s="18"/>
      <c r="B34" s="18"/>
      <c r="C34" s="28"/>
      <c r="D34" s="23"/>
      <c r="E34" s="27" t="s">
        <v>152</v>
      </c>
      <c r="F34" s="24">
        <v>700000</v>
      </c>
      <c r="G34" s="52">
        <v>700000</v>
      </c>
      <c r="H34" s="52"/>
      <c r="I34" s="52"/>
    </row>
    <row r="35" spans="1:11" ht="72">
      <c r="A35" s="18" t="s">
        <v>28</v>
      </c>
      <c r="B35" s="18" t="s">
        <v>29</v>
      </c>
      <c r="C35" s="28" t="s">
        <v>30</v>
      </c>
      <c r="D35" s="23" t="s">
        <v>31</v>
      </c>
      <c r="E35" s="27" t="s">
        <v>25</v>
      </c>
      <c r="F35" s="24">
        <f>F36+F37</f>
        <v>2400000</v>
      </c>
      <c r="G35" s="52">
        <f>G36+G37</f>
        <v>2400000</v>
      </c>
      <c r="H35" s="52"/>
      <c r="I35" s="52"/>
    </row>
    <row r="36" spans="1:11" ht="36">
      <c r="A36" s="18"/>
      <c r="B36" s="18"/>
      <c r="C36" s="28"/>
      <c r="D36" s="23"/>
      <c r="E36" s="27" t="s">
        <v>39</v>
      </c>
      <c r="F36" s="24">
        <f>1800000-200000</f>
        <v>1600000</v>
      </c>
      <c r="G36" s="52">
        <f>1800000-200000</f>
        <v>1600000</v>
      </c>
      <c r="H36" s="52"/>
      <c r="I36" s="52"/>
    </row>
    <row r="37" spans="1:11" ht="36">
      <c r="A37" s="18"/>
      <c r="B37" s="18"/>
      <c r="C37" s="28"/>
      <c r="D37" s="23"/>
      <c r="E37" s="27" t="s">
        <v>152</v>
      </c>
      <c r="F37" s="24">
        <v>800000</v>
      </c>
      <c r="G37" s="52">
        <v>800000</v>
      </c>
      <c r="H37" s="52"/>
      <c r="I37" s="52"/>
    </row>
    <row r="38" spans="1:11" ht="65.400000000000006" customHeight="1">
      <c r="A38" s="18" t="s">
        <v>72</v>
      </c>
      <c r="B38" s="18" t="s">
        <v>68</v>
      </c>
      <c r="C38" s="34" t="s">
        <v>70</v>
      </c>
      <c r="D38" s="66" t="s">
        <v>69</v>
      </c>
      <c r="E38" s="66"/>
      <c r="F38" s="24">
        <v>1304329</v>
      </c>
      <c r="G38" s="52">
        <v>1304329</v>
      </c>
      <c r="H38" s="52"/>
      <c r="I38" s="52"/>
    </row>
    <row r="39" spans="1:11" ht="62.4" customHeight="1">
      <c r="A39" s="18" t="s">
        <v>73</v>
      </c>
      <c r="B39" s="18" t="s">
        <v>74</v>
      </c>
      <c r="C39" s="34" t="s">
        <v>70</v>
      </c>
      <c r="D39" s="67" t="s">
        <v>71</v>
      </c>
      <c r="E39" s="68"/>
      <c r="F39" s="24">
        <v>3043200</v>
      </c>
      <c r="G39" s="52">
        <v>3043200</v>
      </c>
      <c r="H39" s="52"/>
      <c r="I39" s="52"/>
    </row>
    <row r="40" spans="1:11" ht="54">
      <c r="A40" s="18" t="s">
        <v>33</v>
      </c>
      <c r="B40" s="18" t="s">
        <v>36</v>
      </c>
      <c r="C40" s="26" t="s">
        <v>34</v>
      </c>
      <c r="D40" s="23" t="s">
        <v>35</v>
      </c>
      <c r="E40" s="29" t="s">
        <v>25</v>
      </c>
      <c r="F40" s="24">
        <f>SUM(F41:F45)</f>
        <v>7294650</v>
      </c>
      <c r="G40" s="52">
        <f>SUM(G41:G45)</f>
        <v>7294650</v>
      </c>
      <c r="H40" s="52"/>
      <c r="I40" s="52"/>
    </row>
    <row r="41" spans="1:11" ht="108">
      <c r="A41" s="18"/>
      <c r="B41" s="18"/>
      <c r="C41" s="26"/>
      <c r="D41" s="23"/>
      <c r="E41" s="29" t="s">
        <v>153</v>
      </c>
      <c r="F41" s="24">
        <f>200000+200000</f>
        <v>400000</v>
      </c>
      <c r="G41" s="52">
        <f>200000+200000</f>
        <v>400000</v>
      </c>
      <c r="H41" s="52"/>
      <c r="I41" s="52"/>
    </row>
    <row r="42" spans="1:11" ht="108">
      <c r="A42" s="18"/>
      <c r="B42" s="18"/>
      <c r="C42" s="26"/>
      <c r="D42" s="23"/>
      <c r="E42" s="35" t="s">
        <v>75</v>
      </c>
      <c r="F42" s="24">
        <v>2800119</v>
      </c>
      <c r="G42" s="52">
        <v>2800119</v>
      </c>
      <c r="H42" s="52"/>
      <c r="I42" s="52"/>
    </row>
    <row r="43" spans="1:11" ht="90">
      <c r="A43" s="18"/>
      <c r="B43" s="18"/>
      <c r="C43" s="26"/>
      <c r="D43" s="23"/>
      <c r="E43" s="35" t="s">
        <v>76</v>
      </c>
      <c r="F43" s="24">
        <v>1194216</v>
      </c>
      <c r="G43" s="52">
        <v>1194216</v>
      </c>
      <c r="H43" s="52"/>
      <c r="I43" s="52"/>
    </row>
    <row r="44" spans="1:11" ht="90">
      <c r="A44" s="18"/>
      <c r="B44" s="18"/>
      <c r="C44" s="26"/>
      <c r="D44" s="23"/>
      <c r="E44" s="35" t="s">
        <v>77</v>
      </c>
      <c r="F44" s="24">
        <v>1400315</v>
      </c>
      <c r="G44" s="52">
        <v>1400315</v>
      </c>
      <c r="H44" s="52"/>
      <c r="I44" s="52"/>
    </row>
    <row r="45" spans="1:11" ht="108">
      <c r="A45" s="18"/>
      <c r="B45" s="18"/>
      <c r="C45" s="26"/>
      <c r="D45" s="23"/>
      <c r="E45" s="35" t="s">
        <v>78</v>
      </c>
      <c r="F45" s="24">
        <v>1500000</v>
      </c>
      <c r="G45" s="52">
        <v>1500000</v>
      </c>
      <c r="H45" s="52"/>
      <c r="I45" s="52"/>
    </row>
    <row r="46" spans="1:11" s="32" customFormat="1" ht="38.4" customHeight="1">
      <c r="A46" s="30" t="s">
        <v>154</v>
      </c>
      <c r="B46" s="30"/>
      <c r="C46" s="30"/>
      <c r="D46" s="64" t="s">
        <v>156</v>
      </c>
      <c r="E46" s="65"/>
      <c r="F46" s="20">
        <f t="shared" ref="F46:I46" si="4">F47</f>
        <v>991625</v>
      </c>
      <c r="G46" s="51">
        <f>G47</f>
        <v>991625</v>
      </c>
      <c r="H46" s="51">
        <f t="shared" si="4"/>
        <v>0</v>
      </c>
      <c r="I46" s="51">
        <f t="shared" si="4"/>
        <v>0</v>
      </c>
      <c r="J46" s="31"/>
      <c r="K46" s="31"/>
    </row>
    <row r="47" spans="1:11" s="32" customFormat="1" ht="40.200000000000003" customHeight="1">
      <c r="A47" s="30" t="s">
        <v>155</v>
      </c>
      <c r="B47" s="18"/>
      <c r="C47" s="18"/>
      <c r="D47" s="64" t="s">
        <v>156</v>
      </c>
      <c r="E47" s="65"/>
      <c r="F47" s="20">
        <f>F48</f>
        <v>991625</v>
      </c>
      <c r="G47" s="51">
        <f>G48</f>
        <v>991625</v>
      </c>
      <c r="H47" s="51">
        <f>H48</f>
        <v>0</v>
      </c>
      <c r="I47" s="51">
        <f>I48</f>
        <v>0</v>
      </c>
      <c r="J47" s="31"/>
    </row>
    <row r="48" spans="1:11" ht="144">
      <c r="A48" s="57" t="s">
        <v>157</v>
      </c>
      <c r="B48" s="57" t="s">
        <v>158</v>
      </c>
      <c r="C48" s="57" t="s">
        <v>159</v>
      </c>
      <c r="D48" s="23" t="s">
        <v>160</v>
      </c>
      <c r="E48" s="56" t="s">
        <v>161</v>
      </c>
      <c r="F48" s="38">
        <v>991625</v>
      </c>
      <c r="G48" s="52">
        <v>991625</v>
      </c>
      <c r="H48" s="52"/>
      <c r="I48" s="52"/>
    </row>
    <row r="49" spans="1:11" s="32" customFormat="1" ht="38.4" customHeight="1">
      <c r="A49" s="30" t="s">
        <v>162</v>
      </c>
      <c r="B49" s="30"/>
      <c r="C49" s="30"/>
      <c r="D49" s="64" t="s">
        <v>164</v>
      </c>
      <c r="E49" s="65"/>
      <c r="F49" s="20">
        <f t="shared" ref="F49:I49" si="5">F50</f>
        <v>200000</v>
      </c>
      <c r="G49" s="51">
        <f>G50</f>
        <v>200000</v>
      </c>
      <c r="H49" s="51">
        <f t="shared" si="5"/>
        <v>0</v>
      </c>
      <c r="I49" s="51">
        <f t="shared" si="5"/>
        <v>0</v>
      </c>
      <c r="J49" s="31"/>
      <c r="K49" s="31"/>
    </row>
    <row r="50" spans="1:11" s="32" customFormat="1" ht="40.200000000000003" customHeight="1">
      <c r="A50" s="30" t="s">
        <v>163</v>
      </c>
      <c r="B50" s="18"/>
      <c r="C50" s="18"/>
      <c r="D50" s="64" t="s">
        <v>164</v>
      </c>
      <c r="E50" s="65"/>
      <c r="F50" s="20">
        <f>F51</f>
        <v>200000</v>
      </c>
      <c r="G50" s="51">
        <f>G51</f>
        <v>200000</v>
      </c>
      <c r="H50" s="51">
        <f>H51</f>
        <v>0</v>
      </c>
      <c r="I50" s="51">
        <f>I51</f>
        <v>0</v>
      </c>
      <c r="J50" s="31"/>
    </row>
    <row r="51" spans="1:11" ht="72">
      <c r="A51" s="57" t="s">
        <v>165</v>
      </c>
      <c r="B51" s="57" t="s">
        <v>166</v>
      </c>
      <c r="C51" s="57" t="s">
        <v>167</v>
      </c>
      <c r="D51" s="23" t="s">
        <v>168</v>
      </c>
      <c r="E51" s="56" t="s">
        <v>188</v>
      </c>
      <c r="F51" s="38">
        <v>200000</v>
      </c>
      <c r="G51" s="52">
        <v>200000</v>
      </c>
      <c r="H51" s="52"/>
      <c r="I51" s="52"/>
    </row>
    <row r="52" spans="1:11" s="32" customFormat="1" ht="38.4" customHeight="1">
      <c r="A52" s="30" t="s">
        <v>169</v>
      </c>
      <c r="B52" s="30"/>
      <c r="C52" s="30"/>
      <c r="D52" s="64" t="s">
        <v>171</v>
      </c>
      <c r="E52" s="65"/>
      <c r="F52" s="20">
        <f t="shared" ref="F52:I52" si="6">F53</f>
        <v>35000</v>
      </c>
      <c r="G52" s="51">
        <f>G53</f>
        <v>35000</v>
      </c>
      <c r="H52" s="51">
        <f t="shared" si="6"/>
        <v>0</v>
      </c>
      <c r="I52" s="51">
        <f t="shared" si="6"/>
        <v>0</v>
      </c>
      <c r="J52" s="31"/>
      <c r="K52" s="31"/>
    </row>
    <row r="53" spans="1:11" s="32" customFormat="1" ht="40.200000000000003" customHeight="1">
      <c r="A53" s="30" t="s">
        <v>170</v>
      </c>
      <c r="B53" s="18"/>
      <c r="C53" s="18"/>
      <c r="D53" s="64" t="s">
        <v>171</v>
      </c>
      <c r="E53" s="65"/>
      <c r="F53" s="20">
        <f>F54</f>
        <v>35000</v>
      </c>
      <c r="G53" s="51">
        <f>G54</f>
        <v>35000</v>
      </c>
      <c r="H53" s="51">
        <f>H54</f>
        <v>0</v>
      </c>
      <c r="I53" s="51">
        <f>I54</f>
        <v>0</v>
      </c>
      <c r="J53" s="31"/>
    </row>
    <row r="54" spans="1:11" ht="72">
      <c r="A54" s="57" t="s">
        <v>172</v>
      </c>
      <c r="B54" s="57" t="s">
        <v>173</v>
      </c>
      <c r="C54" s="57" t="s">
        <v>174</v>
      </c>
      <c r="D54" s="23" t="s">
        <v>175</v>
      </c>
      <c r="E54" s="56" t="s">
        <v>176</v>
      </c>
      <c r="F54" s="38">
        <v>35000</v>
      </c>
      <c r="G54" s="52">
        <v>35000</v>
      </c>
      <c r="H54" s="52"/>
      <c r="I54" s="52"/>
    </row>
    <row r="55" spans="1:11" s="32" customFormat="1" ht="38.4" customHeight="1">
      <c r="A55" s="30" t="s">
        <v>79</v>
      </c>
      <c r="B55" s="30"/>
      <c r="C55" s="30"/>
      <c r="D55" s="64" t="s">
        <v>126</v>
      </c>
      <c r="E55" s="65"/>
      <c r="F55" s="20">
        <f t="shared" ref="F55:I55" si="7">F56</f>
        <v>22168225</v>
      </c>
      <c r="G55" s="51">
        <f>G56</f>
        <v>21998225</v>
      </c>
      <c r="H55" s="51">
        <f t="shared" si="7"/>
        <v>0</v>
      </c>
      <c r="I55" s="51">
        <f t="shared" si="7"/>
        <v>170000</v>
      </c>
      <c r="J55" s="31"/>
      <c r="K55" s="31"/>
    </row>
    <row r="56" spans="1:11" s="32" customFormat="1" ht="40.200000000000003" customHeight="1">
      <c r="A56" s="30" t="s">
        <v>80</v>
      </c>
      <c r="B56" s="18"/>
      <c r="C56" s="18"/>
      <c r="D56" s="64" t="s">
        <v>126</v>
      </c>
      <c r="E56" s="65"/>
      <c r="F56" s="20">
        <f>F57+F66+F76+F77+F80+F83+F84+F87+F88</f>
        <v>22168225</v>
      </c>
      <c r="G56" s="20">
        <f t="shared" ref="G56:I56" si="8">G57+G66+G76+G77+G80+G83+G84+G87+G88</f>
        <v>21998225</v>
      </c>
      <c r="H56" s="20">
        <f t="shared" si="8"/>
        <v>0</v>
      </c>
      <c r="I56" s="20">
        <f t="shared" si="8"/>
        <v>170000</v>
      </c>
      <c r="J56" s="31"/>
    </row>
    <row r="57" spans="1:11" ht="36">
      <c r="A57" s="18" t="s">
        <v>81</v>
      </c>
      <c r="B57" s="18" t="s">
        <v>82</v>
      </c>
      <c r="C57" s="26" t="s">
        <v>84</v>
      </c>
      <c r="D57" s="23" t="s">
        <v>83</v>
      </c>
      <c r="E57" s="29" t="s">
        <v>25</v>
      </c>
      <c r="F57" s="24">
        <f>F58+F59+F60+F61+F62</f>
        <v>3797517</v>
      </c>
      <c r="G57" s="24">
        <f>G58+G59+G60+G61+G62</f>
        <v>3797517</v>
      </c>
      <c r="H57" s="52"/>
      <c r="I57" s="52"/>
    </row>
    <row r="58" spans="1:11" ht="162">
      <c r="A58" s="18"/>
      <c r="B58" s="18"/>
      <c r="C58" s="26"/>
      <c r="D58" s="23"/>
      <c r="E58" s="76" t="s">
        <v>199</v>
      </c>
      <c r="F58" s="24">
        <v>43200</v>
      </c>
      <c r="G58" s="52">
        <v>43200</v>
      </c>
      <c r="H58" s="52"/>
      <c r="I58" s="52"/>
    </row>
    <row r="59" spans="1:11" ht="72">
      <c r="A59" s="18"/>
      <c r="B59" s="18"/>
      <c r="C59" s="26"/>
      <c r="D59" s="23"/>
      <c r="E59" s="76" t="s">
        <v>193</v>
      </c>
      <c r="F59" s="24">
        <v>600000</v>
      </c>
      <c r="G59" s="52">
        <v>600000</v>
      </c>
      <c r="H59" s="52"/>
      <c r="I59" s="52"/>
    </row>
    <row r="60" spans="1:11" ht="54">
      <c r="A60" s="18"/>
      <c r="B60" s="18"/>
      <c r="C60" s="26"/>
      <c r="D60" s="23"/>
      <c r="E60" s="77" t="s">
        <v>177</v>
      </c>
      <c r="F60" s="24">
        <v>94300</v>
      </c>
      <c r="G60" s="52">
        <v>94300</v>
      </c>
      <c r="H60" s="52"/>
      <c r="I60" s="52"/>
    </row>
    <row r="61" spans="1:11">
      <c r="A61" s="18"/>
      <c r="B61" s="18"/>
      <c r="C61" s="26"/>
      <c r="D61" s="23"/>
      <c r="E61" s="77" t="s">
        <v>196</v>
      </c>
      <c r="F61" s="24">
        <v>1400000</v>
      </c>
      <c r="G61" s="52">
        <v>1400000</v>
      </c>
      <c r="H61" s="52"/>
      <c r="I61" s="52"/>
    </row>
    <row r="62" spans="1:11" ht="90">
      <c r="A62" s="18"/>
      <c r="B62" s="18"/>
      <c r="C62" s="26"/>
      <c r="D62" s="23"/>
      <c r="E62" s="77" t="s">
        <v>200</v>
      </c>
      <c r="F62" s="38">
        <f>F63+F64+F65</f>
        <v>1660017</v>
      </c>
      <c r="G62" s="52">
        <f>G63+G64+G65</f>
        <v>1660017</v>
      </c>
      <c r="H62" s="52"/>
      <c r="I62" s="52"/>
    </row>
    <row r="63" spans="1:11" ht="72">
      <c r="A63" s="18"/>
      <c r="B63" s="18"/>
      <c r="C63" s="26"/>
      <c r="D63" s="23"/>
      <c r="E63" s="39" t="s">
        <v>85</v>
      </c>
      <c r="F63" s="40">
        <v>1578123</v>
      </c>
      <c r="G63" s="53">
        <v>1578123</v>
      </c>
      <c r="H63" s="52"/>
      <c r="I63" s="52"/>
    </row>
    <row r="64" spans="1:11" ht="54">
      <c r="A64" s="18"/>
      <c r="B64" s="18"/>
      <c r="C64" s="26"/>
      <c r="D64" s="23"/>
      <c r="E64" s="39" t="s">
        <v>86</v>
      </c>
      <c r="F64" s="40">
        <v>36894</v>
      </c>
      <c r="G64" s="53">
        <v>36894</v>
      </c>
      <c r="H64" s="52"/>
      <c r="I64" s="52"/>
    </row>
    <row r="65" spans="1:9" ht="54">
      <c r="A65" s="18"/>
      <c r="B65" s="18"/>
      <c r="C65" s="26"/>
      <c r="D65" s="23"/>
      <c r="E65" s="39" t="s">
        <v>87</v>
      </c>
      <c r="F65" s="40">
        <v>45000</v>
      </c>
      <c r="G65" s="53">
        <v>45000</v>
      </c>
      <c r="H65" s="52"/>
      <c r="I65" s="52"/>
    </row>
    <row r="66" spans="1:9" ht="36">
      <c r="A66" s="18" t="s">
        <v>88</v>
      </c>
      <c r="B66" s="18" t="s">
        <v>89</v>
      </c>
      <c r="C66" s="26" t="s">
        <v>91</v>
      </c>
      <c r="D66" s="23" t="s">
        <v>90</v>
      </c>
      <c r="E66" s="29" t="s">
        <v>25</v>
      </c>
      <c r="F66" s="24">
        <f>SUM(F67:F74)</f>
        <v>7215287</v>
      </c>
      <c r="G66" s="52">
        <f>SUM(G67:G74)</f>
        <v>7215287</v>
      </c>
      <c r="H66" s="52"/>
      <c r="I66" s="52"/>
    </row>
    <row r="67" spans="1:9" ht="36">
      <c r="A67" s="18"/>
      <c r="B67" s="18"/>
      <c r="C67" s="26"/>
      <c r="D67" s="23"/>
      <c r="E67" s="37" t="s">
        <v>97</v>
      </c>
      <c r="F67" s="40">
        <v>1503280</v>
      </c>
      <c r="G67" s="53">
        <v>1503280</v>
      </c>
      <c r="H67" s="52"/>
      <c r="I67" s="52"/>
    </row>
    <row r="68" spans="1:9" ht="54">
      <c r="A68" s="18"/>
      <c r="B68" s="18"/>
      <c r="C68" s="26"/>
      <c r="D68" s="23"/>
      <c r="E68" s="37" t="s">
        <v>99</v>
      </c>
      <c r="F68" s="40">
        <v>1444546</v>
      </c>
      <c r="G68" s="53">
        <v>1444546</v>
      </c>
      <c r="H68" s="52"/>
      <c r="I68" s="52"/>
    </row>
    <row r="69" spans="1:9" ht="54">
      <c r="A69" s="18"/>
      <c r="B69" s="18"/>
      <c r="C69" s="26"/>
      <c r="D69" s="23"/>
      <c r="E69" s="37" t="s">
        <v>95</v>
      </c>
      <c r="F69" s="40">
        <v>286470</v>
      </c>
      <c r="G69" s="53">
        <v>286470</v>
      </c>
      <c r="H69" s="52"/>
      <c r="I69" s="52"/>
    </row>
    <row r="70" spans="1:9" ht="54">
      <c r="A70" s="18"/>
      <c r="B70" s="18"/>
      <c r="C70" s="26"/>
      <c r="D70" s="23"/>
      <c r="E70" s="37" t="s">
        <v>96</v>
      </c>
      <c r="F70" s="40">
        <v>122370</v>
      </c>
      <c r="G70" s="53">
        <v>122370</v>
      </c>
      <c r="H70" s="52"/>
      <c r="I70" s="52"/>
    </row>
    <row r="71" spans="1:9" ht="36">
      <c r="A71" s="18"/>
      <c r="B71" s="18"/>
      <c r="C71" s="26"/>
      <c r="D71" s="23"/>
      <c r="E71" s="37" t="s">
        <v>98</v>
      </c>
      <c r="F71" s="40">
        <v>314517</v>
      </c>
      <c r="G71" s="53">
        <v>314517</v>
      </c>
      <c r="H71" s="52"/>
      <c r="I71" s="52"/>
    </row>
    <row r="72" spans="1:9" ht="36">
      <c r="A72" s="18"/>
      <c r="B72" s="18"/>
      <c r="C72" s="26"/>
      <c r="D72" s="23"/>
      <c r="E72" s="37" t="s">
        <v>94</v>
      </c>
      <c r="F72" s="40">
        <v>1448646</v>
      </c>
      <c r="G72" s="53">
        <v>1448646</v>
      </c>
      <c r="H72" s="52"/>
      <c r="I72" s="52"/>
    </row>
    <row r="73" spans="1:9" ht="36">
      <c r="A73" s="18"/>
      <c r="B73" s="18"/>
      <c r="C73" s="26"/>
      <c r="D73" s="23"/>
      <c r="E73" s="37" t="s">
        <v>93</v>
      </c>
      <c r="F73" s="40">
        <v>296125</v>
      </c>
      <c r="G73" s="53">
        <v>296125</v>
      </c>
      <c r="H73" s="52"/>
      <c r="I73" s="52"/>
    </row>
    <row r="74" spans="1:9" ht="90">
      <c r="A74" s="18"/>
      <c r="B74" s="18"/>
      <c r="C74" s="26"/>
      <c r="D74" s="23"/>
      <c r="E74" s="37" t="s">
        <v>200</v>
      </c>
      <c r="F74" s="24">
        <f>F75</f>
        <v>1799333</v>
      </c>
      <c r="G74" s="52">
        <f>G75</f>
        <v>1799333</v>
      </c>
      <c r="H74" s="52"/>
      <c r="I74" s="52"/>
    </row>
    <row r="75" spans="1:9" ht="72">
      <c r="A75" s="18"/>
      <c r="B75" s="18"/>
      <c r="C75" s="26"/>
      <c r="D75" s="23"/>
      <c r="E75" s="39" t="s">
        <v>92</v>
      </c>
      <c r="F75" s="40">
        <v>1799333</v>
      </c>
      <c r="G75" s="53">
        <v>1799333</v>
      </c>
      <c r="H75" s="52"/>
      <c r="I75" s="52"/>
    </row>
    <row r="76" spans="1:9" ht="90">
      <c r="A76" s="18" t="s">
        <v>100</v>
      </c>
      <c r="B76" s="18" t="s">
        <v>101</v>
      </c>
      <c r="C76" s="26" t="s">
        <v>91</v>
      </c>
      <c r="D76" s="23" t="s">
        <v>102</v>
      </c>
      <c r="E76" s="29" t="s">
        <v>103</v>
      </c>
      <c r="F76" s="24">
        <v>1095000</v>
      </c>
      <c r="G76" s="52">
        <v>1095000</v>
      </c>
      <c r="H76" s="52"/>
      <c r="I76" s="52"/>
    </row>
    <row r="77" spans="1:9" ht="36">
      <c r="A77" s="18" t="s">
        <v>104</v>
      </c>
      <c r="B77" s="18" t="s">
        <v>105</v>
      </c>
      <c r="C77" s="26" t="s">
        <v>91</v>
      </c>
      <c r="D77" s="23" t="s">
        <v>106</v>
      </c>
      <c r="E77" s="29" t="s">
        <v>25</v>
      </c>
      <c r="F77" s="24">
        <f>F78+F79</f>
        <v>1091500</v>
      </c>
      <c r="G77" s="52">
        <f>G78+G79</f>
        <v>1091500</v>
      </c>
      <c r="H77" s="52"/>
      <c r="I77" s="52"/>
    </row>
    <row r="78" spans="1:9" ht="36">
      <c r="A78" s="18"/>
      <c r="B78" s="18"/>
      <c r="C78" s="26"/>
      <c r="D78" s="23"/>
      <c r="E78" s="29" t="s">
        <v>107</v>
      </c>
      <c r="F78" s="24">
        <v>839500</v>
      </c>
      <c r="G78" s="52">
        <v>839500</v>
      </c>
      <c r="H78" s="52"/>
      <c r="I78" s="52"/>
    </row>
    <row r="79" spans="1:9" ht="36">
      <c r="A79" s="18"/>
      <c r="B79" s="18"/>
      <c r="C79" s="26"/>
      <c r="D79" s="23"/>
      <c r="E79" s="27" t="s">
        <v>189</v>
      </c>
      <c r="F79" s="24">
        <v>252000</v>
      </c>
      <c r="G79" s="52">
        <v>252000</v>
      </c>
      <c r="H79" s="52"/>
      <c r="I79" s="52"/>
    </row>
    <row r="80" spans="1:9" ht="36">
      <c r="A80" s="57">
        <v>1216091</v>
      </c>
      <c r="B80" s="57">
        <v>6091</v>
      </c>
      <c r="C80" s="26" t="s">
        <v>32</v>
      </c>
      <c r="D80" s="23" t="s">
        <v>129</v>
      </c>
      <c r="E80" s="27" t="s">
        <v>25</v>
      </c>
      <c r="F80" s="24">
        <f>F81+F82</f>
        <v>6400000</v>
      </c>
      <c r="G80" s="52">
        <f>G81+G82</f>
        <v>6400000</v>
      </c>
      <c r="H80" s="52"/>
      <c r="I80" s="52"/>
    </row>
    <row r="81" spans="1:11" ht="54">
      <c r="A81" s="18"/>
      <c r="B81" s="18"/>
      <c r="C81" s="26"/>
      <c r="D81" s="23"/>
      <c r="E81" s="76" t="s">
        <v>178</v>
      </c>
      <c r="F81" s="24">
        <v>5800000</v>
      </c>
      <c r="G81" s="52">
        <v>5800000</v>
      </c>
      <c r="H81" s="52"/>
      <c r="I81" s="52"/>
    </row>
    <row r="82" spans="1:11" ht="54">
      <c r="A82" s="18"/>
      <c r="B82" s="18"/>
      <c r="C82" s="26"/>
      <c r="D82" s="23"/>
      <c r="E82" s="76" t="s">
        <v>179</v>
      </c>
      <c r="F82" s="24">
        <v>600000</v>
      </c>
      <c r="G82" s="52">
        <v>600000</v>
      </c>
      <c r="H82" s="52"/>
      <c r="I82" s="52"/>
    </row>
    <row r="83" spans="1:11" ht="36">
      <c r="A83" s="18" t="s">
        <v>108</v>
      </c>
      <c r="B83" s="18" t="s">
        <v>54</v>
      </c>
      <c r="C83" s="26" t="s">
        <v>56</v>
      </c>
      <c r="D83" s="23" t="s">
        <v>55</v>
      </c>
      <c r="E83" s="27" t="s">
        <v>109</v>
      </c>
      <c r="F83" s="24">
        <v>36000</v>
      </c>
      <c r="G83" s="52">
        <v>36000</v>
      </c>
      <c r="H83" s="52"/>
      <c r="I83" s="52"/>
    </row>
    <row r="84" spans="1:11" ht="36">
      <c r="A84" s="18" t="s">
        <v>110</v>
      </c>
      <c r="B84" s="18" t="s">
        <v>111</v>
      </c>
      <c r="C84" s="26" t="s">
        <v>113</v>
      </c>
      <c r="D84" s="23" t="s">
        <v>112</v>
      </c>
      <c r="E84" s="29" t="s">
        <v>25</v>
      </c>
      <c r="F84" s="24">
        <f>F85+F86</f>
        <v>2060000</v>
      </c>
      <c r="G84" s="52">
        <f t="shared" ref="G84:I84" si="9">G85+G86</f>
        <v>1890000</v>
      </c>
      <c r="H84" s="52">
        <f t="shared" si="9"/>
        <v>0</v>
      </c>
      <c r="I84" s="52">
        <f t="shared" si="9"/>
        <v>170000</v>
      </c>
    </row>
    <row r="85" spans="1:11" ht="36">
      <c r="A85" s="18"/>
      <c r="B85" s="18"/>
      <c r="C85" s="26"/>
      <c r="D85" s="23"/>
      <c r="E85" s="42" t="s">
        <v>115</v>
      </c>
      <c r="F85" s="24">
        <v>600000</v>
      </c>
      <c r="G85" s="52">
        <v>600000</v>
      </c>
      <c r="H85" s="52"/>
      <c r="I85" s="52"/>
    </row>
    <row r="86" spans="1:11">
      <c r="A86" s="18"/>
      <c r="B86" s="18"/>
      <c r="C86" s="26"/>
      <c r="D86" s="23"/>
      <c r="E86" s="41" t="s">
        <v>114</v>
      </c>
      <c r="F86" s="24">
        <v>1460000</v>
      </c>
      <c r="G86" s="52">
        <v>1290000</v>
      </c>
      <c r="H86" s="52"/>
      <c r="I86" s="52">
        <f>170000</f>
        <v>170000</v>
      </c>
    </row>
    <row r="87" spans="1:11" ht="108">
      <c r="A87" s="18" t="s">
        <v>117</v>
      </c>
      <c r="B87" s="18" t="s">
        <v>36</v>
      </c>
      <c r="C87" s="26" t="s">
        <v>34</v>
      </c>
      <c r="D87" s="23" t="s">
        <v>35</v>
      </c>
      <c r="E87" s="29" t="s">
        <v>118</v>
      </c>
      <c r="F87" s="24">
        <v>378921</v>
      </c>
      <c r="G87" s="52">
        <v>378921</v>
      </c>
      <c r="H87" s="52"/>
      <c r="I87" s="52"/>
    </row>
    <row r="88" spans="1:11" ht="36">
      <c r="A88" s="18" t="s">
        <v>149</v>
      </c>
      <c r="B88" s="18" t="s">
        <v>64</v>
      </c>
      <c r="C88" s="26" t="s">
        <v>65</v>
      </c>
      <c r="D88" s="23" t="s">
        <v>66</v>
      </c>
      <c r="E88" s="27" t="s">
        <v>67</v>
      </c>
      <c r="F88" s="24">
        <f>200000-106000</f>
        <v>94000</v>
      </c>
      <c r="G88" s="52">
        <f>200000-106000</f>
        <v>94000</v>
      </c>
      <c r="H88" s="52"/>
      <c r="I88" s="52"/>
    </row>
    <row r="89" spans="1:11" s="32" customFormat="1" ht="38.4" customHeight="1">
      <c r="A89" s="30" t="s">
        <v>123</v>
      </c>
      <c r="B89" s="30"/>
      <c r="C89" s="30"/>
      <c r="D89" s="64" t="s">
        <v>125</v>
      </c>
      <c r="E89" s="65"/>
      <c r="F89" s="20">
        <f t="shared" ref="F89:I89" si="10">F90</f>
        <v>28549136</v>
      </c>
      <c r="G89" s="51">
        <f>G90</f>
        <v>27726836</v>
      </c>
      <c r="H89" s="51">
        <f t="shared" si="10"/>
        <v>336300</v>
      </c>
      <c r="I89" s="51">
        <f t="shared" si="10"/>
        <v>486000</v>
      </c>
      <c r="J89" s="31"/>
      <c r="K89" s="31"/>
    </row>
    <row r="90" spans="1:11" s="32" customFormat="1" ht="40.200000000000003" customHeight="1">
      <c r="A90" s="30" t="s">
        <v>124</v>
      </c>
      <c r="B90" s="18"/>
      <c r="C90" s="18"/>
      <c r="D90" s="64" t="s">
        <v>125</v>
      </c>
      <c r="E90" s="65"/>
      <c r="F90" s="20">
        <f>F91+F92+F93+F94+F98+F99</f>
        <v>28549136</v>
      </c>
      <c r="G90" s="20">
        <f t="shared" ref="G90:I90" si="11">G91+G92+G93+G94+G98+G99</f>
        <v>27726836</v>
      </c>
      <c r="H90" s="20">
        <f t="shared" si="11"/>
        <v>336300</v>
      </c>
      <c r="I90" s="20">
        <f t="shared" si="11"/>
        <v>486000</v>
      </c>
      <c r="J90" s="31"/>
    </row>
    <row r="91" spans="1:11" s="32" customFormat="1" ht="126">
      <c r="A91" s="57">
        <v>1510150</v>
      </c>
      <c r="B91" s="26" t="s">
        <v>180</v>
      </c>
      <c r="C91" s="26" t="s">
        <v>174</v>
      </c>
      <c r="D91" s="23" t="s">
        <v>181</v>
      </c>
      <c r="E91" s="58" t="s">
        <v>197</v>
      </c>
      <c r="F91" s="24">
        <v>590000</v>
      </c>
      <c r="G91" s="52">
        <v>590000</v>
      </c>
      <c r="H91" s="52"/>
      <c r="I91" s="52"/>
      <c r="J91" s="31"/>
    </row>
    <row r="92" spans="1:11" ht="126">
      <c r="A92" s="18" t="s">
        <v>120</v>
      </c>
      <c r="B92" s="18" t="s">
        <v>121</v>
      </c>
      <c r="C92" s="26" t="s">
        <v>122</v>
      </c>
      <c r="D92" s="23" t="s">
        <v>119</v>
      </c>
      <c r="E92" s="29" t="s">
        <v>198</v>
      </c>
      <c r="F92" s="24">
        <v>550000</v>
      </c>
      <c r="G92" s="52">
        <v>550000</v>
      </c>
      <c r="H92" s="52"/>
      <c r="I92" s="52"/>
    </row>
    <row r="93" spans="1:11" ht="54">
      <c r="A93" s="57">
        <v>1516015</v>
      </c>
      <c r="B93" s="26" t="s">
        <v>89</v>
      </c>
      <c r="C93" s="26" t="s">
        <v>91</v>
      </c>
      <c r="D93" s="23" t="s">
        <v>90</v>
      </c>
      <c r="E93" s="29" t="s">
        <v>182</v>
      </c>
      <c r="F93" s="24">
        <v>486000</v>
      </c>
      <c r="G93" s="52"/>
      <c r="H93" s="52"/>
      <c r="I93" s="52">
        <v>486000</v>
      </c>
    </row>
    <row r="94" spans="1:11" ht="36">
      <c r="A94" s="18" t="s">
        <v>127</v>
      </c>
      <c r="B94" s="18" t="s">
        <v>128</v>
      </c>
      <c r="C94" s="26" t="s">
        <v>32</v>
      </c>
      <c r="D94" s="23" t="s">
        <v>129</v>
      </c>
      <c r="E94" s="29" t="s">
        <v>25</v>
      </c>
      <c r="F94" s="24">
        <f>SUM(F95:F97)</f>
        <v>5211248</v>
      </c>
      <c r="G94" s="52">
        <f>SUM(G95:G97)</f>
        <v>5211248</v>
      </c>
      <c r="H94" s="52"/>
      <c r="I94" s="52"/>
    </row>
    <row r="95" spans="1:11" ht="72">
      <c r="A95" s="18"/>
      <c r="B95" s="18"/>
      <c r="C95" s="26"/>
      <c r="D95" s="23"/>
      <c r="E95" s="43" t="s">
        <v>130</v>
      </c>
      <c r="F95" s="24">
        <v>4148102</v>
      </c>
      <c r="G95" s="52">
        <v>4148102</v>
      </c>
      <c r="H95" s="52"/>
      <c r="I95" s="52"/>
    </row>
    <row r="96" spans="1:11" ht="54">
      <c r="A96" s="18"/>
      <c r="B96" s="18"/>
      <c r="C96" s="26"/>
      <c r="D96" s="23"/>
      <c r="E96" s="43" t="s">
        <v>131</v>
      </c>
      <c r="F96" s="24">
        <v>926970</v>
      </c>
      <c r="G96" s="52">
        <v>926970</v>
      </c>
      <c r="H96" s="52"/>
      <c r="I96" s="52"/>
    </row>
    <row r="97" spans="1:11" ht="54">
      <c r="A97" s="18"/>
      <c r="B97" s="18"/>
      <c r="C97" s="26"/>
      <c r="D97" s="23"/>
      <c r="E97" s="43" t="s">
        <v>132</v>
      </c>
      <c r="F97" s="24">
        <v>136176</v>
      </c>
      <c r="G97" s="52">
        <v>136176</v>
      </c>
      <c r="H97" s="52"/>
      <c r="I97" s="52"/>
    </row>
    <row r="98" spans="1:11" ht="54">
      <c r="A98" s="18" t="s">
        <v>133</v>
      </c>
      <c r="B98" s="18" t="s">
        <v>134</v>
      </c>
      <c r="C98" s="26" t="s">
        <v>113</v>
      </c>
      <c r="D98" s="23" t="s">
        <v>135</v>
      </c>
      <c r="E98" s="29" t="s">
        <v>136</v>
      </c>
      <c r="F98" s="24">
        <v>19920588</v>
      </c>
      <c r="G98" s="52">
        <v>19920588</v>
      </c>
      <c r="H98" s="52"/>
      <c r="I98" s="52"/>
    </row>
    <row r="99" spans="1:11" ht="90">
      <c r="A99" s="18" t="s">
        <v>137</v>
      </c>
      <c r="B99" s="18" t="s">
        <v>36</v>
      </c>
      <c r="C99" s="26" t="s">
        <v>34</v>
      </c>
      <c r="D99" s="23" t="s">
        <v>35</v>
      </c>
      <c r="E99" s="29" t="s">
        <v>138</v>
      </c>
      <c r="F99" s="24">
        <v>1791300</v>
      </c>
      <c r="G99" s="52">
        <f>1791300-336300</f>
        <v>1455000</v>
      </c>
      <c r="H99" s="52">
        <v>336300</v>
      </c>
      <c r="I99" s="52"/>
    </row>
    <row r="100" spans="1:11" s="32" customFormat="1" ht="38.4" customHeight="1">
      <c r="A100" s="30" t="s">
        <v>139</v>
      </c>
      <c r="B100" s="30"/>
      <c r="C100" s="30"/>
      <c r="D100" s="64" t="s">
        <v>141</v>
      </c>
      <c r="E100" s="65"/>
      <c r="F100" s="20">
        <f t="shared" ref="F100:I101" si="12">F101</f>
        <v>9105000</v>
      </c>
      <c r="G100" s="51">
        <f>G101</f>
        <v>9105000</v>
      </c>
      <c r="H100" s="51">
        <f t="shared" si="12"/>
        <v>0</v>
      </c>
      <c r="I100" s="51">
        <f t="shared" si="12"/>
        <v>0</v>
      </c>
      <c r="J100" s="31"/>
      <c r="K100" s="31"/>
    </row>
    <row r="101" spans="1:11" s="32" customFormat="1" ht="40.200000000000003" customHeight="1">
      <c r="A101" s="30" t="s">
        <v>140</v>
      </c>
      <c r="B101" s="18"/>
      <c r="C101" s="18"/>
      <c r="D101" s="64" t="s">
        <v>141</v>
      </c>
      <c r="E101" s="65"/>
      <c r="F101" s="20">
        <f>F102</f>
        <v>9105000</v>
      </c>
      <c r="G101" s="51">
        <f t="shared" ref="G101" si="13">G102</f>
        <v>9105000</v>
      </c>
      <c r="H101" s="51">
        <f t="shared" si="12"/>
        <v>0</v>
      </c>
      <c r="I101" s="51">
        <f t="shared" si="12"/>
        <v>0</v>
      </c>
      <c r="J101" s="31"/>
    </row>
    <row r="102" spans="1:11" ht="72">
      <c r="A102" s="18" t="s">
        <v>143</v>
      </c>
      <c r="B102" s="18" t="s">
        <v>144</v>
      </c>
      <c r="C102" s="26" t="s">
        <v>145</v>
      </c>
      <c r="D102" s="23" t="s">
        <v>142</v>
      </c>
      <c r="E102" s="29" t="s">
        <v>25</v>
      </c>
      <c r="F102" s="24">
        <f>F103+F108+F110</f>
        <v>9105000</v>
      </c>
      <c r="G102" s="24">
        <f>G103+G108+G110</f>
        <v>9105000</v>
      </c>
      <c r="H102" s="52"/>
      <c r="I102" s="52"/>
    </row>
    <row r="103" spans="1:11" ht="72">
      <c r="A103" s="18"/>
      <c r="B103" s="18"/>
      <c r="C103" s="26"/>
      <c r="D103" s="23"/>
      <c r="E103" s="29" t="s">
        <v>146</v>
      </c>
      <c r="F103" s="24">
        <f>F104+F105+F106+F107</f>
        <v>6810000</v>
      </c>
      <c r="G103" s="24">
        <f>G104+G105+G106+G107</f>
        <v>6810000</v>
      </c>
      <c r="H103" s="52"/>
      <c r="I103" s="52"/>
    </row>
    <row r="104" spans="1:11" s="62" customFormat="1">
      <c r="A104" s="59"/>
      <c r="B104" s="59"/>
      <c r="C104" s="60"/>
      <c r="D104" s="61"/>
      <c r="E104" s="44" t="s">
        <v>201</v>
      </c>
      <c r="F104" s="46">
        <v>810000</v>
      </c>
      <c r="G104" s="53">
        <v>810000</v>
      </c>
      <c r="H104" s="53"/>
      <c r="I104" s="53"/>
    </row>
    <row r="105" spans="1:11" s="62" customFormat="1">
      <c r="A105" s="59"/>
      <c r="B105" s="59"/>
      <c r="C105" s="60"/>
      <c r="D105" s="61"/>
      <c r="E105" s="44" t="s">
        <v>202</v>
      </c>
      <c r="F105" s="46">
        <v>2000000</v>
      </c>
      <c r="G105" s="53">
        <v>2000000</v>
      </c>
      <c r="H105" s="53"/>
      <c r="I105" s="53"/>
    </row>
    <row r="106" spans="1:11" s="62" customFormat="1">
      <c r="A106" s="59"/>
      <c r="B106" s="59"/>
      <c r="C106" s="60"/>
      <c r="D106" s="61"/>
      <c r="E106" s="44" t="s">
        <v>183</v>
      </c>
      <c r="F106" s="46">
        <v>2000000</v>
      </c>
      <c r="G106" s="53">
        <v>2000000</v>
      </c>
      <c r="H106" s="53"/>
      <c r="I106" s="53"/>
    </row>
    <row r="107" spans="1:11" s="62" customFormat="1">
      <c r="A107" s="59"/>
      <c r="B107" s="59"/>
      <c r="C107" s="60"/>
      <c r="D107" s="61"/>
      <c r="E107" s="44" t="s">
        <v>184</v>
      </c>
      <c r="F107" s="46">
        <v>2000000</v>
      </c>
      <c r="G107" s="53">
        <v>2000000</v>
      </c>
      <c r="H107" s="53"/>
      <c r="I107" s="53"/>
    </row>
    <row r="108" spans="1:11" ht="31.2">
      <c r="A108" s="18"/>
      <c r="B108" s="18"/>
      <c r="C108" s="26"/>
      <c r="D108" s="23"/>
      <c r="E108" s="36" t="s">
        <v>147</v>
      </c>
      <c r="F108" s="24">
        <f>F109</f>
        <v>1000000</v>
      </c>
      <c r="G108" s="52">
        <f>G109</f>
        <v>1000000</v>
      </c>
      <c r="H108" s="52"/>
      <c r="I108" s="52"/>
    </row>
    <row r="109" spans="1:11" s="62" customFormat="1">
      <c r="A109" s="59"/>
      <c r="B109" s="59"/>
      <c r="C109" s="60"/>
      <c r="D109" s="61"/>
      <c r="E109" s="44" t="s">
        <v>148</v>
      </c>
      <c r="F109" s="46">
        <v>1000000</v>
      </c>
      <c r="G109" s="53">
        <v>1000000</v>
      </c>
      <c r="H109" s="53"/>
      <c r="I109" s="53"/>
    </row>
    <row r="110" spans="1:11" ht="31.2">
      <c r="A110" s="18"/>
      <c r="B110" s="18"/>
      <c r="C110" s="26"/>
      <c r="D110" s="23"/>
      <c r="E110" s="63" t="s">
        <v>185</v>
      </c>
      <c r="F110" s="24">
        <f>F111</f>
        <v>1295000</v>
      </c>
      <c r="G110" s="24">
        <f>G111</f>
        <v>1295000</v>
      </c>
      <c r="H110" s="52"/>
      <c r="I110" s="52"/>
    </row>
    <row r="111" spans="1:11" s="62" customFormat="1">
      <c r="A111" s="59"/>
      <c r="B111" s="59"/>
      <c r="C111" s="60"/>
      <c r="D111" s="61"/>
      <c r="E111" s="44" t="s">
        <v>148</v>
      </c>
      <c r="F111" s="46">
        <v>1295000</v>
      </c>
      <c r="G111" s="53">
        <v>1295000</v>
      </c>
      <c r="H111" s="53"/>
      <c r="I111" s="53"/>
    </row>
    <row r="112" spans="1:11">
      <c r="A112" s="22"/>
      <c r="B112" s="17"/>
      <c r="C112" s="17"/>
      <c r="D112" s="2"/>
      <c r="E112" s="13" t="s">
        <v>0</v>
      </c>
      <c r="F112" s="25">
        <f>F15+F30+F46+F49+F52+F55+F89+F100</f>
        <v>89255202</v>
      </c>
      <c r="G112" s="25">
        <f>G15+G30+G46+G49+G52+G55+G89+G100</f>
        <v>88262902</v>
      </c>
      <c r="H112" s="25">
        <f>H15+H30+H46+H49+H52+H55+H89+H100</f>
        <v>336300</v>
      </c>
      <c r="I112" s="25">
        <f>I15+I30+I46+I49+I52+I55+I89+I100</f>
        <v>656000</v>
      </c>
    </row>
    <row r="113" spans="1:9" s="19" customFormat="1">
      <c r="A113" s="5"/>
      <c r="B113" s="4"/>
      <c r="C113" s="4"/>
      <c r="D113" s="5"/>
      <c r="E113" s="14"/>
      <c r="F113" s="15"/>
      <c r="G113" s="54"/>
      <c r="H113" s="54"/>
      <c r="I113" s="54"/>
    </row>
    <row r="114" spans="1:9">
      <c r="A114" s="21"/>
      <c r="B114" s="19" t="s">
        <v>19</v>
      </c>
      <c r="C114" s="19"/>
      <c r="D114" s="19"/>
      <c r="E114" s="19"/>
      <c r="F114" s="19"/>
    </row>
    <row r="115" spans="1:9">
      <c r="F115" s="1"/>
      <c r="G115" s="55"/>
      <c r="H115" s="55"/>
      <c r="I115" s="55"/>
    </row>
    <row r="116" spans="1:9">
      <c r="E116" s="45"/>
      <c r="F116" s="1"/>
      <c r="G116" s="55"/>
      <c r="H116" s="55"/>
    </row>
    <row r="117" spans="1:9">
      <c r="E117" s="45"/>
      <c r="F117" s="1"/>
      <c r="G117" s="1"/>
      <c r="H117" s="1"/>
      <c r="I117" s="1"/>
    </row>
    <row r="118" spans="1:9">
      <c r="E118" s="45"/>
      <c r="F118" s="1"/>
      <c r="G118" s="1"/>
    </row>
    <row r="119" spans="1:9">
      <c r="F119" s="1"/>
      <c r="G119" s="55"/>
    </row>
  </sheetData>
  <mergeCells count="28">
    <mergeCell ref="D30:E30"/>
    <mergeCell ref="D31:E31"/>
    <mergeCell ref="D15:E15"/>
    <mergeCell ref="D16:E16"/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90:E90"/>
    <mergeCell ref="D100:E100"/>
    <mergeCell ref="D101:E101"/>
    <mergeCell ref="D38:E38"/>
    <mergeCell ref="D39:E39"/>
    <mergeCell ref="D55:E55"/>
    <mergeCell ref="D56:E56"/>
    <mergeCell ref="D89:E89"/>
    <mergeCell ref="D46:E46"/>
    <mergeCell ref="D47:E47"/>
    <mergeCell ref="D49:E49"/>
    <mergeCell ref="D50:E50"/>
    <mergeCell ref="D52:E52"/>
    <mergeCell ref="D53:E53"/>
  </mergeCells>
  <pageMargins left="0.19685039370078741" right="0.19685039370078741" top="0.59055118110236227" bottom="0.59055118110236227" header="0" footer="0"/>
  <pageSetup paperSize="9" scale="56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220FU6</cp:lastModifiedBy>
  <cp:lastPrinted>2024-12-16T11:30:49Z</cp:lastPrinted>
  <dcterms:created xsi:type="dcterms:W3CDTF">2005-08-15T04:40:30Z</dcterms:created>
  <dcterms:modified xsi:type="dcterms:W3CDTF">2025-02-26T15:45:04Z</dcterms:modified>
</cp:coreProperties>
</file>