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4_НАСТУПНЕ\На сайт рада\"/>
    </mc:Choice>
  </mc:AlternateContent>
  <bookViews>
    <workbookView xWindow="0" yWindow="0" windowWidth="20490" windowHeight="7155" tabRatio="500"/>
  </bookViews>
  <sheets>
    <sheet name="травень" sheetId="1" r:id="rId1"/>
  </sheets>
  <definedNames>
    <definedName name="_xlnm.Print_Titles" localSheetId="0">травень!$3:$5</definedName>
    <definedName name="_xlnm.Print_Area" localSheetId="0">травень!$A$1:$K$92</definedName>
  </definedNames>
  <calcPr calcId="152511"/>
</workbook>
</file>

<file path=xl/calcChain.xml><?xml version="1.0" encoding="utf-8"?>
<calcChain xmlns="http://schemas.openxmlformats.org/spreadsheetml/2006/main">
  <c r="F85" i="1" l="1"/>
  <c r="C80" i="1" l="1"/>
  <c r="I85" i="1"/>
  <c r="J85" i="1"/>
  <c r="J84" i="1"/>
  <c r="D47" i="1" l="1"/>
  <c r="D55" i="1"/>
  <c r="C46" i="1" l="1"/>
  <c r="C82" i="1"/>
  <c r="C83" i="1"/>
  <c r="C75" i="1"/>
  <c r="D75" i="1"/>
  <c r="C78" i="1"/>
  <c r="C79" i="1"/>
  <c r="C77" i="1"/>
  <c r="H80" i="1" l="1"/>
  <c r="E80" i="1"/>
  <c r="D80" i="1"/>
  <c r="G80" i="1"/>
  <c r="F80" i="1" l="1"/>
  <c r="F86" i="1"/>
  <c r="G57" i="1" l="1"/>
  <c r="G56" i="1" s="1"/>
  <c r="H57" i="1"/>
  <c r="K62" i="1"/>
  <c r="I62" i="1" s="1"/>
  <c r="J62" i="1"/>
  <c r="J61" i="1"/>
  <c r="F62" i="1"/>
  <c r="C62" i="1"/>
  <c r="C56" i="1"/>
  <c r="D56" i="1"/>
  <c r="E56" i="1"/>
  <c r="C57" i="1"/>
  <c r="C58" i="1"/>
  <c r="D57" i="1"/>
  <c r="E57" i="1"/>
  <c r="H75" i="1"/>
  <c r="G75" i="1"/>
  <c r="F79" i="1"/>
  <c r="F78" i="1"/>
  <c r="F77" i="1"/>
  <c r="F76" i="1"/>
  <c r="J77" i="1"/>
  <c r="I77" i="1" s="1"/>
  <c r="J78" i="1"/>
  <c r="I78" i="1" s="1"/>
  <c r="J79" i="1"/>
  <c r="I79" i="1" s="1"/>
  <c r="J76" i="1"/>
  <c r="D74" i="1" l="1"/>
  <c r="D73" i="1" s="1"/>
  <c r="J75" i="1"/>
  <c r="F57" i="1"/>
  <c r="H56" i="1"/>
  <c r="F56" i="1" s="1"/>
  <c r="F66" i="1" l="1"/>
  <c r="G64" i="1"/>
  <c r="J63" i="1"/>
  <c r="J64" i="1"/>
  <c r="I63" i="1"/>
  <c r="K63" i="1"/>
  <c r="H65" i="1"/>
  <c r="F65" i="1" s="1"/>
  <c r="K66" i="1"/>
  <c r="I66" i="1" s="1"/>
  <c r="D64" i="1"/>
  <c r="E65" i="1"/>
  <c r="C65" i="1" s="1"/>
  <c r="D65" i="1"/>
  <c r="C66" i="1"/>
  <c r="F46" i="1"/>
  <c r="K46" i="1"/>
  <c r="J46" i="1"/>
  <c r="D41" i="1"/>
  <c r="D28" i="1"/>
  <c r="K65" i="1" l="1"/>
  <c r="I46" i="1"/>
  <c r="J59" i="1"/>
  <c r="K59" i="1"/>
  <c r="F59" i="1"/>
  <c r="I65" i="1" l="1"/>
  <c r="I59" i="1"/>
  <c r="J37" i="1"/>
  <c r="J36" i="1"/>
  <c r="G33" i="1"/>
  <c r="H28" i="1"/>
  <c r="G28" i="1"/>
  <c r="H49" i="1"/>
  <c r="H48" i="1" s="1"/>
  <c r="G49" i="1"/>
  <c r="G48" i="1" s="1"/>
  <c r="G41" i="1"/>
  <c r="E41" i="1"/>
  <c r="H41" i="1"/>
  <c r="G40" i="1" l="1"/>
  <c r="F48" i="1"/>
  <c r="F49" i="1"/>
  <c r="H40" i="1"/>
  <c r="J86" i="1" l="1"/>
  <c r="J88" i="1"/>
  <c r="K84" i="1"/>
  <c r="K86" i="1"/>
  <c r="K88" i="1"/>
  <c r="G87" i="1"/>
  <c r="J87" i="1" s="1"/>
  <c r="H87" i="1"/>
  <c r="C87" i="1"/>
  <c r="F87" i="1" l="1"/>
  <c r="K87" i="1"/>
  <c r="I87" i="1" s="1"/>
  <c r="K83" i="1"/>
  <c r="H74" i="1"/>
  <c r="H73" i="1" s="1"/>
  <c r="F83" i="1"/>
  <c r="I83" i="1" l="1"/>
  <c r="G74" i="1"/>
  <c r="G73" i="1" s="1"/>
  <c r="J82" i="1"/>
  <c r="K82" i="1"/>
  <c r="F75" i="1"/>
  <c r="F82" i="1"/>
  <c r="F74" i="1" l="1"/>
  <c r="I82" i="1"/>
  <c r="F73" i="1"/>
  <c r="K69" i="1" l="1"/>
  <c r="K68" i="1" s="1"/>
  <c r="K67" i="1" s="1"/>
  <c r="K64" i="1" s="1"/>
  <c r="I64" i="1" s="1"/>
  <c r="K39" i="1" l="1"/>
  <c r="F35" i="1" l="1"/>
  <c r="F34" i="1"/>
  <c r="K76" i="1"/>
  <c r="E75" i="1"/>
  <c r="F33" i="1" l="1"/>
  <c r="K60" i="1"/>
  <c r="J58" i="1"/>
  <c r="K58" i="1"/>
  <c r="K57" i="1" s="1"/>
  <c r="K56" i="1" s="1"/>
  <c r="J55" i="1" l="1"/>
  <c r="J8" i="1"/>
  <c r="D9" i="1"/>
  <c r="D7" i="1" s="1"/>
  <c r="E11" i="1"/>
  <c r="D11" i="1"/>
  <c r="E13" i="1"/>
  <c r="D14" i="1"/>
  <c r="D16" i="1"/>
  <c r="D18" i="1"/>
  <c r="E18" i="1"/>
  <c r="E23" i="1"/>
  <c r="D23" i="1"/>
  <c r="E28" i="1"/>
  <c r="D33" i="1"/>
  <c r="E38" i="1"/>
  <c r="E6" i="1" s="1"/>
  <c r="E49" i="1"/>
  <c r="E48" i="1" s="1"/>
  <c r="E40" i="1" s="1"/>
  <c r="D49" i="1"/>
  <c r="D48" i="1" s="1"/>
  <c r="K55" i="1"/>
  <c r="E68" i="1"/>
  <c r="C63" i="1"/>
  <c r="D70" i="1"/>
  <c r="E70" i="1"/>
  <c r="J10" i="1"/>
  <c r="C84" i="1"/>
  <c r="C69" i="1"/>
  <c r="C53" i="1"/>
  <c r="C47" i="1"/>
  <c r="C35" i="1"/>
  <c r="C34" i="1"/>
  <c r="C27" i="1"/>
  <c r="C26" i="1"/>
  <c r="C10" i="1"/>
  <c r="C81" i="1"/>
  <c r="C44" i="1"/>
  <c r="C37" i="1"/>
  <c r="C31" i="1"/>
  <c r="C30" i="1"/>
  <c r="C29" i="1"/>
  <c r="C76" i="1"/>
  <c r="C60" i="1"/>
  <c r="C54" i="1"/>
  <c r="C52" i="1"/>
  <c r="C51" i="1"/>
  <c r="C50" i="1"/>
  <c r="C45" i="1"/>
  <c r="C43" i="1"/>
  <c r="C42" i="1"/>
  <c r="C36" i="1"/>
  <c r="C32" i="1"/>
  <c r="C25" i="1"/>
  <c r="C24" i="1"/>
  <c r="C20" i="1"/>
  <c r="C19" i="1"/>
  <c r="C15" i="1"/>
  <c r="C12" i="1"/>
  <c r="C8" i="1"/>
  <c r="F12" i="1"/>
  <c r="D40" i="1" l="1"/>
  <c r="E67" i="1"/>
  <c r="E64" i="1" s="1"/>
  <c r="C68" i="1"/>
  <c r="C11" i="1"/>
  <c r="E22" i="1"/>
  <c r="E21" i="1" s="1"/>
  <c r="C70" i="1"/>
  <c r="E74" i="1"/>
  <c r="E73" i="1" s="1"/>
  <c r="C28" i="1"/>
  <c r="D22" i="1"/>
  <c r="D21" i="1" s="1"/>
  <c r="D13" i="1"/>
  <c r="C18" i="1"/>
  <c r="C23" i="1"/>
  <c r="C9" i="1"/>
  <c r="C71" i="1"/>
  <c r="C55" i="1"/>
  <c r="C61" i="1"/>
  <c r="C33" i="1"/>
  <c r="C16" i="1"/>
  <c r="C7" i="1"/>
  <c r="C41" i="1"/>
  <c r="C38" i="1"/>
  <c r="C14" i="1"/>
  <c r="C17" i="1"/>
  <c r="C86" i="1"/>
  <c r="C39" i="1"/>
  <c r="C49" i="1"/>
  <c r="G18" i="1"/>
  <c r="J18" i="1" s="1"/>
  <c r="C67" i="1" l="1"/>
  <c r="C64" i="1"/>
  <c r="C48" i="1"/>
  <c r="E72" i="1"/>
  <c r="E89" i="1" s="1"/>
  <c r="C40" i="1"/>
  <c r="D6" i="1"/>
  <c r="D72" i="1" s="1"/>
  <c r="M72" i="1" s="1"/>
  <c r="C13" i="1"/>
  <c r="C22" i="1"/>
  <c r="C21" i="1"/>
  <c r="F43" i="1" l="1"/>
  <c r="C6" i="1" l="1"/>
  <c r="J43" i="1"/>
  <c r="I43" i="1" s="1"/>
  <c r="C72" i="1" l="1"/>
  <c r="H18" i="1" l="1"/>
  <c r="K18" i="1" s="1"/>
  <c r="I18" i="1" s="1"/>
  <c r="F19" i="1" l="1"/>
  <c r="F20" i="1"/>
  <c r="J20" i="1"/>
  <c r="I20" i="1" s="1"/>
  <c r="J19" i="1"/>
  <c r="I19" i="1" s="1"/>
  <c r="F18" i="1" l="1"/>
  <c r="K71" i="1"/>
  <c r="I86" i="1" l="1"/>
  <c r="I68" i="1"/>
  <c r="J60" i="1" l="1"/>
  <c r="J57" i="1" s="1"/>
  <c r="K61" i="1"/>
  <c r="F61" i="1"/>
  <c r="F58" i="1"/>
  <c r="I57" i="1" l="1"/>
  <c r="J56" i="1"/>
  <c r="I56" i="1" s="1"/>
  <c r="I61" i="1"/>
  <c r="J81" i="1"/>
  <c r="J80" i="1" s="1"/>
  <c r="K8" i="1" l="1"/>
  <c r="I8" i="1" s="1"/>
  <c r="K10" i="1"/>
  <c r="J9" i="1"/>
  <c r="J7" i="1" s="1"/>
  <c r="K12" i="1"/>
  <c r="K11" i="1" s="1"/>
  <c r="J12" i="1"/>
  <c r="K15" i="1"/>
  <c r="J15" i="1"/>
  <c r="J14" i="1" s="1"/>
  <c r="K17" i="1"/>
  <c r="K16" i="1" s="1"/>
  <c r="J17" i="1"/>
  <c r="J16" i="1" s="1"/>
  <c r="J24" i="1"/>
  <c r="K24" i="1"/>
  <c r="J25" i="1"/>
  <c r="K25" i="1"/>
  <c r="J26" i="1"/>
  <c r="K26" i="1"/>
  <c r="K27" i="1"/>
  <c r="J27" i="1"/>
  <c r="K32" i="1"/>
  <c r="J32" i="1"/>
  <c r="K31" i="1"/>
  <c r="J31" i="1"/>
  <c r="K30" i="1"/>
  <c r="J30" i="1"/>
  <c r="K29" i="1"/>
  <c r="J29" i="1"/>
  <c r="K35" i="1"/>
  <c r="J35" i="1"/>
  <c r="K34" i="1"/>
  <c r="J34" i="1"/>
  <c r="K36" i="1"/>
  <c r="K37" i="1"/>
  <c r="J39" i="1"/>
  <c r="K47" i="1"/>
  <c r="J47" i="1"/>
  <c r="K45" i="1"/>
  <c r="J45" i="1"/>
  <c r="K44" i="1"/>
  <c r="J44" i="1"/>
  <c r="K42" i="1"/>
  <c r="K41" i="1" s="1"/>
  <c r="J42" i="1"/>
  <c r="I55" i="1"/>
  <c r="K54" i="1"/>
  <c r="J54" i="1"/>
  <c r="K53" i="1"/>
  <c r="J53" i="1"/>
  <c r="K52" i="1"/>
  <c r="J52" i="1"/>
  <c r="K51" i="1"/>
  <c r="J51" i="1"/>
  <c r="K50" i="1"/>
  <c r="J50" i="1"/>
  <c r="I60" i="1"/>
  <c r="J69" i="1"/>
  <c r="J71" i="1"/>
  <c r="J70" i="1" s="1"/>
  <c r="K75" i="1"/>
  <c r="K81" i="1"/>
  <c r="K80" i="1" s="1"/>
  <c r="F84" i="1"/>
  <c r="F81" i="1"/>
  <c r="F8" i="1"/>
  <c r="G9" i="1"/>
  <c r="G7" i="1" s="1"/>
  <c r="F10" i="1"/>
  <c r="G11" i="1"/>
  <c r="F11" i="1" s="1"/>
  <c r="G14" i="1"/>
  <c r="F15" i="1"/>
  <c r="G16" i="1"/>
  <c r="F16" i="1" s="1"/>
  <c r="F17" i="1"/>
  <c r="G23" i="1"/>
  <c r="F24" i="1"/>
  <c r="F25" i="1"/>
  <c r="F26" i="1"/>
  <c r="F27" i="1"/>
  <c r="F29" i="1"/>
  <c r="F30" i="1"/>
  <c r="F31" i="1"/>
  <c r="F32" i="1"/>
  <c r="F36" i="1"/>
  <c r="F37" i="1"/>
  <c r="H38" i="1"/>
  <c r="H6" i="1" s="1"/>
  <c r="F39" i="1"/>
  <c r="F42" i="1"/>
  <c r="F44" i="1"/>
  <c r="F45" i="1"/>
  <c r="F47" i="1"/>
  <c r="F50" i="1"/>
  <c r="F51" i="1"/>
  <c r="F52" i="1"/>
  <c r="F53" i="1"/>
  <c r="F54" i="1"/>
  <c r="F55" i="1"/>
  <c r="F60" i="1"/>
  <c r="F63" i="1"/>
  <c r="H68" i="1"/>
  <c r="F69" i="1"/>
  <c r="G70" i="1"/>
  <c r="H70" i="1"/>
  <c r="F71" i="1"/>
  <c r="H67" i="1" l="1"/>
  <c r="F67" i="1" s="1"/>
  <c r="F68" i="1"/>
  <c r="F28" i="1"/>
  <c r="J41" i="1"/>
  <c r="I53" i="1"/>
  <c r="I84" i="1"/>
  <c r="I80" i="1"/>
  <c r="J13" i="1"/>
  <c r="K38" i="1"/>
  <c r="K6" i="1" s="1"/>
  <c r="J33" i="1"/>
  <c r="J49" i="1"/>
  <c r="J48" i="1" s="1"/>
  <c r="I44" i="1"/>
  <c r="I9" i="1"/>
  <c r="I7" i="1"/>
  <c r="I35" i="1"/>
  <c r="I32" i="1"/>
  <c r="I27" i="1"/>
  <c r="I26" i="1"/>
  <c r="I14" i="1"/>
  <c r="J23" i="1"/>
  <c r="J11" i="1"/>
  <c r="I11" i="1" s="1"/>
  <c r="I12" i="1"/>
  <c r="I81" i="1"/>
  <c r="I25" i="1"/>
  <c r="I15" i="1"/>
  <c r="I50" i="1"/>
  <c r="I54" i="1"/>
  <c r="F70" i="1"/>
  <c r="I36" i="1"/>
  <c r="K28" i="1"/>
  <c r="K13" i="1"/>
  <c r="I76" i="1"/>
  <c r="I58" i="1"/>
  <c r="G13" i="1"/>
  <c r="F13" i="1" s="1"/>
  <c r="F41" i="1"/>
  <c r="I69" i="1"/>
  <c r="F14" i="1"/>
  <c r="I52" i="1"/>
  <c r="I10" i="1"/>
  <c r="J28" i="1"/>
  <c r="I24" i="1"/>
  <c r="K49" i="1"/>
  <c r="K48" i="1" s="1"/>
  <c r="K40" i="1" s="1"/>
  <c r="I45" i="1"/>
  <c r="I37" i="1"/>
  <c r="I51" i="1"/>
  <c r="I47" i="1"/>
  <c r="I30" i="1"/>
  <c r="I31" i="1"/>
  <c r="I34" i="1"/>
  <c r="I29" i="1"/>
  <c r="K23" i="1"/>
  <c r="I42" i="1"/>
  <c r="I16" i="1"/>
  <c r="I17" i="1"/>
  <c r="I39" i="1"/>
  <c r="I71" i="1"/>
  <c r="K70" i="1"/>
  <c r="I70" i="1" s="1"/>
  <c r="F9" i="1"/>
  <c r="F23" i="1"/>
  <c r="G22" i="1"/>
  <c r="F22" i="1" s="1"/>
  <c r="F38" i="1"/>
  <c r="F7" i="1"/>
  <c r="H64" i="1" l="1"/>
  <c r="F64" i="1" s="1"/>
  <c r="J40" i="1"/>
  <c r="K74" i="1"/>
  <c r="K73" i="1" s="1"/>
  <c r="I38" i="1"/>
  <c r="J22" i="1"/>
  <c r="I33" i="1"/>
  <c r="I13" i="1"/>
  <c r="I23" i="1"/>
  <c r="I41" i="1"/>
  <c r="J74" i="1"/>
  <c r="J73" i="1" s="1"/>
  <c r="K22" i="1"/>
  <c r="K21" i="1" s="1"/>
  <c r="I28" i="1"/>
  <c r="I49" i="1"/>
  <c r="I67" i="1"/>
  <c r="G21" i="1"/>
  <c r="H72" i="1" l="1"/>
  <c r="H89" i="1" s="1"/>
  <c r="K72" i="1"/>
  <c r="K89" i="1" s="1"/>
  <c r="F40" i="1"/>
  <c r="I48" i="1"/>
  <c r="I75" i="1"/>
  <c r="I22" i="1"/>
  <c r="J21" i="1"/>
  <c r="F21" i="1"/>
  <c r="G6" i="1"/>
  <c r="G72" i="1" l="1"/>
  <c r="G89" i="1" s="1"/>
  <c r="F6" i="1"/>
  <c r="I21" i="1"/>
  <c r="J6" i="1"/>
  <c r="I73" i="1"/>
  <c r="I74" i="1"/>
  <c r="I40" i="1"/>
  <c r="F72" i="1" l="1"/>
  <c r="F89" i="1" s="1"/>
  <c r="I6" i="1"/>
  <c r="J72" i="1"/>
  <c r="J89" i="1" s="1"/>
  <c r="I72" i="1" l="1"/>
  <c r="I89" i="1" s="1"/>
  <c r="C74" i="1"/>
  <c r="C73" i="1" l="1"/>
  <c r="C89" i="1" s="1"/>
  <c r="I91" i="1" s="1"/>
  <c r="D89" i="1"/>
  <c r="J91" i="1" s="1"/>
</calcChain>
</file>

<file path=xl/sharedStrings.xml><?xml version="1.0" encoding="utf-8"?>
<sst xmlns="http://schemas.openxmlformats.org/spreadsheetml/2006/main" count="163" uniqueCount="159">
  <si>
    <t>Всього_x000D_</t>
  </si>
  <si>
    <t>спеціальний фонд_x000D_</t>
  </si>
  <si>
    <t>Bсього_x000D_</t>
  </si>
  <si>
    <t>спеціальний   фонд_x000D_</t>
  </si>
  <si>
    <t>Всього</t>
  </si>
  <si>
    <t>загальний
фонд</t>
  </si>
  <si>
    <t>загальний
фонд_x000D_</t>
  </si>
  <si>
    <t>Код</t>
  </si>
  <si>
    <t>Найменування згідно з Класифікацією доходів бюджету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</si>
  <si>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</si>
  <si>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</si>
  <si>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(грн)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</si>
  <si>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</si>
  <si>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</si>
  <si>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</si>
  <si>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</si>
  <si>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</si>
  <si>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</si>
  <si>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</si>
  <si>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</si>
  <si>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</si>
  <si>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</si>
  <si>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13030000</t>
  </si>
  <si>
    <t xml:space="preserve">Рентна плата за користування надрами 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</si>
  <si>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</si>
  <si>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</si>
  <si>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</si>
  <si>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</si>
  <si>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</si>
  <si>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</si>
  <si>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</si>
  <si>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</si>
  <si>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</si>
  <si>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</si>
  <si>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</si>
  <si>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</si>
  <si>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</si>
  <si>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</t>
  </si>
  <si>
    <t>18010000</t>
  </si>
  <si>
    <t>Податок на майно відмінне від земельної ділянки</t>
  </si>
  <si>
    <t>Податок на нерухоме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</si>
  <si>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</si>
  <si>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</si>
  <si>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</si>
  <si>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</si>
  <si>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</si>
  <si>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</si>
  <si>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</si>
  <si>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</si>
  <si>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</si>
  <si>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</si>
  <si>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</si>
  <si>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</si>
  <si>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</si>
  <si>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</si>
  <si>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</si>
  <si>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</si>
  <si>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</si>
  <si>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Транспортний податок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</si>
  <si>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</si>
  <si>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</si>
  <si>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</si>
  <si>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</si>
  <si>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18030000</t>
  </si>
  <si>
    <t>Туристичний збір </t>
  </si>
  <si>
    <t>18050000</t>
  </si>
  <si>
    <t>Єдиний податок  </t>
  </si>
  <si>
    <t>19000000</t>
  </si>
  <si>
    <t>Інші податки та збори </t>
  </si>
  <si>
    <t>19010000</t>
  </si>
  <si>
    <t>Екологічний податок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</si>
  <si>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</si>
  <si>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</si>
  <si>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</si>
  <si>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</si>
  <si>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</si>
  <si>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</si>
  <si>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</si>
  <si>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 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</si>
  <si>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</si>
  <si>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</si>
  <si>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</si>
  <si>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</si>
  <si>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</si>
  <si>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</si>
  <si>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</si>
  <si>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</si>
  <si>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</si>
  <si>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</si>
  <si>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</si>
  <si>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</si>
  <si>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</si>
  <si>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</si>
  <si>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</si>
  <si>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</si>
  <si>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</si>
  <si>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24000000</t>
  </si>
  <si>
    <t>Інші неподаткові надходження  </t>
  </si>
  <si>
    <t>24060300</t>
  </si>
  <si>
    <t>Інші надходження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</si>
  <si>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</si>
  <si>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</si>
  <si>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25000000</t>
  </si>
  <si>
    <t>Власні надходження бюджетних установ  </t>
  </si>
  <si>
    <t>30000000</t>
  </si>
  <si>
    <t>Доходи від операцій з капіталом  </t>
  </si>
  <si>
    <t>33000000</t>
  </si>
  <si>
    <t>Кошти від продажу землі і нематеріальних активів </t>
  </si>
  <si>
    <t>33010000</t>
  </si>
  <si>
    <t>Кошти від продажу землі 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</si>
  <si>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</si>
  <si>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</si>
  <si>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</si>
  <si>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</si>
  <si>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</si>
  <si>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</si>
  <si>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</si>
  <si>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</si>
  <si>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</si>
  <si>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</si>
  <si>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</si>
  <si>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</si>
  <si>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</si>
  <si>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</si>
  <si>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</si>
  <si>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</si>
  <si>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</si>
  <si>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 xml:space="preserve">Внутрішні податки на товари та послуги </t>
  </si>
  <si>
    <t>Затверджено з урахуванням змін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</si>
  <si>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</si>
  <si>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Зміни, що пропонуються ПРОЄКТ </t>
  </si>
  <si>
    <t>Проєкт з урахуванням запропонованих змін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</si>
  <si>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</si>
  <si>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</si>
  <si>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</si>
  <si>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 xml:space="preserve"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
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</si>
  <si>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</si>
  <si>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Начальник фінансового управління</t>
  </si>
  <si>
    <t>Ольга ЯКОВЕНКО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</si>
  <si>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</si>
  <si>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</si>
  <si>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</si>
  <si>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</si>
  <si>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</si>
  <si>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</si>
  <si>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</si>
  <si>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Порівняльна таблиця змін до додатка 1 до рішення Чорноморської міської ради Одеського району Одеської області
 "Про бюджет Чорноморської міської територіальної громади на 2025 рік"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</si>
  <si>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</si>
  <si>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від відчуження майна, що належить Автономній Республіці Крим та майна, що перебуває в комунальній власності</t>
  </si>
  <si>
    <t>Надходження від продажу основного капіталу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</si>
  <si>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</si>
  <si>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</si>
  <si>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</si>
  <si>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24060000</t>
  </si>
  <si>
    <t>Інші надходження</t>
  </si>
  <si>
    <t>Надходження коштів пайової участі у розвитку інфраструктури населеного пункту</t>
  </si>
  <si>
    <t>БР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</si>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</sst>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8" x14ac:knownFonts="1">
    <font>
      <sz val="10"/>
      <color indexed="8"/>
      <name val="ARIAL"/>
      <charset val="1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62">
    <xf numFmtId="0" fontId="0" fillId="0" borderId="0" xfId="0">
      <alignment vertical="top"/>
    </xf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wrapText="1"/>
    </xf>
    <xf numFmtId="4" fontId="7" fillId="0" borderId="1" xfId="0" applyNumberFormat="1" applyFont="1" applyFill="1" applyBorder="1" applyAlignment="1">
      <alignment horizontal="right"/>
    </xf>
    <xf numFmtId="0" fontId="4" fillId="0" borderId="0" xfId="0" applyFont="1" applyAlignment="1"/>
    <xf numFmtId="4" fontId="16" fillId="0" borderId="0" xfId="0" applyNumberFormat="1" applyFont="1" applyAlignment="1">
      <alignment vertical="center" wrapText="1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vertical="center" wrapText="1"/>
    </xf>
    <xf numFmtId="14" fontId="17" fillId="2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/>
    <xf numFmtId="4" fontId="4" fillId="0" borderId="0" xfId="0" applyNumberFormat="1" applyFont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vertical="center"/>
    </xf>
    <xf numFmtId="0" fontId="7" fillId="3" borderId="1" xfId="0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5"/>
  <sheetViews>
    <sheetView showZeros="0" tabSelected="1" showOutlineSymbols="0" zoomScale="90" zoomScaleNormal="90" zoomScaleSheetLayoutView="100" workbookViewId="0">
      <pane xSplit="2" ySplit="5" topLeftCell="C89" activePane="bottomRight" state="frozen"/>
      <selection pane="topRight" activeCell="C1" sqref="C1"/>
      <selection pane="bottomLeft" activeCell="A7" sqref="A7"/>
      <selection pane="bottomRight" activeCell="L66" sqref="L66:L69"/>
    </sheetView>
  </sheetViews>
  <sheetFormatPr defaultColWidth="6.85546875" defaultRowHeight="12.75" x14ac:dyDescent="0.2"/>
  <cols>
    <col min="1" max="1" width="12.5703125" style="10" customWidth="1"/>
    <col min="2" max="2" width="60" style="11" customWidth="1"/>
    <col min="3" max="3" width="16.85546875" style="9" customWidth="1"/>
    <col min="4" max="4" width="19.28515625" style="9" customWidth="1"/>
    <col min="5" max="6" width="16.28515625" style="9" customWidth="1"/>
    <col min="7" max="7" width="17.140625" style="9" customWidth="1"/>
    <col min="8" max="8" width="18" style="9" customWidth="1"/>
    <col min="9" max="9" width="17.5703125" style="9" customWidth="1"/>
    <col min="10" max="10" width="17.140625" style="9" customWidth="1"/>
    <col min="11" max="11" width="14.42578125" style="9" customWidth="1"/>
    <col min="12" max="12" width="27.28515625" style="9" customWidth="1"/>
    <col min="13" max="13" width="25.28515625" style="9" customWidth="1"/>
    <col min="14" max="16384" width="6.85546875" style="9"/>
  </cols>
  <sheetData>
    <row r="1" spans="1:12" ht="38.450000000000003" customHeight="1" x14ac:dyDescent="0.2">
      <c r="A1" s="55" t="s">
        <v>146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x14ac:dyDescent="0.2">
      <c r="H2" s="33"/>
      <c r="I2" s="51"/>
      <c r="J2" s="47"/>
      <c r="K2" s="10" t="s">
        <v>11</v>
      </c>
    </row>
    <row r="3" spans="1:12" s="19" customFormat="1" ht="33" customHeight="1" x14ac:dyDescent="0.2">
      <c r="A3" s="56" t="s">
        <v>7</v>
      </c>
      <c r="B3" s="56" t="s">
        <v>8</v>
      </c>
      <c r="C3" s="58" t="s">
        <v>128</v>
      </c>
      <c r="D3" s="58"/>
      <c r="E3" s="58"/>
      <c r="F3" s="59" t="s">
        <v>130</v>
      </c>
      <c r="G3" s="59"/>
      <c r="H3" s="59"/>
      <c r="I3" s="60" t="s">
        <v>131</v>
      </c>
      <c r="J3" s="60"/>
      <c r="K3" s="60"/>
    </row>
    <row r="4" spans="1:12" s="21" customFormat="1" ht="31.5" x14ac:dyDescent="0.2">
      <c r="A4" s="57"/>
      <c r="B4" s="56"/>
      <c r="C4" s="20" t="s">
        <v>0</v>
      </c>
      <c r="D4" s="50" t="s">
        <v>6</v>
      </c>
      <c r="E4" s="50" t="s">
        <v>1</v>
      </c>
      <c r="F4" s="20" t="s">
        <v>4</v>
      </c>
      <c r="G4" s="20" t="s">
        <v>6</v>
      </c>
      <c r="H4" s="20" t="s">
        <v>3</v>
      </c>
      <c r="I4" s="20" t="s">
        <v>2</v>
      </c>
      <c r="J4" s="20" t="s">
        <v>5</v>
      </c>
      <c r="K4" s="20" t="s">
        <v>3</v>
      </c>
    </row>
    <row r="5" spans="1:12" s="11" customFormat="1" x14ac:dyDescent="0.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</row>
    <row r="6" spans="1:12" s="11" customFormat="1" ht="15.75" x14ac:dyDescent="0.2">
      <c r="A6" s="5" t="s">
        <v>12</v>
      </c>
      <c r="B6" s="2" t="s">
        <v>13</v>
      </c>
      <c r="C6" s="27">
        <f>D6+E6</f>
        <v>1021940200</v>
      </c>
      <c r="D6" s="27">
        <f>D7+D11+D13+D21</f>
        <v>1021290200</v>
      </c>
      <c r="E6" s="27">
        <f>E38</f>
        <v>650000</v>
      </c>
      <c r="F6" s="27">
        <f>G6+H6</f>
        <v>18845000</v>
      </c>
      <c r="G6" s="27">
        <f>G7+G11+G13+G21</f>
        <v>18845000</v>
      </c>
      <c r="H6" s="27">
        <f>H38</f>
        <v>0</v>
      </c>
      <c r="I6" s="27">
        <f>J6+K6</f>
        <v>1040785200</v>
      </c>
      <c r="J6" s="27">
        <f>J7+J11+J13+J21</f>
        <v>1040135200</v>
      </c>
      <c r="K6" s="27">
        <f>K38</f>
        <v>650000</v>
      </c>
    </row>
    <row r="7" spans="1:12" s="11" customFormat="1" ht="31.5" x14ac:dyDescent="0.2">
      <c r="A7" s="5" t="s">
        <v>14</v>
      </c>
      <c r="B7" s="2" t="s">
        <v>15</v>
      </c>
      <c r="C7" s="27">
        <f>D7+E7</f>
        <v>623000000</v>
      </c>
      <c r="D7" s="27">
        <f>D8+D9</f>
        <v>623000000</v>
      </c>
      <c r="E7" s="27"/>
      <c r="F7" s="27">
        <f>G7+H7</f>
        <v>12800000</v>
      </c>
      <c r="G7" s="31">
        <f>G8+G9</f>
        <v>12800000</v>
      </c>
      <c r="H7" s="27"/>
      <c r="I7" s="27">
        <f>J7+K7</f>
        <v>635800000</v>
      </c>
      <c r="J7" s="27">
        <f>J8+J9</f>
        <v>635800000</v>
      </c>
      <c r="K7" s="27"/>
    </row>
    <row r="8" spans="1:12" s="11" customFormat="1" ht="35.25" customHeight="1" x14ac:dyDescent="0.2">
      <c r="A8" s="5" t="s">
        <v>16</v>
      </c>
      <c r="B8" s="2" t="s">
        <v>17</v>
      </c>
      <c r="C8" s="27">
        <f>D8+E8</f>
        <v>621000000</v>
      </c>
      <c r="D8" s="27">
        <v>621000000</v>
      </c>
      <c r="E8" s="27">
        <v>0</v>
      </c>
      <c r="F8" s="27">
        <f>G8+H8</f>
        <v>12000000</v>
      </c>
      <c r="G8" s="27">
        <v>12000000</v>
      </c>
      <c r="H8" s="27"/>
      <c r="I8" s="27">
        <f>J8+K8</f>
        <v>633000000</v>
      </c>
      <c r="J8" s="27">
        <f>D8+G8</f>
        <v>633000000</v>
      </c>
      <c r="K8" s="27">
        <f>E8+H8</f>
        <v>0</v>
      </c>
    </row>
    <row r="9" spans="1:12" s="11" customFormat="1" ht="15.75" x14ac:dyDescent="0.2">
      <c r="A9" s="5" t="s">
        <v>18</v>
      </c>
      <c r="B9" s="2" t="s">
        <v>19</v>
      </c>
      <c r="C9" s="27">
        <f>D9+E9</f>
        <v>2000000</v>
      </c>
      <c r="D9" s="27">
        <f>D10</f>
        <v>2000000</v>
      </c>
      <c r="E9" s="27"/>
      <c r="F9" s="27">
        <f>G9+H9</f>
        <v>800000</v>
      </c>
      <c r="G9" s="27">
        <f>G10</f>
        <v>800000</v>
      </c>
      <c r="H9" s="27"/>
      <c r="I9" s="27">
        <f>J9+K9</f>
        <v>2800000</v>
      </c>
      <c r="J9" s="27">
        <f>J10</f>
        <v>2800000</v>
      </c>
      <c r="K9" s="27"/>
    </row>
    <row r="10" spans="1:12" s="11" customFormat="1" ht="31.5" x14ac:dyDescent="0.2">
      <c r="A10" s="6" t="s">
        <v>20</v>
      </c>
      <c r="B10" s="3" t="s">
        <v>21</v>
      </c>
      <c r="C10" s="28">
        <f>D10+E10</f>
        <v>2000000</v>
      </c>
      <c r="D10" s="28">
        <v>2000000</v>
      </c>
      <c r="E10" s="28">
        <v>0</v>
      </c>
      <c r="F10" s="28">
        <f>G10+H10</f>
        <v>800000</v>
      </c>
      <c r="G10" s="28">
        <v>800000</v>
      </c>
      <c r="H10" s="28"/>
      <c r="I10" s="28">
        <f>J10+K10</f>
        <v>2800000</v>
      </c>
      <c r="J10" s="28">
        <f>D10+G10</f>
        <v>2800000</v>
      </c>
      <c r="K10" s="28">
        <f>E10+H10</f>
        <v>0</v>
      </c>
      <c r="L10" s="13"/>
    </row>
    <row r="11" spans="1:12" s="11" customFormat="1" ht="15.75" x14ac:dyDescent="0.2">
      <c r="A11" s="5" t="s">
        <v>22</v>
      </c>
      <c r="B11" s="2" t="s">
        <v>23</v>
      </c>
      <c r="C11" s="27">
        <f t="shared" ref="C11:C22" si="0">D11+E11</f>
        <v>15000</v>
      </c>
      <c r="D11" s="27">
        <f>D12</f>
        <v>15000</v>
      </c>
      <c r="E11" s="27">
        <f>E12</f>
        <v>0</v>
      </c>
      <c r="F11" s="27">
        <f t="shared" ref="F11:F22" si="1">G11+H11</f>
        <v>0</v>
      </c>
      <c r="G11" s="27">
        <f>G12</f>
        <v>0</v>
      </c>
      <c r="H11" s="27"/>
      <c r="I11" s="27">
        <f t="shared" ref="I11:I22" si="2">J11+K11</f>
        <v>15000</v>
      </c>
      <c r="J11" s="27">
        <f>J12</f>
        <v>15000</v>
      </c>
      <c r="K11" s="27">
        <f>K12</f>
        <v>0</v>
      </c>
    </row>
    <row r="12" spans="1:12" s="11" customFormat="1" ht="31.5" x14ac:dyDescent="0.2">
      <c r="A12" s="6" t="s">
        <v>24</v>
      </c>
      <c r="B12" s="3" t="s">
        <v>25</v>
      </c>
      <c r="C12" s="28">
        <f>D12+E12</f>
        <v>15000</v>
      </c>
      <c r="D12" s="28">
        <v>15000</v>
      </c>
      <c r="E12" s="28">
        <v>0</v>
      </c>
      <c r="F12" s="28">
        <f t="shared" si="1"/>
        <v>0</v>
      </c>
      <c r="G12" s="28"/>
      <c r="H12" s="28"/>
      <c r="I12" s="28">
        <f>J12+K12</f>
        <v>15000</v>
      </c>
      <c r="J12" s="28">
        <f>D12+G12</f>
        <v>15000</v>
      </c>
      <c r="K12" s="28">
        <f>E12+H12</f>
        <v>0</v>
      </c>
    </row>
    <row r="13" spans="1:12" s="11" customFormat="1" ht="15.75" x14ac:dyDescent="0.2">
      <c r="A13" s="5" t="s">
        <v>26</v>
      </c>
      <c r="B13" s="2" t="s">
        <v>127</v>
      </c>
      <c r="C13" s="27">
        <f>D13+E13</f>
        <v>59500000</v>
      </c>
      <c r="D13" s="27">
        <f>D14+D16+D18</f>
        <v>59500000</v>
      </c>
      <c r="E13" s="27">
        <f>E14+E16+E18</f>
        <v>0</v>
      </c>
      <c r="F13" s="27">
        <f t="shared" si="1"/>
        <v>3300000</v>
      </c>
      <c r="G13" s="27">
        <f>G14+G16+G18</f>
        <v>3300000</v>
      </c>
      <c r="H13" s="27"/>
      <c r="I13" s="27">
        <f>J13+K13</f>
        <v>62800000</v>
      </c>
      <c r="J13" s="27">
        <f>J14+J16+J18</f>
        <v>62800000</v>
      </c>
      <c r="K13" s="27">
        <f>K14+K16+K18</f>
        <v>0</v>
      </c>
    </row>
    <row r="14" spans="1:12" s="11" customFormat="1" ht="31.5" x14ac:dyDescent="0.2">
      <c r="A14" s="5" t="s">
        <v>27</v>
      </c>
      <c r="B14" s="2" t="s">
        <v>28</v>
      </c>
      <c r="C14" s="27">
        <f t="shared" si="0"/>
        <v>2500000</v>
      </c>
      <c r="D14" s="27">
        <f>D15</f>
        <v>2500000</v>
      </c>
      <c r="E14" s="27"/>
      <c r="F14" s="27">
        <f t="shared" si="1"/>
        <v>500000</v>
      </c>
      <c r="G14" s="27">
        <f>G15</f>
        <v>500000</v>
      </c>
      <c r="H14" s="27"/>
      <c r="I14" s="27">
        <f t="shared" si="2"/>
        <v>3000000</v>
      </c>
      <c r="J14" s="27">
        <f>J15</f>
        <v>3000000</v>
      </c>
      <c r="K14" s="27"/>
    </row>
    <row r="15" spans="1:12" s="11" customFormat="1" ht="25.5" customHeight="1" x14ac:dyDescent="0.2">
      <c r="A15" s="6" t="s">
        <v>29</v>
      </c>
      <c r="B15" s="3" t="s">
        <v>30</v>
      </c>
      <c r="C15" s="28">
        <f t="shared" si="0"/>
        <v>2500000</v>
      </c>
      <c r="D15" s="28">
        <v>2500000</v>
      </c>
      <c r="E15" s="28">
        <v>0</v>
      </c>
      <c r="F15" s="28">
        <f t="shared" si="1"/>
        <v>500000</v>
      </c>
      <c r="G15" s="28">
        <v>500000</v>
      </c>
      <c r="H15" s="28"/>
      <c r="I15" s="28">
        <f t="shared" si="2"/>
        <v>3000000</v>
      </c>
      <c r="J15" s="28">
        <f>D15+G15</f>
        <v>3000000</v>
      </c>
      <c r="K15" s="28">
        <f>E15+H15</f>
        <v>0</v>
      </c>
    </row>
    <row r="16" spans="1:12" s="11" customFormat="1" ht="31.5" x14ac:dyDescent="0.2">
      <c r="A16" s="5" t="s">
        <v>31</v>
      </c>
      <c r="B16" s="2" t="s">
        <v>32</v>
      </c>
      <c r="C16" s="27">
        <f t="shared" si="0"/>
        <v>15700000</v>
      </c>
      <c r="D16" s="27">
        <f>D17</f>
        <v>15700000</v>
      </c>
      <c r="E16" s="27">
        <v>0</v>
      </c>
      <c r="F16" s="27">
        <f t="shared" si="1"/>
        <v>800000</v>
      </c>
      <c r="G16" s="27">
        <f>G17</f>
        <v>800000</v>
      </c>
      <c r="H16" s="27"/>
      <c r="I16" s="27">
        <f t="shared" si="2"/>
        <v>16500000</v>
      </c>
      <c r="J16" s="27">
        <f>J17</f>
        <v>16500000</v>
      </c>
      <c r="K16" s="27">
        <f>K17</f>
        <v>0</v>
      </c>
    </row>
    <row r="17" spans="1:12" s="11" customFormat="1" ht="29.25" customHeight="1" x14ac:dyDescent="0.2">
      <c r="A17" s="6" t="s">
        <v>33</v>
      </c>
      <c r="B17" s="3" t="s">
        <v>30</v>
      </c>
      <c r="C17" s="28">
        <f t="shared" si="0"/>
        <v>15700000</v>
      </c>
      <c r="D17" s="28">
        <v>15700000</v>
      </c>
      <c r="E17" s="28">
        <v>0</v>
      </c>
      <c r="F17" s="28">
        <f t="shared" si="1"/>
        <v>800000</v>
      </c>
      <c r="G17" s="28">
        <v>800000</v>
      </c>
      <c r="H17" s="28"/>
      <c r="I17" s="28">
        <f t="shared" si="2"/>
        <v>16500000</v>
      </c>
      <c r="J17" s="28">
        <f>D17+G17</f>
        <v>16500000</v>
      </c>
      <c r="K17" s="28">
        <f>E17+H17</f>
        <v>0</v>
      </c>
    </row>
    <row r="18" spans="1:12" s="11" customFormat="1" ht="47.25" x14ac:dyDescent="0.2">
      <c r="A18" s="5" t="s">
        <v>34</v>
      </c>
      <c r="B18" s="2" t="s">
        <v>35</v>
      </c>
      <c r="C18" s="31">
        <f>D18+E18</f>
        <v>41300000</v>
      </c>
      <c r="D18" s="27">
        <f>SUM(D19:D20)</f>
        <v>41300000</v>
      </c>
      <c r="E18" s="27">
        <f>SUM(E19:E20)</f>
        <v>0</v>
      </c>
      <c r="F18" s="27">
        <f>F19+F20</f>
        <v>2000000</v>
      </c>
      <c r="G18" s="27">
        <f>G19+G20</f>
        <v>2000000</v>
      </c>
      <c r="H18" s="27">
        <f>H19+H20</f>
        <v>0</v>
      </c>
      <c r="I18" s="31">
        <f>J18+K18</f>
        <v>43300000</v>
      </c>
      <c r="J18" s="31">
        <f>D18+G18</f>
        <v>43300000</v>
      </c>
      <c r="K18" s="27">
        <f>E18+H18</f>
        <v>0</v>
      </c>
    </row>
    <row r="19" spans="1:12" s="11" customFormat="1" ht="84.6" customHeight="1" x14ac:dyDescent="0.2">
      <c r="A19" s="6">
        <v>14040100</v>
      </c>
      <c r="B19" s="3" t="s">
        <v>133</v>
      </c>
      <c r="C19" s="28">
        <f>D19+E19</f>
        <v>23500000</v>
      </c>
      <c r="D19" s="28">
        <v>23500000</v>
      </c>
      <c r="E19" s="28"/>
      <c r="F19" s="28">
        <f t="shared" ref="F19:F20" si="3">G19+H19</f>
        <v>2000000</v>
      </c>
      <c r="G19" s="28">
        <v>2000000</v>
      </c>
      <c r="H19" s="28"/>
      <c r="I19" s="28">
        <f>J19+K19</f>
        <v>25500000</v>
      </c>
      <c r="J19" s="28">
        <f>D19+G19</f>
        <v>25500000</v>
      </c>
      <c r="K19" s="27"/>
    </row>
    <row r="20" spans="1:12" s="11" customFormat="1" ht="63" x14ac:dyDescent="0.2">
      <c r="A20" s="6">
        <v>14040200</v>
      </c>
      <c r="B20" s="3" t="s">
        <v>132</v>
      </c>
      <c r="C20" s="28">
        <f>D20+E20</f>
        <v>17800000</v>
      </c>
      <c r="D20" s="28">
        <v>17800000</v>
      </c>
      <c r="E20" s="28"/>
      <c r="F20" s="28">
        <f t="shared" si="3"/>
        <v>0</v>
      </c>
      <c r="G20" s="28"/>
      <c r="H20" s="28"/>
      <c r="I20" s="28">
        <f>J20+K20</f>
        <v>17800000</v>
      </c>
      <c r="J20" s="28">
        <f>D20+G20</f>
        <v>17800000</v>
      </c>
      <c r="K20" s="27"/>
    </row>
    <row r="21" spans="1:12" s="11" customFormat="1" ht="22.5" customHeight="1" x14ac:dyDescent="0.2">
      <c r="A21" s="5" t="s">
        <v>36</v>
      </c>
      <c r="B21" s="2" t="s">
        <v>37</v>
      </c>
      <c r="C21" s="27">
        <f t="shared" si="0"/>
        <v>338775200</v>
      </c>
      <c r="D21" s="27">
        <f>D22+D36+D37</f>
        <v>338775200</v>
      </c>
      <c r="E21" s="27">
        <f>E22+E36+E37</f>
        <v>0</v>
      </c>
      <c r="F21" s="27">
        <f t="shared" si="1"/>
        <v>2745000</v>
      </c>
      <c r="G21" s="27">
        <f>G22+G36+G37</f>
        <v>2745000</v>
      </c>
      <c r="H21" s="27"/>
      <c r="I21" s="27">
        <f t="shared" si="2"/>
        <v>341520200</v>
      </c>
      <c r="J21" s="27">
        <f>J22+J36+J37</f>
        <v>341520200</v>
      </c>
      <c r="K21" s="27">
        <f>K22+K36+K37</f>
        <v>0</v>
      </c>
    </row>
    <row r="22" spans="1:12" s="11" customFormat="1" ht="22.5" customHeight="1" x14ac:dyDescent="0.2">
      <c r="A22" s="5" t="s">
        <v>38</v>
      </c>
      <c r="B22" s="2" t="s">
        <v>39</v>
      </c>
      <c r="C22" s="27">
        <f t="shared" si="0"/>
        <v>231779200</v>
      </c>
      <c r="D22" s="27">
        <f>D23+D28+D33</f>
        <v>231779200</v>
      </c>
      <c r="E22" s="27">
        <f>E23+E28+E33</f>
        <v>0</v>
      </c>
      <c r="F22" s="27">
        <f t="shared" si="1"/>
        <v>2705000</v>
      </c>
      <c r="G22" s="27">
        <f>G23+G28+G33</f>
        <v>2705000</v>
      </c>
      <c r="H22" s="27"/>
      <c r="I22" s="27">
        <f t="shared" si="2"/>
        <v>234484200</v>
      </c>
      <c r="J22" s="27">
        <f>J23+J28+J33</f>
        <v>234484200</v>
      </c>
      <c r="K22" s="27">
        <f>K23+K28+K33</f>
        <v>0</v>
      </c>
    </row>
    <row r="23" spans="1:12" s="11" customFormat="1" ht="22.5" customHeight="1" x14ac:dyDescent="0.2">
      <c r="A23" s="5"/>
      <c r="B23" s="2" t="s">
        <v>40</v>
      </c>
      <c r="C23" s="27">
        <f>SUM(C24:C27)</f>
        <v>47482200</v>
      </c>
      <c r="D23" s="27">
        <f>SUM(D24:D27)</f>
        <v>47482200</v>
      </c>
      <c r="E23" s="27">
        <f>SUM(E24:E27)</f>
        <v>0</v>
      </c>
      <c r="F23" s="27">
        <f>SUM(F24:F27)</f>
        <v>1300000</v>
      </c>
      <c r="G23" s="27">
        <f>SUM(G24:G27)</f>
        <v>1300000</v>
      </c>
      <c r="H23" s="27"/>
      <c r="I23" s="27">
        <f>SUM(I24:I27)</f>
        <v>48782200</v>
      </c>
      <c r="J23" s="27">
        <f>SUM(J24:J27)</f>
        <v>48782200</v>
      </c>
      <c r="K23" s="27">
        <f>SUM(K24:K27)</f>
        <v>0</v>
      </c>
    </row>
    <row r="24" spans="1:12" s="11" customFormat="1" ht="51.75" customHeight="1" x14ac:dyDescent="0.2">
      <c r="A24" s="6" t="s">
        <v>41</v>
      </c>
      <c r="B24" s="3" t="s">
        <v>42</v>
      </c>
      <c r="C24" s="28">
        <f t="shared" ref="C24:C26" si="4">D24+E24</f>
        <v>82200</v>
      </c>
      <c r="D24" s="28">
        <v>82200</v>
      </c>
      <c r="E24" s="28">
        <v>0</v>
      </c>
      <c r="F24" s="28">
        <f t="shared" ref="F24:F26" si="5">G24+H24</f>
        <v>0</v>
      </c>
      <c r="G24" s="28"/>
      <c r="H24" s="28"/>
      <c r="I24" s="28">
        <f t="shared" ref="I24:I26" si="6">J24+K24</f>
        <v>82200</v>
      </c>
      <c r="J24" s="28">
        <f t="shared" ref="J24:J26" si="7">D24+G24</f>
        <v>82200</v>
      </c>
      <c r="K24" s="28">
        <f t="shared" ref="K24:K26" si="8">E24+H24</f>
        <v>0</v>
      </c>
    </row>
    <row r="25" spans="1:12" s="11" customFormat="1" ht="50.45" customHeight="1" x14ac:dyDescent="0.2">
      <c r="A25" s="6" t="s">
        <v>43</v>
      </c>
      <c r="B25" s="3" t="s">
        <v>44</v>
      </c>
      <c r="C25" s="28">
        <f t="shared" si="4"/>
        <v>4200000</v>
      </c>
      <c r="D25" s="28">
        <v>4200000</v>
      </c>
      <c r="E25" s="28">
        <v>0</v>
      </c>
      <c r="F25" s="28">
        <f t="shared" si="5"/>
        <v>0</v>
      </c>
      <c r="G25" s="28"/>
      <c r="H25" s="28"/>
      <c r="I25" s="28">
        <f t="shared" si="6"/>
        <v>4200000</v>
      </c>
      <c r="J25" s="28">
        <f t="shared" si="7"/>
        <v>4200000</v>
      </c>
      <c r="K25" s="28">
        <f t="shared" si="8"/>
        <v>0</v>
      </c>
    </row>
    <row r="26" spans="1:12" s="11" customFormat="1" ht="50.45" customHeight="1" x14ac:dyDescent="0.2">
      <c r="A26" s="6" t="s">
        <v>45</v>
      </c>
      <c r="B26" s="3" t="s">
        <v>46</v>
      </c>
      <c r="C26" s="28">
        <f t="shared" si="4"/>
        <v>14400000</v>
      </c>
      <c r="D26" s="28">
        <v>14400000</v>
      </c>
      <c r="E26" s="28">
        <v>0</v>
      </c>
      <c r="F26" s="28">
        <f t="shared" si="5"/>
        <v>300000</v>
      </c>
      <c r="G26" s="28">
        <v>300000</v>
      </c>
      <c r="H26" s="28"/>
      <c r="I26" s="28">
        <f t="shared" si="6"/>
        <v>14700000</v>
      </c>
      <c r="J26" s="28">
        <f t="shared" si="7"/>
        <v>14700000</v>
      </c>
      <c r="K26" s="28">
        <f t="shared" si="8"/>
        <v>0</v>
      </c>
    </row>
    <row r="27" spans="1:12" s="11" customFormat="1" ht="48.6" customHeight="1" x14ac:dyDescent="0.2">
      <c r="A27" s="6" t="s">
        <v>47</v>
      </c>
      <c r="B27" s="3" t="s">
        <v>48</v>
      </c>
      <c r="C27" s="28">
        <f>D27+E27</f>
        <v>28800000</v>
      </c>
      <c r="D27" s="28">
        <v>28800000</v>
      </c>
      <c r="E27" s="28">
        <v>0</v>
      </c>
      <c r="F27" s="28">
        <f>G27+H27</f>
        <v>1000000</v>
      </c>
      <c r="G27" s="28">
        <v>1000000</v>
      </c>
      <c r="H27" s="28"/>
      <c r="I27" s="28">
        <f>J27+K27</f>
        <v>29800000</v>
      </c>
      <c r="J27" s="28">
        <f t="shared" ref="J27" si="9">D27+G27</f>
        <v>29800000</v>
      </c>
      <c r="K27" s="28">
        <f t="shared" ref="K27" si="10">E27+H27</f>
        <v>0</v>
      </c>
    </row>
    <row r="28" spans="1:12" s="11" customFormat="1" ht="21.2" customHeight="1" x14ac:dyDescent="0.2">
      <c r="A28" s="6"/>
      <c r="B28" s="2" t="s">
        <v>49</v>
      </c>
      <c r="C28" s="27">
        <f t="shared" ref="C28:K28" si="11">SUM(C29:C32)</f>
        <v>184000000</v>
      </c>
      <c r="D28" s="27">
        <f>SUM(D29:D32)</f>
        <v>184000000</v>
      </c>
      <c r="E28" s="27">
        <f t="shared" si="11"/>
        <v>0</v>
      </c>
      <c r="F28" s="27">
        <f t="shared" si="11"/>
        <v>1345000</v>
      </c>
      <c r="G28" s="27">
        <f t="shared" si="11"/>
        <v>1345000</v>
      </c>
      <c r="H28" s="27">
        <f t="shared" si="11"/>
        <v>0</v>
      </c>
      <c r="I28" s="27">
        <f t="shared" si="11"/>
        <v>185345000</v>
      </c>
      <c r="J28" s="27">
        <f t="shared" si="11"/>
        <v>185345000</v>
      </c>
      <c r="K28" s="27">
        <f t="shared" si="11"/>
        <v>0</v>
      </c>
    </row>
    <row r="29" spans="1:12" s="11" customFormat="1" ht="21.2" customHeight="1" x14ac:dyDescent="0.2">
      <c r="A29" s="6" t="s">
        <v>50</v>
      </c>
      <c r="B29" s="3" t="s">
        <v>51</v>
      </c>
      <c r="C29" s="28">
        <f t="shared" ref="C29:C31" si="12">D29+E29</f>
        <v>60000000</v>
      </c>
      <c r="D29" s="28">
        <v>60000000</v>
      </c>
      <c r="E29" s="28">
        <v>0</v>
      </c>
      <c r="F29" s="28">
        <f t="shared" ref="F29:F31" si="13">G29+H29</f>
        <v>0</v>
      </c>
      <c r="G29" s="28"/>
      <c r="H29" s="28"/>
      <c r="I29" s="28">
        <f t="shared" ref="I29:I31" si="14">J29+K29</f>
        <v>60000000</v>
      </c>
      <c r="J29" s="28">
        <f t="shared" ref="J29:J32" si="15">D29+G29</f>
        <v>60000000</v>
      </c>
      <c r="K29" s="28">
        <f t="shared" ref="K29:K32" si="16">E29+H29</f>
        <v>0</v>
      </c>
    </row>
    <row r="30" spans="1:12" s="11" customFormat="1" ht="21.2" customHeight="1" x14ac:dyDescent="0.2">
      <c r="A30" s="6" t="s">
        <v>52</v>
      </c>
      <c r="B30" s="3" t="s">
        <v>53</v>
      </c>
      <c r="C30" s="28">
        <f t="shared" si="12"/>
        <v>110000000</v>
      </c>
      <c r="D30" s="28">
        <v>110000000</v>
      </c>
      <c r="E30" s="28">
        <v>0</v>
      </c>
      <c r="F30" s="28">
        <f t="shared" si="13"/>
        <v>1000000</v>
      </c>
      <c r="G30" s="28">
        <v>1000000</v>
      </c>
      <c r="H30" s="28"/>
      <c r="I30" s="28">
        <f t="shared" si="14"/>
        <v>111000000</v>
      </c>
      <c r="J30" s="28">
        <f t="shared" si="15"/>
        <v>111000000</v>
      </c>
      <c r="K30" s="28">
        <f t="shared" si="16"/>
        <v>0</v>
      </c>
    </row>
    <row r="31" spans="1:12" s="11" customFormat="1" ht="21.2" customHeight="1" x14ac:dyDescent="0.2">
      <c r="A31" s="6" t="s">
        <v>54</v>
      </c>
      <c r="B31" s="3" t="s">
        <v>55</v>
      </c>
      <c r="C31" s="28">
        <f t="shared" si="12"/>
        <v>2000000</v>
      </c>
      <c r="D31" s="28">
        <v>2000000</v>
      </c>
      <c r="E31" s="28">
        <v>0</v>
      </c>
      <c r="F31" s="28">
        <f t="shared" si="13"/>
        <v>0</v>
      </c>
      <c r="G31" s="28"/>
      <c r="H31" s="28"/>
      <c r="I31" s="28">
        <f t="shared" si="14"/>
        <v>2000000</v>
      </c>
      <c r="J31" s="28">
        <f t="shared" si="15"/>
        <v>2000000</v>
      </c>
      <c r="K31" s="28">
        <f t="shared" si="16"/>
        <v>0</v>
      </c>
      <c r="L31" s="13"/>
    </row>
    <row r="32" spans="1:12" s="11" customFormat="1" ht="21.2" customHeight="1" x14ac:dyDescent="0.2">
      <c r="A32" s="6" t="s">
        <v>56</v>
      </c>
      <c r="B32" s="3" t="s">
        <v>57</v>
      </c>
      <c r="C32" s="28">
        <f>D32+E32</f>
        <v>12000000</v>
      </c>
      <c r="D32" s="28">
        <v>12000000</v>
      </c>
      <c r="E32" s="28">
        <v>0</v>
      </c>
      <c r="F32" s="28">
        <f>G32+H32</f>
        <v>345000</v>
      </c>
      <c r="G32" s="28">
        <v>345000</v>
      </c>
      <c r="H32" s="28"/>
      <c r="I32" s="28">
        <f>J32+K32</f>
        <v>12345000</v>
      </c>
      <c r="J32" s="28">
        <f t="shared" si="15"/>
        <v>12345000</v>
      </c>
      <c r="K32" s="28">
        <f t="shared" si="16"/>
        <v>0</v>
      </c>
      <c r="L32" s="13"/>
    </row>
    <row r="33" spans="1:12" s="11" customFormat="1" ht="21.2" customHeight="1" x14ac:dyDescent="0.2">
      <c r="A33" s="6"/>
      <c r="B33" s="2" t="s">
        <v>58</v>
      </c>
      <c r="C33" s="27">
        <f>SUM(C34:C35)</f>
        <v>297000</v>
      </c>
      <c r="D33" s="27">
        <f>SUM(D34:D35)</f>
        <v>297000</v>
      </c>
      <c r="E33" s="28"/>
      <c r="F33" s="27">
        <f>SUM(F34:F35)</f>
        <v>60000</v>
      </c>
      <c r="G33" s="27">
        <f>SUM(G34:G35)</f>
        <v>60000</v>
      </c>
      <c r="H33" s="28"/>
      <c r="I33" s="27">
        <f>SUM(I34:I35)</f>
        <v>357000</v>
      </c>
      <c r="J33" s="27">
        <f>SUM(J34:J35)</f>
        <v>357000</v>
      </c>
      <c r="K33" s="28"/>
      <c r="L33" s="13"/>
    </row>
    <row r="34" spans="1:12" s="11" customFormat="1" ht="21.2" customHeight="1" x14ac:dyDescent="0.2">
      <c r="A34" s="6" t="s">
        <v>59</v>
      </c>
      <c r="B34" s="3" t="s">
        <v>60</v>
      </c>
      <c r="C34" s="28">
        <f t="shared" ref="C34:C47" si="17">D34+E34</f>
        <v>57000</v>
      </c>
      <c r="D34" s="28">
        <v>57000</v>
      </c>
      <c r="E34" s="28">
        <v>0</v>
      </c>
      <c r="F34" s="28">
        <f>G34+H34</f>
        <v>60000</v>
      </c>
      <c r="G34" s="28">
        <v>60000</v>
      </c>
      <c r="H34" s="28"/>
      <c r="I34" s="28">
        <f t="shared" ref="I34:I43" si="18">J34+K34</f>
        <v>117000</v>
      </c>
      <c r="J34" s="28">
        <f t="shared" ref="J34:J35" si="19">D34+G34</f>
        <v>117000</v>
      </c>
      <c r="K34" s="28">
        <f t="shared" ref="K34:K35" si="20">E34+H34</f>
        <v>0</v>
      </c>
      <c r="L34" s="13"/>
    </row>
    <row r="35" spans="1:12" s="11" customFormat="1" ht="21.2" customHeight="1" x14ac:dyDescent="0.2">
      <c r="A35" s="6" t="s">
        <v>61</v>
      </c>
      <c r="B35" s="3" t="s">
        <v>62</v>
      </c>
      <c r="C35" s="28">
        <f t="shared" si="17"/>
        <v>240000</v>
      </c>
      <c r="D35" s="28">
        <v>240000</v>
      </c>
      <c r="E35" s="28">
        <v>0</v>
      </c>
      <c r="F35" s="28">
        <f>G35+H35</f>
        <v>0</v>
      </c>
      <c r="G35" s="28"/>
      <c r="H35" s="28"/>
      <c r="I35" s="28">
        <f t="shared" si="18"/>
        <v>240000</v>
      </c>
      <c r="J35" s="28">
        <f t="shared" si="19"/>
        <v>240000</v>
      </c>
      <c r="K35" s="28">
        <f t="shared" si="20"/>
        <v>0</v>
      </c>
      <c r="L35" s="13"/>
    </row>
    <row r="36" spans="1:12" s="11" customFormat="1" ht="24" customHeight="1" x14ac:dyDescent="0.2">
      <c r="A36" s="5" t="s">
        <v>63</v>
      </c>
      <c r="B36" s="2" t="s">
        <v>64</v>
      </c>
      <c r="C36" s="27">
        <f t="shared" si="17"/>
        <v>496000</v>
      </c>
      <c r="D36" s="27">
        <v>496000</v>
      </c>
      <c r="E36" s="27">
        <v>0</v>
      </c>
      <c r="F36" s="27">
        <f t="shared" ref="F36:F42" si="21">G36+H36</f>
        <v>40000</v>
      </c>
      <c r="G36" s="27">
        <v>40000</v>
      </c>
      <c r="H36" s="27"/>
      <c r="I36" s="27">
        <f t="shared" si="18"/>
        <v>536000</v>
      </c>
      <c r="J36" s="27">
        <f>D36+G36</f>
        <v>536000</v>
      </c>
      <c r="K36" s="27">
        <f>E36+H36</f>
        <v>0</v>
      </c>
      <c r="L36" s="13"/>
    </row>
    <row r="37" spans="1:12" s="11" customFormat="1" ht="15.6" customHeight="1" x14ac:dyDescent="0.2">
      <c r="A37" s="5" t="s">
        <v>65</v>
      </c>
      <c r="B37" s="2" t="s">
        <v>66</v>
      </c>
      <c r="C37" s="27">
        <f t="shared" si="17"/>
        <v>106500000</v>
      </c>
      <c r="D37" s="27">
        <v>106500000</v>
      </c>
      <c r="E37" s="27">
        <v>0</v>
      </c>
      <c r="F37" s="27">
        <f t="shared" si="21"/>
        <v>0</v>
      </c>
      <c r="G37" s="27"/>
      <c r="H37" s="27"/>
      <c r="I37" s="27">
        <f t="shared" si="18"/>
        <v>106500000</v>
      </c>
      <c r="J37" s="27">
        <f>D37+G37</f>
        <v>106500000</v>
      </c>
      <c r="K37" s="27">
        <f>E37+H37</f>
        <v>0</v>
      </c>
    </row>
    <row r="38" spans="1:12" s="11" customFormat="1" ht="21.2" customHeight="1" x14ac:dyDescent="0.2">
      <c r="A38" s="5" t="s">
        <v>67</v>
      </c>
      <c r="B38" s="2" t="s">
        <v>68</v>
      </c>
      <c r="C38" s="27">
        <f t="shared" si="17"/>
        <v>650000</v>
      </c>
      <c r="D38" s="27"/>
      <c r="E38" s="27">
        <f>E39</f>
        <v>650000</v>
      </c>
      <c r="F38" s="27">
        <f t="shared" si="21"/>
        <v>0</v>
      </c>
      <c r="G38" s="27"/>
      <c r="H38" s="27">
        <f>H39</f>
        <v>0</v>
      </c>
      <c r="I38" s="27">
        <f t="shared" si="18"/>
        <v>650000</v>
      </c>
      <c r="J38" s="27"/>
      <c r="K38" s="27">
        <f>K39</f>
        <v>650000</v>
      </c>
    </row>
    <row r="39" spans="1:12" s="11" customFormat="1" ht="21.2" customHeight="1" x14ac:dyDescent="0.2">
      <c r="A39" s="6" t="s">
        <v>69</v>
      </c>
      <c r="B39" s="3" t="s">
        <v>70</v>
      </c>
      <c r="C39" s="28">
        <f t="shared" si="17"/>
        <v>650000</v>
      </c>
      <c r="D39" s="28">
        <v>0</v>
      </c>
      <c r="E39" s="28">
        <v>650000</v>
      </c>
      <c r="F39" s="28">
        <f t="shared" si="21"/>
        <v>0</v>
      </c>
      <c r="G39" s="28"/>
      <c r="H39" s="30"/>
      <c r="I39" s="28">
        <f t="shared" si="18"/>
        <v>650000</v>
      </c>
      <c r="J39" s="28">
        <f t="shared" ref="J39" si="22">D39+G39</f>
        <v>0</v>
      </c>
      <c r="K39" s="28">
        <f>E39+H39</f>
        <v>650000</v>
      </c>
    </row>
    <row r="40" spans="1:12" s="11" customFormat="1" ht="21.2" customHeight="1" x14ac:dyDescent="0.2">
      <c r="A40" s="5" t="s">
        <v>71</v>
      </c>
      <c r="B40" s="2" t="s">
        <v>72</v>
      </c>
      <c r="C40" s="27">
        <f t="shared" si="17"/>
        <v>28040300</v>
      </c>
      <c r="D40" s="27">
        <f>D41+D48+D56+D63</f>
        <v>15750000</v>
      </c>
      <c r="E40" s="27">
        <f>E41+E48+E56+E63</f>
        <v>12290300</v>
      </c>
      <c r="F40" s="27">
        <f t="shared" si="21"/>
        <v>700000</v>
      </c>
      <c r="G40" s="27">
        <f>G41+G48+G56+G63</f>
        <v>700000</v>
      </c>
      <c r="H40" s="27">
        <f>H41+H48+H56+H63</f>
        <v>0</v>
      </c>
      <c r="I40" s="27">
        <f t="shared" si="18"/>
        <v>28740300</v>
      </c>
      <c r="J40" s="27">
        <f>J41+J48+J56+J63</f>
        <v>16450000</v>
      </c>
      <c r="K40" s="27">
        <f>K41+K48+K56+K63</f>
        <v>12290300</v>
      </c>
    </row>
    <row r="41" spans="1:12" s="11" customFormat="1" ht="15.75" x14ac:dyDescent="0.2">
      <c r="A41" s="5" t="s">
        <v>73</v>
      </c>
      <c r="B41" s="2" t="s">
        <v>74</v>
      </c>
      <c r="C41" s="27">
        <f t="shared" si="17"/>
        <v>1559000</v>
      </c>
      <c r="D41" s="27">
        <f>SUM(D42:D47)</f>
        <v>1559000</v>
      </c>
      <c r="E41" s="27">
        <f>SUM(E42:E47)</f>
        <v>0</v>
      </c>
      <c r="F41" s="27">
        <f t="shared" si="21"/>
        <v>0</v>
      </c>
      <c r="G41" s="27">
        <f>SUM(G42:G47)</f>
        <v>0</v>
      </c>
      <c r="H41" s="27">
        <f>SUM(H42:H47)</f>
        <v>0</v>
      </c>
      <c r="I41" s="27">
        <f t="shared" si="18"/>
        <v>1559000</v>
      </c>
      <c r="J41" s="27">
        <f>SUM(J42:J47)</f>
        <v>1559000</v>
      </c>
      <c r="K41" s="27">
        <f>SUM(K42:K47)</f>
        <v>0</v>
      </c>
    </row>
    <row r="42" spans="1:12" s="11" customFormat="1" ht="50.25" customHeight="1" x14ac:dyDescent="0.2">
      <c r="A42" s="6" t="s">
        <v>75</v>
      </c>
      <c r="B42" s="3" t="s">
        <v>76</v>
      </c>
      <c r="C42" s="28">
        <f t="shared" si="17"/>
        <v>1000</v>
      </c>
      <c r="D42" s="28">
        <v>1000</v>
      </c>
      <c r="E42" s="28">
        <v>0</v>
      </c>
      <c r="F42" s="28">
        <f t="shared" si="21"/>
        <v>0</v>
      </c>
      <c r="G42" s="28"/>
      <c r="H42" s="28"/>
      <c r="I42" s="28">
        <f t="shared" si="18"/>
        <v>1000</v>
      </c>
      <c r="J42" s="28">
        <f t="shared" ref="J42:J47" si="23">D42+G42</f>
        <v>1000</v>
      </c>
      <c r="K42" s="28">
        <f t="shared" ref="K42:K47" si="24">E42+H42</f>
        <v>0</v>
      </c>
      <c r="L42" s="13"/>
    </row>
    <row r="43" spans="1:12" s="11" customFormat="1" ht="1.5" hidden="1" customHeight="1" x14ac:dyDescent="0.2">
      <c r="A43" s="6">
        <v>21080900</v>
      </c>
      <c r="B43" s="32" t="s">
        <v>134</v>
      </c>
      <c r="C43" s="28">
        <f t="shared" si="17"/>
        <v>0</v>
      </c>
      <c r="D43" s="28"/>
      <c r="E43" s="28"/>
      <c r="F43" s="28">
        <f>G43+H43</f>
        <v>0</v>
      </c>
      <c r="G43" s="28"/>
      <c r="H43" s="28"/>
      <c r="I43" s="28">
        <f t="shared" si="18"/>
        <v>0</v>
      </c>
      <c r="J43" s="28">
        <f t="shared" si="23"/>
        <v>0</v>
      </c>
      <c r="K43" s="28"/>
      <c r="L43" s="36"/>
    </row>
    <row r="44" spans="1:12" s="11" customFormat="1" ht="24.75" customHeight="1" x14ac:dyDescent="0.2">
      <c r="A44" s="6" t="s">
        <v>77</v>
      </c>
      <c r="B44" s="3" t="s">
        <v>78</v>
      </c>
      <c r="C44" s="28">
        <f t="shared" si="17"/>
        <v>215000</v>
      </c>
      <c r="D44" s="28">
        <v>215000</v>
      </c>
      <c r="E44" s="28">
        <v>0</v>
      </c>
      <c r="F44" s="28">
        <f t="shared" ref="F44:F47" si="25">G44+H44</f>
        <v>0</v>
      </c>
      <c r="G44" s="28"/>
      <c r="H44" s="28"/>
      <c r="I44" s="28">
        <f t="shared" ref="I44:I47" si="26">J44+K44</f>
        <v>215000</v>
      </c>
      <c r="J44" s="28">
        <f t="shared" si="23"/>
        <v>215000</v>
      </c>
      <c r="K44" s="28">
        <f t="shared" si="24"/>
        <v>0</v>
      </c>
    </row>
    <row r="45" spans="1:12" s="11" customFormat="1" ht="79.900000000000006" customHeight="1" x14ac:dyDescent="0.2">
      <c r="A45" s="6">
        <v>21081500</v>
      </c>
      <c r="B45" s="42" t="s">
        <v>135</v>
      </c>
      <c r="C45" s="28">
        <f t="shared" si="17"/>
        <v>500000</v>
      </c>
      <c r="D45" s="28">
        <v>500000</v>
      </c>
      <c r="E45" s="28">
        <v>0</v>
      </c>
      <c r="F45" s="28">
        <f t="shared" si="25"/>
        <v>0</v>
      </c>
      <c r="G45" s="28"/>
      <c r="H45" s="28"/>
      <c r="I45" s="28">
        <f t="shared" si="26"/>
        <v>500000</v>
      </c>
      <c r="J45" s="28">
        <f t="shared" si="23"/>
        <v>500000</v>
      </c>
      <c r="K45" s="28">
        <f t="shared" si="24"/>
        <v>0</v>
      </c>
    </row>
    <row r="46" spans="1:12" s="11" customFormat="1" ht="79.900000000000006" customHeight="1" x14ac:dyDescent="0.2">
      <c r="A46" s="6">
        <v>21081700</v>
      </c>
      <c r="B46" s="3" t="s">
        <v>147</v>
      </c>
      <c r="C46" s="28">
        <f t="shared" si="17"/>
        <v>833000</v>
      </c>
      <c r="D46" s="28">
        <v>833000</v>
      </c>
      <c r="E46" s="28"/>
      <c r="F46" s="28">
        <f t="shared" si="25"/>
        <v>0</v>
      </c>
      <c r="G46" s="28"/>
      <c r="H46" s="28"/>
      <c r="I46" s="28">
        <f t="shared" si="26"/>
        <v>833000</v>
      </c>
      <c r="J46" s="28">
        <f t="shared" si="23"/>
        <v>833000</v>
      </c>
      <c r="K46" s="28">
        <f t="shared" si="24"/>
        <v>0</v>
      </c>
    </row>
    <row r="47" spans="1:12" s="11" customFormat="1" ht="62.45" customHeight="1" x14ac:dyDescent="0.2">
      <c r="A47" s="6" t="s">
        <v>79</v>
      </c>
      <c r="B47" s="3" t="s">
        <v>80</v>
      </c>
      <c r="C47" s="28">
        <f t="shared" si="17"/>
        <v>10000</v>
      </c>
      <c r="D47" s="28">
        <f>7000+3000</f>
        <v>10000</v>
      </c>
      <c r="E47" s="28">
        <v>0</v>
      </c>
      <c r="F47" s="28">
        <f t="shared" si="25"/>
        <v>0</v>
      </c>
      <c r="G47" s="28"/>
      <c r="H47" s="28"/>
      <c r="I47" s="28">
        <f t="shared" si="26"/>
        <v>10000</v>
      </c>
      <c r="J47" s="28">
        <f t="shared" si="23"/>
        <v>10000</v>
      </c>
      <c r="K47" s="28">
        <f t="shared" si="24"/>
        <v>0</v>
      </c>
    </row>
    <row r="48" spans="1:12" s="11" customFormat="1" ht="31.5" x14ac:dyDescent="0.2">
      <c r="A48" s="5" t="s">
        <v>81</v>
      </c>
      <c r="B48" s="2" t="s">
        <v>82</v>
      </c>
      <c r="C48" s="27">
        <f>D48+E48</f>
        <v>12541000</v>
      </c>
      <c r="D48" s="27">
        <f>D49+D54+D55</f>
        <v>12541000</v>
      </c>
      <c r="E48" s="27">
        <f>E49+E54+E55</f>
        <v>0</v>
      </c>
      <c r="F48" s="27">
        <f>G48+H48</f>
        <v>100000</v>
      </c>
      <c r="G48" s="27">
        <f>G49+G54+G55</f>
        <v>100000</v>
      </c>
      <c r="H48" s="27">
        <f>H49+H54+H55</f>
        <v>0</v>
      </c>
      <c r="I48" s="27">
        <f>J48+K48</f>
        <v>12641000</v>
      </c>
      <c r="J48" s="27">
        <f>J49+J54+J55</f>
        <v>12641000</v>
      </c>
      <c r="K48" s="27">
        <f>K49+K54+K55</f>
        <v>0</v>
      </c>
    </row>
    <row r="49" spans="1:12" s="11" customFormat="1" ht="24" customHeight="1" x14ac:dyDescent="0.2">
      <c r="A49" s="5" t="s">
        <v>83</v>
      </c>
      <c r="B49" s="2" t="s">
        <v>84</v>
      </c>
      <c r="C49" s="27">
        <f>D49+E49</f>
        <v>7590000</v>
      </c>
      <c r="D49" s="27">
        <f>SUM(D50:D53)</f>
        <v>7590000</v>
      </c>
      <c r="E49" s="27">
        <f>SUM(E50:E53)</f>
        <v>0</v>
      </c>
      <c r="F49" s="27">
        <f>G49+H49</f>
        <v>0</v>
      </c>
      <c r="G49" s="27">
        <f>SUM(G50:G53)</f>
        <v>0</v>
      </c>
      <c r="H49" s="27">
        <f>SUM(H50:H53)</f>
        <v>0</v>
      </c>
      <c r="I49" s="27">
        <f>J49+K49</f>
        <v>7590000</v>
      </c>
      <c r="J49" s="27">
        <f>SUM(J50:J53)</f>
        <v>7590000</v>
      </c>
      <c r="K49" s="27">
        <f>SUM(K50:K53)</f>
        <v>0</v>
      </c>
    </row>
    <row r="50" spans="1:12" s="11" customFormat="1" ht="47.25" x14ac:dyDescent="0.2">
      <c r="A50" s="6" t="s">
        <v>85</v>
      </c>
      <c r="B50" s="3" t="s">
        <v>86</v>
      </c>
      <c r="C50" s="28">
        <f>D50+E50</f>
        <v>200000</v>
      </c>
      <c r="D50" s="28">
        <v>200000</v>
      </c>
      <c r="E50" s="28">
        <v>0</v>
      </c>
      <c r="F50" s="28">
        <f>G50+H50</f>
        <v>0</v>
      </c>
      <c r="G50" s="28"/>
      <c r="H50" s="28"/>
      <c r="I50" s="28">
        <f>J50+K50</f>
        <v>200000</v>
      </c>
      <c r="J50" s="28">
        <f t="shared" ref="J50:J54" si="27">D50+G50</f>
        <v>200000</v>
      </c>
      <c r="K50" s="28">
        <f t="shared" ref="K50:K54" si="28">E50+H50</f>
        <v>0</v>
      </c>
    </row>
    <row r="51" spans="1:12" s="11" customFormat="1" ht="26.45" customHeight="1" x14ac:dyDescent="0.2">
      <c r="A51" s="6" t="s">
        <v>87</v>
      </c>
      <c r="B51" s="3" t="s">
        <v>88</v>
      </c>
      <c r="C51" s="28">
        <f t="shared" ref="C51:C54" si="29">D51+E51</f>
        <v>7000000</v>
      </c>
      <c r="D51" s="28">
        <v>7000000</v>
      </c>
      <c r="E51" s="28">
        <v>0</v>
      </c>
      <c r="F51" s="28">
        <f t="shared" ref="F51:F54" si="30">G51+H51</f>
        <v>0</v>
      </c>
      <c r="G51" s="28"/>
      <c r="H51" s="28"/>
      <c r="I51" s="28">
        <f t="shared" ref="I51:I54" si="31">J51+K51</f>
        <v>7000000</v>
      </c>
      <c r="J51" s="28">
        <f t="shared" si="27"/>
        <v>7000000</v>
      </c>
      <c r="K51" s="28">
        <f t="shared" si="28"/>
        <v>0</v>
      </c>
    </row>
    <row r="52" spans="1:12" s="11" customFormat="1" ht="31.5" x14ac:dyDescent="0.2">
      <c r="A52" s="6" t="s">
        <v>89</v>
      </c>
      <c r="B52" s="3" t="s">
        <v>90</v>
      </c>
      <c r="C52" s="28">
        <f t="shared" si="29"/>
        <v>370000</v>
      </c>
      <c r="D52" s="28">
        <v>370000</v>
      </c>
      <c r="E52" s="28">
        <v>0</v>
      </c>
      <c r="F52" s="28">
        <f t="shared" si="30"/>
        <v>0</v>
      </c>
      <c r="G52" s="28"/>
      <c r="H52" s="28"/>
      <c r="I52" s="28">
        <f t="shared" si="31"/>
        <v>370000</v>
      </c>
      <c r="J52" s="28">
        <f t="shared" si="27"/>
        <v>370000</v>
      </c>
      <c r="K52" s="28">
        <f t="shared" si="28"/>
        <v>0</v>
      </c>
    </row>
    <row r="53" spans="1:12" s="11" customFormat="1" ht="94.5" x14ac:dyDescent="0.2">
      <c r="A53" s="6" t="s">
        <v>91</v>
      </c>
      <c r="B53" s="3" t="s">
        <v>136</v>
      </c>
      <c r="C53" s="28">
        <f t="shared" si="29"/>
        <v>20000</v>
      </c>
      <c r="D53" s="28">
        <v>20000</v>
      </c>
      <c r="E53" s="28">
        <v>0</v>
      </c>
      <c r="F53" s="28">
        <f t="shared" si="30"/>
        <v>0</v>
      </c>
      <c r="G53" s="28"/>
      <c r="H53" s="28"/>
      <c r="I53" s="28">
        <f t="shared" si="31"/>
        <v>20000</v>
      </c>
      <c r="J53" s="28">
        <f t="shared" si="27"/>
        <v>20000</v>
      </c>
      <c r="K53" s="28">
        <f t="shared" si="28"/>
        <v>0</v>
      </c>
    </row>
    <row r="54" spans="1:12" s="11" customFormat="1" ht="47.25" x14ac:dyDescent="0.2">
      <c r="A54" s="6" t="s">
        <v>92</v>
      </c>
      <c r="B54" s="3" t="s">
        <v>93</v>
      </c>
      <c r="C54" s="28">
        <f t="shared" si="29"/>
        <v>4900000</v>
      </c>
      <c r="D54" s="28">
        <v>4900000</v>
      </c>
      <c r="E54" s="28">
        <v>0</v>
      </c>
      <c r="F54" s="28">
        <f t="shared" si="30"/>
        <v>100000</v>
      </c>
      <c r="G54" s="28">
        <v>100000</v>
      </c>
      <c r="H54" s="28"/>
      <c r="I54" s="28">
        <f t="shared" si="31"/>
        <v>5000000</v>
      </c>
      <c r="J54" s="28">
        <f t="shared" si="27"/>
        <v>5000000</v>
      </c>
      <c r="K54" s="28">
        <f t="shared" si="28"/>
        <v>0</v>
      </c>
      <c r="L54" s="13"/>
    </row>
    <row r="55" spans="1:12" s="11" customFormat="1" ht="34.5" customHeight="1" x14ac:dyDescent="0.2">
      <c r="A55" s="5" t="s">
        <v>94</v>
      </c>
      <c r="B55" s="2" t="s">
        <v>95</v>
      </c>
      <c r="C55" s="27">
        <f>D55</f>
        <v>51000</v>
      </c>
      <c r="D55" s="27">
        <f>55000-4000</f>
        <v>51000</v>
      </c>
      <c r="E55" s="27">
        <v>0</v>
      </c>
      <c r="F55" s="27">
        <f>G55</f>
        <v>0</v>
      </c>
      <c r="G55" s="27"/>
      <c r="H55" s="27"/>
      <c r="I55" s="27">
        <f>J55</f>
        <v>51000</v>
      </c>
      <c r="J55" s="27">
        <f>D55+G55</f>
        <v>51000</v>
      </c>
      <c r="K55" s="27">
        <f>E55+H55</f>
        <v>0</v>
      </c>
      <c r="L55" s="13"/>
    </row>
    <row r="56" spans="1:12" s="11" customFormat="1" ht="37.5" customHeight="1" x14ac:dyDescent="0.2">
      <c r="A56" s="5" t="s">
        <v>96</v>
      </c>
      <c r="B56" s="2" t="s">
        <v>97</v>
      </c>
      <c r="C56" s="27">
        <f>D56+E56</f>
        <v>2490000</v>
      </c>
      <c r="D56" s="27">
        <f>D57+D62</f>
        <v>1650000</v>
      </c>
      <c r="E56" s="27">
        <f>E57+E62</f>
        <v>840000</v>
      </c>
      <c r="F56" s="27">
        <f>G56+H56</f>
        <v>600000</v>
      </c>
      <c r="G56" s="27">
        <f>G57+G62</f>
        <v>600000</v>
      </c>
      <c r="H56" s="27">
        <f>H57+H62</f>
        <v>0</v>
      </c>
      <c r="I56" s="27">
        <f>J56+K56</f>
        <v>3090000</v>
      </c>
      <c r="J56" s="27">
        <f>J57+J62</f>
        <v>2250000</v>
      </c>
      <c r="K56" s="27">
        <f>K57+K62</f>
        <v>840000</v>
      </c>
      <c r="L56" s="13"/>
    </row>
    <row r="57" spans="1:12" s="11" customFormat="1" ht="44.25" customHeight="1" x14ac:dyDescent="0.2">
      <c r="A57" s="5" t="s">
        <v>153</v>
      </c>
      <c r="B57" s="2" t="s">
        <v>154</v>
      </c>
      <c r="C57" s="27">
        <f>D57+E57</f>
        <v>1900000</v>
      </c>
      <c r="D57" s="27">
        <f>SUM(D58:D61)</f>
        <v>1650000</v>
      </c>
      <c r="E57" s="27">
        <f>SUM(E58:E61)</f>
        <v>250000</v>
      </c>
      <c r="F57" s="27">
        <f>G57+H57</f>
        <v>600000</v>
      </c>
      <c r="G57" s="27">
        <f>SUM(G58:G61)</f>
        <v>600000</v>
      </c>
      <c r="H57" s="27">
        <f>SUM(H58:H61)</f>
        <v>0</v>
      </c>
      <c r="I57" s="27">
        <f>J57+K57</f>
        <v>2500000</v>
      </c>
      <c r="J57" s="27">
        <f>SUM(J58:J61)</f>
        <v>2250000</v>
      </c>
      <c r="K57" s="27">
        <f>SUM(K58:K61)</f>
        <v>250000</v>
      </c>
      <c r="L57" s="13"/>
    </row>
    <row r="58" spans="1:12" s="11" customFormat="1" ht="39.75" customHeight="1" x14ac:dyDescent="0.2">
      <c r="A58" s="6" t="s">
        <v>98</v>
      </c>
      <c r="B58" s="3" t="s">
        <v>99</v>
      </c>
      <c r="C58" s="28">
        <f>D58+E58</f>
        <v>1400000</v>
      </c>
      <c r="D58" s="28">
        <v>1400000</v>
      </c>
      <c r="E58" s="27"/>
      <c r="F58" s="28">
        <f t="shared" ref="F58:F63" si="32">G58+H58</f>
        <v>600000</v>
      </c>
      <c r="G58" s="28">
        <v>600000</v>
      </c>
      <c r="H58" s="28"/>
      <c r="I58" s="28">
        <f t="shared" ref="I58:I62" si="33">J58+K58</f>
        <v>2000000</v>
      </c>
      <c r="J58" s="28">
        <f t="shared" ref="J58:K60" si="34">D58+G58</f>
        <v>2000000</v>
      </c>
      <c r="K58" s="28">
        <f t="shared" si="34"/>
        <v>0</v>
      </c>
      <c r="L58" s="13"/>
    </row>
    <row r="59" spans="1:12" s="11" customFormat="1" ht="69.75" hidden="1" customHeight="1" x14ac:dyDescent="0.2">
      <c r="A59" s="6">
        <v>24061900</v>
      </c>
      <c r="B59" s="3" t="s">
        <v>145</v>
      </c>
      <c r="C59" s="28"/>
      <c r="D59" s="28"/>
      <c r="E59" s="27"/>
      <c r="F59" s="28">
        <f t="shared" si="32"/>
        <v>0</v>
      </c>
      <c r="G59" s="28"/>
      <c r="H59" s="28"/>
      <c r="I59" s="28">
        <f t="shared" ref="I59" si="35">J59+K59</f>
        <v>0</v>
      </c>
      <c r="J59" s="28">
        <f t="shared" si="34"/>
        <v>0</v>
      </c>
      <c r="K59" s="28">
        <f t="shared" si="34"/>
        <v>0</v>
      </c>
      <c r="L59" s="13"/>
    </row>
    <row r="60" spans="1:12" s="11" customFormat="1" ht="51" customHeight="1" x14ac:dyDescent="0.2">
      <c r="A60" s="6" t="s">
        <v>100</v>
      </c>
      <c r="B60" s="3" t="s">
        <v>101</v>
      </c>
      <c r="C60" s="28">
        <f t="shared" ref="C60:C63" si="36">D60+E60</f>
        <v>250000</v>
      </c>
      <c r="D60" s="28"/>
      <c r="E60" s="28">
        <v>250000</v>
      </c>
      <c r="F60" s="28">
        <f t="shared" si="32"/>
        <v>0</v>
      </c>
      <c r="G60" s="28"/>
      <c r="H60" s="28"/>
      <c r="I60" s="28">
        <f t="shared" si="33"/>
        <v>250000</v>
      </c>
      <c r="J60" s="28">
        <f t="shared" si="34"/>
        <v>0</v>
      </c>
      <c r="K60" s="28">
        <f t="shared" si="34"/>
        <v>250000</v>
      </c>
    </row>
    <row r="61" spans="1:12" s="11" customFormat="1" ht="147.75" customHeight="1" x14ac:dyDescent="0.2">
      <c r="A61" s="6">
        <v>24062200</v>
      </c>
      <c r="B61" s="3" t="s">
        <v>129</v>
      </c>
      <c r="C61" s="28">
        <f t="shared" si="36"/>
        <v>250000</v>
      </c>
      <c r="D61" s="28">
        <v>250000</v>
      </c>
      <c r="E61" s="28">
        <v>0</v>
      </c>
      <c r="F61" s="28">
        <f t="shared" si="32"/>
        <v>0</v>
      </c>
      <c r="G61" s="28"/>
      <c r="H61" s="28"/>
      <c r="I61" s="28">
        <f t="shared" si="33"/>
        <v>250000</v>
      </c>
      <c r="J61" s="28">
        <f>D61+G61</f>
        <v>250000</v>
      </c>
      <c r="K61" s="28">
        <f t="shared" ref="K61" si="37">E61+H61</f>
        <v>0</v>
      </c>
      <c r="L61" s="13"/>
    </row>
    <row r="62" spans="1:12" s="11" customFormat="1" ht="59.25" customHeight="1" x14ac:dyDescent="0.2">
      <c r="A62" s="5">
        <v>24170000</v>
      </c>
      <c r="B62" s="2" t="s">
        <v>155</v>
      </c>
      <c r="C62" s="27">
        <f t="shared" si="36"/>
        <v>590000</v>
      </c>
      <c r="D62" s="27"/>
      <c r="E62" s="27">
        <v>590000</v>
      </c>
      <c r="F62" s="27">
        <f>G62+H62</f>
        <v>0</v>
      </c>
      <c r="G62" s="27"/>
      <c r="H62" s="27"/>
      <c r="I62" s="27">
        <f t="shared" si="33"/>
        <v>590000</v>
      </c>
      <c r="J62" s="27">
        <f>D62+G62</f>
        <v>0</v>
      </c>
      <c r="K62" s="27">
        <f>E62+H62</f>
        <v>590000</v>
      </c>
      <c r="L62" s="13" t="s">
        <v>156</v>
      </c>
    </row>
    <row r="63" spans="1:12" s="11" customFormat="1" ht="23.25" customHeight="1" x14ac:dyDescent="0.2">
      <c r="A63" s="5" t="s">
        <v>102</v>
      </c>
      <c r="B63" s="2" t="s">
        <v>103</v>
      </c>
      <c r="C63" s="27">
        <f t="shared" si="36"/>
        <v>11450300</v>
      </c>
      <c r="D63" s="27">
        <v>0</v>
      </c>
      <c r="E63" s="27">
        <v>11450300</v>
      </c>
      <c r="F63" s="27">
        <f t="shared" si="32"/>
        <v>0</v>
      </c>
      <c r="G63" s="27"/>
      <c r="H63" s="27"/>
      <c r="I63" s="27">
        <f>J63+K63</f>
        <v>11450300</v>
      </c>
      <c r="J63" s="27">
        <f>D63+G63</f>
        <v>0</v>
      </c>
      <c r="K63" s="27">
        <f>E63+H63</f>
        <v>11450300</v>
      </c>
    </row>
    <row r="64" spans="1:12" s="11" customFormat="1" ht="27" customHeight="1" x14ac:dyDescent="0.2">
      <c r="A64" s="5" t="s">
        <v>104</v>
      </c>
      <c r="B64" s="2" t="s">
        <v>105</v>
      </c>
      <c r="C64" s="27">
        <f t="shared" ref="C64:C72" si="38">D64+E64</f>
        <v>170000</v>
      </c>
      <c r="D64" s="27">
        <f>D67+D65</f>
        <v>0</v>
      </c>
      <c r="E64" s="27">
        <f>E67+E65</f>
        <v>170000</v>
      </c>
      <c r="F64" s="27">
        <f>G64+H64</f>
        <v>0</v>
      </c>
      <c r="G64" s="27">
        <f>G67+G65</f>
        <v>0</v>
      </c>
      <c r="H64" s="27">
        <f>H67+H65</f>
        <v>0</v>
      </c>
      <c r="I64" s="27">
        <f>J64+K64</f>
        <v>170000</v>
      </c>
      <c r="J64" s="27">
        <f>J67+J65</f>
        <v>0</v>
      </c>
      <c r="K64" s="27">
        <f>K67+K65</f>
        <v>170000</v>
      </c>
    </row>
    <row r="65" spans="1:13" s="11" customFormat="1" ht="21" customHeight="1" x14ac:dyDescent="0.2">
      <c r="A65" s="5">
        <v>31000000</v>
      </c>
      <c r="B65" s="2" t="s">
        <v>149</v>
      </c>
      <c r="C65" s="27">
        <f t="shared" si="38"/>
        <v>70300</v>
      </c>
      <c r="D65" s="27">
        <f>D66</f>
        <v>0</v>
      </c>
      <c r="E65" s="27">
        <f>E66</f>
        <v>70300</v>
      </c>
      <c r="F65" s="27">
        <f>G65+H65</f>
        <v>0</v>
      </c>
      <c r="G65" s="27"/>
      <c r="H65" s="27">
        <f>H66</f>
        <v>0</v>
      </c>
      <c r="I65" s="27">
        <f>J65+K65</f>
        <v>70300</v>
      </c>
      <c r="J65" s="27"/>
      <c r="K65" s="27">
        <f>K66</f>
        <v>70300</v>
      </c>
    </row>
    <row r="66" spans="1:13" s="11" customFormat="1" ht="54" customHeight="1" x14ac:dyDescent="0.2">
      <c r="A66" s="5">
        <v>31030000</v>
      </c>
      <c r="B66" s="3" t="s">
        <v>148</v>
      </c>
      <c r="C66" s="28">
        <f t="shared" si="38"/>
        <v>70300</v>
      </c>
      <c r="D66" s="27"/>
      <c r="E66" s="28">
        <v>70300</v>
      </c>
      <c r="F66" s="28">
        <f t="shared" ref="F66:F71" si="39">G66+H66</f>
        <v>0</v>
      </c>
      <c r="G66" s="28"/>
      <c r="H66" s="28"/>
      <c r="I66" s="28">
        <f>J66+K66</f>
        <v>70300</v>
      </c>
      <c r="J66" s="28"/>
      <c r="K66" s="28">
        <f>E66+H66</f>
        <v>70300</v>
      </c>
      <c r="L66" s="13"/>
    </row>
    <row r="67" spans="1:13" s="11" customFormat="1" ht="21" customHeight="1" x14ac:dyDescent="0.2">
      <c r="A67" s="5" t="s">
        <v>106</v>
      </c>
      <c r="B67" s="2" t="s">
        <v>107</v>
      </c>
      <c r="C67" s="27">
        <f t="shared" si="38"/>
        <v>99700</v>
      </c>
      <c r="D67" s="27"/>
      <c r="E67" s="27">
        <f t="shared" ref="E67" si="40">E68</f>
        <v>99700</v>
      </c>
      <c r="F67" s="27">
        <f>G67+H67</f>
        <v>0</v>
      </c>
      <c r="G67" s="27"/>
      <c r="H67" s="27">
        <f>H68</f>
        <v>0</v>
      </c>
      <c r="I67" s="27">
        <f t="shared" ref="I67" si="41">J67+K67</f>
        <v>99700</v>
      </c>
      <c r="J67" s="27"/>
      <c r="K67" s="27">
        <f>K68</f>
        <v>99700</v>
      </c>
    </row>
    <row r="68" spans="1:13" s="11" customFormat="1" ht="21" customHeight="1" x14ac:dyDescent="0.2">
      <c r="A68" s="5" t="s">
        <v>108</v>
      </c>
      <c r="B68" s="2" t="s">
        <v>109</v>
      </c>
      <c r="C68" s="27">
        <f t="shared" si="38"/>
        <v>99700</v>
      </c>
      <c r="D68" s="27"/>
      <c r="E68" s="27">
        <f>E69</f>
        <v>99700</v>
      </c>
      <c r="F68" s="27">
        <f>G68+H68</f>
        <v>0</v>
      </c>
      <c r="G68" s="27"/>
      <c r="H68" s="27">
        <f t="shared" ref="H68" si="42">H69</f>
        <v>0</v>
      </c>
      <c r="I68" s="27">
        <f>J68+K68</f>
        <v>99700</v>
      </c>
      <c r="J68" s="27"/>
      <c r="K68" s="27">
        <f>K69</f>
        <v>99700</v>
      </c>
    </row>
    <row r="69" spans="1:13" s="11" customFormat="1" ht="63.6" customHeight="1" x14ac:dyDescent="0.2">
      <c r="A69" s="6" t="s">
        <v>110</v>
      </c>
      <c r="B69" s="3" t="s">
        <v>111</v>
      </c>
      <c r="C69" s="28">
        <f t="shared" si="38"/>
        <v>99700</v>
      </c>
      <c r="D69" s="28">
        <v>0</v>
      </c>
      <c r="E69" s="28">
        <v>99700</v>
      </c>
      <c r="F69" s="28">
        <f t="shared" si="39"/>
        <v>0</v>
      </c>
      <c r="G69" s="28"/>
      <c r="H69" s="28"/>
      <c r="I69" s="28">
        <f t="shared" ref="I69:I73" si="43">J69+K69</f>
        <v>99700</v>
      </c>
      <c r="J69" s="28">
        <f>D69+G69</f>
        <v>0</v>
      </c>
      <c r="K69" s="28">
        <f>E69+H69</f>
        <v>99700</v>
      </c>
      <c r="L69" s="13"/>
    </row>
    <row r="70" spans="1:13" s="12" customFormat="1" ht="24.75" customHeight="1" x14ac:dyDescent="0.2">
      <c r="A70" s="5">
        <v>50000000</v>
      </c>
      <c r="B70" s="2" t="s">
        <v>9</v>
      </c>
      <c r="C70" s="27">
        <f t="shared" si="38"/>
        <v>24940</v>
      </c>
      <c r="D70" s="27">
        <f>D71</f>
        <v>0</v>
      </c>
      <c r="E70" s="27">
        <f>E71</f>
        <v>24940</v>
      </c>
      <c r="F70" s="27">
        <f t="shared" si="39"/>
        <v>216000</v>
      </c>
      <c r="G70" s="28">
        <f>G71</f>
        <v>0</v>
      </c>
      <c r="H70" s="27">
        <f>H71</f>
        <v>216000</v>
      </c>
      <c r="I70" s="27">
        <f t="shared" si="43"/>
        <v>240940</v>
      </c>
      <c r="J70" s="28">
        <f>J71</f>
        <v>0</v>
      </c>
      <c r="K70" s="27">
        <f>K71</f>
        <v>240940</v>
      </c>
    </row>
    <row r="71" spans="1:13" s="13" customFormat="1" ht="47.25" x14ac:dyDescent="0.2">
      <c r="A71" s="6">
        <v>50110000</v>
      </c>
      <c r="B71" s="3" t="s">
        <v>10</v>
      </c>
      <c r="C71" s="28">
        <f t="shared" si="38"/>
        <v>24940</v>
      </c>
      <c r="D71" s="28">
        <v>0</v>
      </c>
      <c r="E71" s="28">
        <v>24940</v>
      </c>
      <c r="F71" s="28">
        <f t="shared" si="39"/>
        <v>216000</v>
      </c>
      <c r="G71" s="28"/>
      <c r="H71" s="28">
        <v>216000</v>
      </c>
      <c r="I71" s="28">
        <f t="shared" si="43"/>
        <v>240940</v>
      </c>
      <c r="J71" s="28">
        <f>D71+G71</f>
        <v>0</v>
      </c>
      <c r="K71" s="28">
        <f>E71+H71</f>
        <v>240940</v>
      </c>
      <c r="L71" s="36"/>
    </row>
    <row r="72" spans="1:13" s="13" customFormat="1" ht="45" customHeight="1" x14ac:dyDescent="0.2">
      <c r="A72" s="22"/>
      <c r="B72" s="22" t="s">
        <v>112</v>
      </c>
      <c r="C72" s="29">
        <f t="shared" si="38"/>
        <v>1050175440</v>
      </c>
      <c r="D72" s="29">
        <f>D6+D40+D64+D70</f>
        <v>1037040200</v>
      </c>
      <c r="E72" s="29">
        <f>E6+E40+E64+E70</f>
        <v>13135240</v>
      </c>
      <c r="F72" s="29">
        <f>G72+H72</f>
        <v>19761000</v>
      </c>
      <c r="G72" s="29">
        <f>G6+G40+G64+G70</f>
        <v>19545000</v>
      </c>
      <c r="H72" s="29">
        <f>H6+H40+H64+H70</f>
        <v>216000</v>
      </c>
      <c r="I72" s="29">
        <f t="shared" si="43"/>
        <v>1069936440</v>
      </c>
      <c r="J72" s="29">
        <f>J6+J40+J64+J70</f>
        <v>1056585200</v>
      </c>
      <c r="K72" s="29">
        <f>K6+K40+K64+K70</f>
        <v>13351240</v>
      </c>
      <c r="M72" s="49">
        <f>D72-L72</f>
        <v>1037040200</v>
      </c>
    </row>
    <row r="73" spans="1:13" s="40" customFormat="1" ht="27.75" customHeight="1" x14ac:dyDescent="0.25">
      <c r="A73" s="37" t="s">
        <v>113</v>
      </c>
      <c r="B73" s="38" t="s">
        <v>114</v>
      </c>
      <c r="C73" s="39">
        <f t="shared" ref="C73:C74" si="44">D73+E73</f>
        <v>120535501</v>
      </c>
      <c r="D73" s="39">
        <f>D74</f>
        <v>120049501</v>
      </c>
      <c r="E73" s="39">
        <f>E74</f>
        <v>486000</v>
      </c>
      <c r="F73" s="39">
        <f t="shared" ref="F73" si="45">G73+H73</f>
        <v>79056</v>
      </c>
      <c r="G73" s="39">
        <f>G74</f>
        <v>79056</v>
      </c>
      <c r="H73" s="39">
        <f>H74+H87</f>
        <v>0</v>
      </c>
      <c r="I73" s="39">
        <f t="shared" si="43"/>
        <v>120614557</v>
      </c>
      <c r="J73" s="39">
        <f>J74+J87</f>
        <v>120128557</v>
      </c>
      <c r="K73" s="39">
        <f>K74+K87</f>
        <v>486000</v>
      </c>
      <c r="L73" s="48"/>
    </row>
    <row r="74" spans="1:13" s="13" customFormat="1" ht="27.75" customHeight="1" x14ac:dyDescent="0.2">
      <c r="A74" s="5" t="s">
        <v>115</v>
      </c>
      <c r="B74" s="2" t="s">
        <v>116</v>
      </c>
      <c r="C74" s="27">
        <f t="shared" si="44"/>
        <v>120535501</v>
      </c>
      <c r="D74" s="27">
        <f>D75+D80</f>
        <v>120049501</v>
      </c>
      <c r="E74" s="27">
        <f>E75+E80</f>
        <v>486000</v>
      </c>
      <c r="F74" s="27">
        <f>G74+H74</f>
        <v>79056</v>
      </c>
      <c r="G74" s="27">
        <f>G75+G80</f>
        <v>79056</v>
      </c>
      <c r="H74" s="27">
        <f>H75+H80</f>
        <v>0</v>
      </c>
      <c r="I74" s="27">
        <f t="shared" ref="I74" si="46">J74+K74</f>
        <v>120614557</v>
      </c>
      <c r="J74" s="27">
        <f>J75+J80</f>
        <v>120128557</v>
      </c>
      <c r="K74" s="27">
        <f>K75+K80</f>
        <v>486000</v>
      </c>
    </row>
    <row r="75" spans="1:13" s="13" customFormat="1" ht="27.75" customHeight="1" x14ac:dyDescent="0.2">
      <c r="A75" s="5" t="s">
        <v>117</v>
      </c>
      <c r="B75" s="2" t="s">
        <v>118</v>
      </c>
      <c r="C75" s="27">
        <f>D75+E75</f>
        <v>113436600</v>
      </c>
      <c r="D75" s="27">
        <f>SUM(D76:D79)</f>
        <v>113436600</v>
      </c>
      <c r="E75" s="27">
        <f>E76</f>
        <v>0</v>
      </c>
      <c r="F75" s="27">
        <f>G75+H75</f>
        <v>0</v>
      </c>
      <c r="G75" s="27">
        <f>SUM(G76:G79)</f>
        <v>0</v>
      </c>
      <c r="H75" s="27">
        <f>SUM(H76:H79)</f>
        <v>0</v>
      </c>
      <c r="I75" s="27">
        <f>J75+K75</f>
        <v>113436600</v>
      </c>
      <c r="J75" s="27">
        <f>SUM(J76:J79)</f>
        <v>113436600</v>
      </c>
      <c r="K75" s="27">
        <f>K76</f>
        <v>0</v>
      </c>
    </row>
    <row r="76" spans="1:13" s="13" customFormat="1" ht="31.5" x14ac:dyDescent="0.2">
      <c r="A76" s="6" t="s">
        <v>119</v>
      </c>
      <c r="B76" s="3" t="s">
        <v>120</v>
      </c>
      <c r="C76" s="28">
        <f>D76</f>
        <v>103011500</v>
      </c>
      <c r="D76" s="28">
        <v>103011500</v>
      </c>
      <c r="E76" s="28">
        <v>0</v>
      </c>
      <c r="F76" s="28">
        <f t="shared" ref="F76:F79" si="47">G76+H76</f>
        <v>0</v>
      </c>
      <c r="G76" s="28"/>
      <c r="H76" s="28"/>
      <c r="I76" s="28">
        <f>J76</f>
        <v>103011500</v>
      </c>
      <c r="J76" s="28">
        <f>D76+G76</f>
        <v>103011500</v>
      </c>
      <c r="K76" s="28">
        <f>E76+H76</f>
        <v>0</v>
      </c>
    </row>
    <row r="77" spans="1:13" s="13" customFormat="1" ht="47.25" x14ac:dyDescent="0.2">
      <c r="A77" s="6">
        <v>41035400</v>
      </c>
      <c r="B77" s="3" t="s">
        <v>150</v>
      </c>
      <c r="C77" s="28">
        <f t="shared" ref="C77:C79" si="48">D77+E77</f>
        <v>330900</v>
      </c>
      <c r="D77" s="28">
        <v>330900</v>
      </c>
      <c r="E77" s="28"/>
      <c r="F77" s="28">
        <f t="shared" si="47"/>
        <v>0</v>
      </c>
      <c r="G77" s="28"/>
      <c r="H77" s="28"/>
      <c r="I77" s="28">
        <f t="shared" ref="I77:I79" si="49">J77</f>
        <v>330900</v>
      </c>
      <c r="J77" s="28">
        <f t="shared" ref="J77:J79" si="50">D77+G77</f>
        <v>330900</v>
      </c>
      <c r="K77" s="28"/>
    </row>
    <row r="78" spans="1:13" s="13" customFormat="1" ht="63" x14ac:dyDescent="0.2">
      <c r="A78" s="6">
        <v>41036000</v>
      </c>
      <c r="B78" s="3" t="s">
        <v>151</v>
      </c>
      <c r="C78" s="28">
        <f t="shared" si="48"/>
        <v>3043200</v>
      </c>
      <c r="D78" s="28">
        <v>3043200</v>
      </c>
      <c r="E78" s="28"/>
      <c r="F78" s="28">
        <f t="shared" si="47"/>
        <v>0</v>
      </c>
      <c r="G78" s="28"/>
      <c r="H78" s="28"/>
      <c r="I78" s="28">
        <f t="shared" si="49"/>
        <v>3043200</v>
      </c>
      <c r="J78" s="28">
        <f t="shared" si="50"/>
        <v>3043200</v>
      </c>
      <c r="K78" s="28"/>
    </row>
    <row r="79" spans="1:13" s="13" customFormat="1" ht="47.25" x14ac:dyDescent="0.2">
      <c r="A79" s="6">
        <v>41036300</v>
      </c>
      <c r="B79" s="46" t="s">
        <v>152</v>
      </c>
      <c r="C79" s="28">
        <f t="shared" si="48"/>
        <v>7051000</v>
      </c>
      <c r="D79" s="28">
        <v>7051000</v>
      </c>
      <c r="E79" s="28"/>
      <c r="F79" s="28">
        <f t="shared" si="47"/>
        <v>0</v>
      </c>
      <c r="G79" s="28"/>
      <c r="H79" s="28"/>
      <c r="I79" s="28">
        <f t="shared" si="49"/>
        <v>7051000</v>
      </c>
      <c r="J79" s="28">
        <f t="shared" si="50"/>
        <v>7051000</v>
      </c>
      <c r="K79" s="28"/>
    </row>
    <row r="80" spans="1:13" s="13" customFormat="1" ht="34.5" customHeight="1" x14ac:dyDescent="0.2">
      <c r="A80" s="5" t="s">
        <v>121</v>
      </c>
      <c r="B80" s="2" t="s">
        <v>122</v>
      </c>
      <c r="C80" s="27">
        <f>D80+E80</f>
        <v>7098901</v>
      </c>
      <c r="D80" s="27">
        <f>SUM(D81:D86)</f>
        <v>6612901</v>
      </c>
      <c r="E80" s="27">
        <f>SUM(E81:E86)</f>
        <v>486000</v>
      </c>
      <c r="F80" s="27">
        <f>G80+H80</f>
        <v>79056</v>
      </c>
      <c r="G80" s="27">
        <f>SUM(G81:G86)</f>
        <v>79056</v>
      </c>
      <c r="H80" s="27">
        <f>SUM(H81:H86)</f>
        <v>0</v>
      </c>
      <c r="I80" s="27">
        <f>J80+K80</f>
        <v>7177957</v>
      </c>
      <c r="J80" s="27">
        <f>SUM(J81:J86)</f>
        <v>6691957</v>
      </c>
      <c r="K80" s="27">
        <f>SUM(K81:K86)</f>
        <v>486000</v>
      </c>
    </row>
    <row r="81" spans="1:12" s="13" customFormat="1" ht="38.25" customHeight="1" x14ac:dyDescent="0.2">
      <c r="A81" s="8">
        <v>41051000</v>
      </c>
      <c r="B81" s="7" t="s">
        <v>123</v>
      </c>
      <c r="C81" s="28">
        <f t="shared" ref="C81:C86" si="51">D81+E81</f>
        <v>1670444</v>
      </c>
      <c r="D81" s="28">
        <v>1670444</v>
      </c>
      <c r="E81" s="28"/>
      <c r="F81" s="28">
        <f t="shared" ref="F81:F86" si="52">G81+H81</f>
        <v>0</v>
      </c>
      <c r="G81" s="28"/>
      <c r="H81" s="28"/>
      <c r="I81" s="28">
        <f t="shared" ref="I81:I86" si="53">J81+K81</f>
        <v>1670444</v>
      </c>
      <c r="J81" s="28">
        <f t="shared" ref="J81:K88" si="54">D81+G81</f>
        <v>1670444</v>
      </c>
      <c r="K81" s="28">
        <f t="shared" si="54"/>
        <v>0</v>
      </c>
    </row>
    <row r="82" spans="1:12" s="13" customFormat="1" ht="21.75" hidden="1" customHeight="1" x14ac:dyDescent="0.2">
      <c r="A82" s="8">
        <v>41051100</v>
      </c>
      <c r="B82" s="7" t="s">
        <v>139</v>
      </c>
      <c r="C82" s="28">
        <f t="shared" si="51"/>
        <v>0</v>
      </c>
      <c r="D82" s="28"/>
      <c r="E82" s="28"/>
      <c r="F82" s="28">
        <f>G82+H82</f>
        <v>0</v>
      </c>
      <c r="G82" s="28"/>
      <c r="H82" s="28"/>
      <c r="I82" s="28">
        <f t="shared" ref="I82:I83" si="55">J82+K82</f>
        <v>0</v>
      </c>
      <c r="J82" s="28">
        <f t="shared" si="54"/>
        <v>0</v>
      </c>
      <c r="K82" s="28">
        <f t="shared" si="54"/>
        <v>0</v>
      </c>
    </row>
    <row r="83" spans="1:12" s="13" customFormat="1" ht="31.5" x14ac:dyDescent="0.2">
      <c r="A83" s="6">
        <v>41053400</v>
      </c>
      <c r="B83" s="3" t="s">
        <v>140</v>
      </c>
      <c r="C83" s="28">
        <f t="shared" si="51"/>
        <v>486000</v>
      </c>
      <c r="D83" s="28"/>
      <c r="E83" s="28">
        <v>486000</v>
      </c>
      <c r="F83" s="28">
        <f>G83+H83</f>
        <v>0</v>
      </c>
      <c r="G83" s="28"/>
      <c r="H83" s="28"/>
      <c r="I83" s="28">
        <f t="shared" si="55"/>
        <v>486000</v>
      </c>
      <c r="J83" s="28"/>
      <c r="K83" s="28">
        <f t="shared" si="54"/>
        <v>486000</v>
      </c>
      <c r="L83" s="13" t="s">
        <v>156</v>
      </c>
    </row>
    <row r="84" spans="1:12" s="13" customFormat="1" ht="32.25" customHeight="1" x14ac:dyDescent="0.2">
      <c r="A84" s="6" t="s">
        <v>124</v>
      </c>
      <c r="B84" s="3" t="s">
        <v>125</v>
      </c>
      <c r="C84" s="28">
        <f t="shared" si="51"/>
        <v>4337839</v>
      </c>
      <c r="D84" s="28">
        <v>4337839</v>
      </c>
      <c r="E84" s="28">
        <v>0</v>
      </c>
      <c r="F84" s="28">
        <f t="shared" si="52"/>
        <v>0</v>
      </c>
      <c r="G84" s="28"/>
      <c r="H84" s="28"/>
      <c r="I84" s="28">
        <f t="shared" si="53"/>
        <v>4337839</v>
      </c>
      <c r="J84" s="28">
        <f>D84+G84</f>
        <v>4337839</v>
      </c>
      <c r="K84" s="28">
        <f t="shared" si="54"/>
        <v>0</v>
      </c>
    </row>
    <row r="85" spans="1:12" s="13" customFormat="1" ht="66.75" customHeight="1" x14ac:dyDescent="0.2">
      <c r="A85" s="6">
        <v>41057700</v>
      </c>
      <c r="B85" s="46" t="s">
        <v>158</v>
      </c>
      <c r="C85" s="28"/>
      <c r="D85" s="28"/>
      <c r="E85" s="28"/>
      <c r="F85" s="28">
        <f>G85+H85</f>
        <v>79056</v>
      </c>
      <c r="G85" s="28">
        <v>79056</v>
      </c>
      <c r="H85" s="28"/>
      <c r="I85" s="28">
        <f t="shared" si="53"/>
        <v>79056</v>
      </c>
      <c r="J85" s="28">
        <f>D85+G85</f>
        <v>79056</v>
      </c>
      <c r="K85" s="28"/>
    </row>
    <row r="86" spans="1:12" s="26" customFormat="1" ht="94.5" x14ac:dyDescent="0.2">
      <c r="A86" s="24">
        <v>41059300</v>
      </c>
      <c r="B86" s="25" t="s">
        <v>157</v>
      </c>
      <c r="C86" s="30">
        <f t="shared" si="51"/>
        <v>604618</v>
      </c>
      <c r="D86" s="30">
        <v>604618</v>
      </c>
      <c r="E86" s="30"/>
      <c r="F86" s="28">
        <f t="shared" si="52"/>
        <v>0</v>
      </c>
      <c r="G86" s="28"/>
      <c r="H86" s="30"/>
      <c r="I86" s="30">
        <f t="shared" si="53"/>
        <v>604618</v>
      </c>
      <c r="J86" s="28">
        <f t="shared" ref="J86:J88" si="56">D86+G86</f>
        <v>604618</v>
      </c>
      <c r="K86" s="28">
        <f t="shared" si="54"/>
        <v>0</v>
      </c>
    </row>
    <row r="87" spans="1:12" s="26" customFormat="1" ht="33" hidden="1" customHeight="1" x14ac:dyDescent="0.2">
      <c r="A87" s="43" t="s">
        <v>141</v>
      </c>
      <c r="B87" s="44" t="s">
        <v>142</v>
      </c>
      <c r="C87" s="27">
        <f>D87+E87</f>
        <v>0</v>
      </c>
      <c r="D87" s="30"/>
      <c r="E87" s="30"/>
      <c r="F87" s="27">
        <f>G87+H87</f>
        <v>0</v>
      </c>
      <c r="G87" s="31">
        <f>G88</f>
        <v>0</v>
      </c>
      <c r="H87" s="31">
        <f>H88</f>
        <v>0</v>
      </c>
      <c r="I87" s="31">
        <f>J87+K87</f>
        <v>0</v>
      </c>
      <c r="J87" s="28">
        <f t="shared" si="56"/>
        <v>0</v>
      </c>
      <c r="K87" s="27">
        <f>E87+H87</f>
        <v>0</v>
      </c>
    </row>
    <row r="88" spans="1:12" s="26" customFormat="1" ht="51.75" hidden="1" customHeight="1" x14ac:dyDescent="0.2">
      <c r="A88" s="45" t="s">
        <v>143</v>
      </c>
      <c r="B88" s="46" t="s">
        <v>144</v>
      </c>
      <c r="C88" s="30"/>
      <c r="D88" s="30"/>
      <c r="E88" s="30"/>
      <c r="F88" s="30"/>
      <c r="G88" s="30"/>
      <c r="H88" s="28"/>
      <c r="I88" s="30"/>
      <c r="J88" s="28">
        <f t="shared" si="56"/>
        <v>0</v>
      </c>
      <c r="K88" s="28">
        <f t="shared" si="54"/>
        <v>0</v>
      </c>
    </row>
    <row r="89" spans="1:12" s="12" customFormat="1" ht="24.6" customHeight="1" x14ac:dyDescent="0.2">
      <c r="A89" s="52"/>
      <c r="B89" s="22" t="s">
        <v>126</v>
      </c>
      <c r="C89" s="53">
        <f>C72+C73</f>
        <v>1170710941</v>
      </c>
      <c r="D89" s="53">
        <f>D72+D73</f>
        <v>1157089701</v>
      </c>
      <c r="E89" s="53">
        <f>E72+E73</f>
        <v>13621240</v>
      </c>
      <c r="F89" s="53">
        <f>F72+F73</f>
        <v>19840056</v>
      </c>
      <c r="G89" s="53">
        <f>G72+G73</f>
        <v>19624056</v>
      </c>
      <c r="H89" s="53">
        <f t="shared" ref="H89" si="57">H72+H73</f>
        <v>216000</v>
      </c>
      <c r="I89" s="53">
        <f>I72+I73</f>
        <v>1190550997</v>
      </c>
      <c r="J89" s="53">
        <f>J72+J73</f>
        <v>1176713757</v>
      </c>
      <c r="K89" s="53">
        <f>K72+K73</f>
        <v>13837240</v>
      </c>
    </row>
    <row r="90" spans="1:12" x14ac:dyDescent="0.2">
      <c r="A90" s="14"/>
      <c r="B90" s="15"/>
    </row>
    <row r="91" spans="1:12" x14ac:dyDescent="0.2">
      <c r="I91" s="35">
        <f>I89-C89</f>
        <v>19840056</v>
      </c>
      <c r="J91" s="35">
        <f>J89-D89</f>
        <v>19624056</v>
      </c>
      <c r="K91" s="34"/>
    </row>
    <row r="92" spans="1:12" ht="28.5" customHeight="1" x14ac:dyDescent="0.3">
      <c r="B92" s="61" t="s">
        <v>137</v>
      </c>
      <c r="C92" s="61"/>
      <c r="D92" s="23"/>
      <c r="E92" s="23"/>
      <c r="F92" s="23"/>
      <c r="G92" s="54" t="s">
        <v>138</v>
      </c>
      <c r="H92" s="54"/>
      <c r="I92" s="16"/>
      <c r="J92" s="16"/>
      <c r="K92" s="16"/>
    </row>
    <row r="93" spans="1:12" ht="18.75" x14ac:dyDescent="0.2">
      <c r="B93" s="16"/>
      <c r="C93" s="16"/>
      <c r="D93" s="16"/>
      <c r="E93" s="16"/>
      <c r="F93" s="17"/>
      <c r="G93" s="17"/>
      <c r="H93" s="17"/>
      <c r="I93" s="16"/>
      <c r="J93" s="16"/>
      <c r="K93" s="16"/>
    </row>
    <row r="94" spans="1:12" ht="18.75" x14ac:dyDescent="0.2">
      <c r="B94" s="16"/>
      <c r="C94" s="16"/>
      <c r="D94" s="16"/>
      <c r="E94" s="41"/>
      <c r="F94" s="1"/>
      <c r="G94" s="1"/>
      <c r="H94" s="1"/>
      <c r="I94" s="16"/>
      <c r="J94" s="16"/>
      <c r="K94" s="16"/>
    </row>
    <row r="95" spans="1:12" ht="18.75" x14ac:dyDescent="0.2">
      <c r="B95" s="16"/>
      <c r="C95" s="16"/>
      <c r="D95" s="16"/>
      <c r="E95" s="16"/>
      <c r="F95" s="18"/>
      <c r="G95" s="18"/>
      <c r="H95" s="18"/>
      <c r="I95" s="16"/>
      <c r="J95" s="16"/>
      <c r="K95" s="16"/>
    </row>
  </sheetData>
  <mergeCells count="8">
    <mergeCell ref="G92:H92"/>
    <mergeCell ref="A1:K1"/>
    <mergeCell ref="A3:A4"/>
    <mergeCell ref="B3:B4"/>
    <mergeCell ref="C3:E3"/>
    <mergeCell ref="F3:H3"/>
    <mergeCell ref="I3:K3"/>
    <mergeCell ref="B92:C92"/>
  </mergeCells>
  <printOptions horizontalCentered="1"/>
  <pageMargins left="0.11811023622047245" right="0.11811023622047245" top="0.59055118110236227" bottom="7.874015748031496E-2" header="0" footer="0"/>
  <pageSetup paperSize="9" scale="61" fitToHeight="4" orientation="landscape" r:id="rId1"/>
  <headerFooter differentFirst="1" alignWithMargins="0">
    <oddHeader>&amp;C&amp;P</oddHeader>
  </headerFooter>
  <rowBreaks count="1" manualBreakCount="1">
    <brk id="7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травень</vt:lpstr>
      <vt:lpstr>травень!Заголовки_для_друку</vt:lpstr>
      <vt:lpstr>травень!Область_друку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220FU11</cp:lastModifiedBy>
  <cp:lastPrinted>2025-05-16T10:28:09Z</cp:lastPrinted>
  <dcterms:created xsi:type="dcterms:W3CDTF">2021-05-27T07:05:27Z</dcterms:created>
  <dcterms:modified xsi:type="dcterms:W3CDTF">2025-05-19T13:41:34Z</dcterms:modified>
</cp:coreProperties>
</file>