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6_НАСТУПНЕ\на сайт рада\"/>
    </mc:Choice>
  </mc:AlternateContent>
  <bookViews>
    <workbookView xWindow="-105" yWindow="-105" windowWidth="23250" windowHeight="12570"/>
  </bookViews>
  <sheets>
    <sheet name="Аркуш1" sheetId="1" r:id="rId1"/>
  </sheets>
  <definedNames>
    <definedName name="_xlnm.Print_Titles" localSheetId="0">Аркуш1!$4:$5</definedName>
    <definedName name="_xlnm.Print_Area" localSheetId="0">Аркуш1!$A$1:$I$89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D92" i="1" l="1"/>
  <c r="D91" i="1"/>
  <c r="E50" i="1"/>
  <c r="E54" i="1"/>
  <c r="E24" i="1" l="1"/>
  <c r="D27" i="1"/>
  <c r="F6" i="1"/>
  <c r="G6" i="1"/>
  <c r="H6" i="1"/>
  <c r="I6" i="1"/>
  <c r="D8" i="1"/>
  <c r="D7" i="1"/>
  <c r="F7" i="1"/>
  <c r="F69" i="1" l="1"/>
  <c r="F68" i="1"/>
  <c r="F50" i="1" l="1"/>
  <c r="D52" i="1"/>
  <c r="D53" i="1"/>
  <c r="D54" i="1"/>
  <c r="F35" i="1"/>
  <c r="G35" i="1"/>
  <c r="H35" i="1"/>
  <c r="I35" i="1"/>
  <c r="E35" i="1"/>
  <c r="D36" i="1"/>
  <c r="D10" i="1"/>
  <c r="F9" i="1"/>
  <c r="D9" i="1" s="1"/>
  <c r="D14" i="1"/>
  <c r="F13" i="1"/>
  <c r="D13" i="1" s="1"/>
  <c r="F20" i="1" l="1"/>
  <c r="G20" i="1"/>
  <c r="H20" i="1"/>
  <c r="I20" i="1"/>
  <c r="E32" i="1"/>
  <c r="D32" i="1" s="1"/>
  <c r="D33" i="1"/>
  <c r="D34" i="1"/>
  <c r="D24" i="1"/>
  <c r="D25" i="1"/>
  <c r="D26" i="1"/>
  <c r="G38" i="1" l="1"/>
  <c r="H38" i="1"/>
  <c r="I38" i="1"/>
  <c r="F47" i="1"/>
  <c r="E47" i="1"/>
  <c r="F43" i="1"/>
  <c r="F38" i="1" s="1"/>
  <c r="E43" i="1"/>
  <c r="D44" i="1"/>
  <c r="D45" i="1"/>
  <c r="D46" i="1"/>
  <c r="D48" i="1"/>
  <c r="D47" i="1" l="1"/>
  <c r="D43" i="1"/>
  <c r="G63" i="1"/>
  <c r="H63" i="1"/>
  <c r="I63" i="1"/>
  <c r="D79" i="1" l="1"/>
  <c r="F70" i="1" l="1"/>
  <c r="G70" i="1"/>
  <c r="D73" i="1"/>
  <c r="E72" i="1"/>
  <c r="E70" i="1" s="1"/>
  <c r="D72" i="1" l="1"/>
  <c r="I75" i="1"/>
  <c r="H75" i="1"/>
  <c r="D65" i="1"/>
  <c r="D66" i="1"/>
  <c r="D68" i="1"/>
  <c r="E64" i="1"/>
  <c r="E63" i="1" s="1"/>
  <c r="F67" i="1"/>
  <c r="G49" i="1"/>
  <c r="H49" i="1"/>
  <c r="I49" i="1"/>
  <c r="E57" i="1"/>
  <c r="E49" i="1" s="1"/>
  <c r="F60" i="1"/>
  <c r="F57" i="1"/>
  <c r="F55" i="1"/>
  <c r="D40" i="1"/>
  <c r="D42" i="1"/>
  <c r="E41" i="1"/>
  <c r="D41" i="1" s="1"/>
  <c r="E39" i="1"/>
  <c r="D37" i="1"/>
  <c r="D35" i="1"/>
  <c r="E21" i="1"/>
  <c r="D22" i="1"/>
  <c r="D23" i="1"/>
  <c r="D28" i="1"/>
  <c r="D29" i="1"/>
  <c r="D31" i="1"/>
  <c r="E30" i="1"/>
  <c r="D30" i="1" s="1"/>
  <c r="E18" i="1"/>
  <c r="D18" i="1" s="1"/>
  <c r="D17" i="1"/>
  <c r="D12" i="1"/>
  <c r="D16" i="1"/>
  <c r="F15" i="1"/>
  <c r="E11" i="1"/>
  <c r="D11" i="1" s="1"/>
  <c r="D15" i="1" l="1"/>
  <c r="D21" i="1"/>
  <c r="E20" i="1"/>
  <c r="D39" i="1"/>
  <c r="E38" i="1"/>
  <c r="D38" i="1" s="1"/>
  <c r="D67" i="1"/>
  <c r="F63" i="1"/>
  <c r="D63" i="1" s="1"/>
  <c r="G80" i="1"/>
  <c r="G86" i="1" s="1"/>
  <c r="D69" i="1"/>
  <c r="F49" i="1"/>
  <c r="D64" i="1"/>
  <c r="D86" i="1" l="1"/>
  <c r="G84" i="1"/>
  <c r="F80" i="1"/>
  <c r="F85" i="1" s="1"/>
  <c r="F84" i="1" s="1"/>
  <c r="E80" i="1"/>
  <c r="E85" i="1" s="1"/>
  <c r="D62" i="1"/>
  <c r="D56" i="1"/>
  <c r="D57" i="1"/>
  <c r="D59" i="1"/>
  <c r="D60" i="1"/>
  <c r="E84" i="1" l="1"/>
  <c r="D58" i="1"/>
  <c r="D61" i="1"/>
  <c r="D51" i="1" l="1"/>
  <c r="H74" i="1" l="1"/>
  <c r="H70" i="1" s="1"/>
  <c r="I74" i="1"/>
  <c r="I70" i="1" s="1"/>
  <c r="D77" i="1"/>
  <c r="I80" i="1" l="1"/>
  <c r="I85" i="1" s="1"/>
  <c r="I84" i="1" s="1"/>
  <c r="H80" i="1"/>
  <c r="H85" i="1" s="1"/>
  <c r="D75" i="1"/>
  <c r="H84" i="1" l="1"/>
  <c r="D84" i="1" s="1"/>
  <c r="D85" i="1"/>
  <c r="D80" i="1"/>
  <c r="D55" i="1"/>
  <c r="D50" i="1" l="1"/>
  <c r="D71" i="1" l="1"/>
  <c r="D19" i="1" l="1"/>
  <c r="E90" i="1" l="1"/>
  <c r="H81" i="1" l="1"/>
  <c r="H90" i="1"/>
  <c r="D70" i="1"/>
  <c r="D78" i="1" l="1"/>
  <c r="D76" i="1" l="1"/>
  <c r="I82" i="1" l="1"/>
  <c r="D74" i="1" l="1"/>
  <c r="D20" i="1" l="1"/>
  <c r="D49" i="1"/>
  <c r="E81" i="1" l="1"/>
  <c r="D81" i="1" s="1"/>
  <c r="F82" i="1"/>
  <c r="D6" i="1"/>
  <c r="D82" i="1" l="1"/>
</calcChain>
</file>

<file path=xl/sharedStrings.xml><?xml version="1.0" encoding="utf-8"?>
<sst xmlns="http://schemas.openxmlformats.org/spreadsheetml/2006/main" count="177" uniqueCount="153">
  <si>
    <t>1.</t>
  </si>
  <si>
    <t>Виконавчий комітет</t>
  </si>
  <si>
    <t>2.</t>
  </si>
  <si>
    <t>Управління освіти</t>
  </si>
  <si>
    <t>3.</t>
  </si>
  <si>
    <t>Фінансове управління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</si>
  <si>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</si>
  <si>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4.</t>
  </si>
  <si>
    <t>РАЗОМ пропозиції на уточнення</t>
  </si>
  <si>
    <t>РАЗОМ</t>
  </si>
  <si>
    <t>№</t>
  </si>
  <si>
    <t>1.1.</t>
  </si>
  <si>
    <t>2.1.</t>
  </si>
  <si>
    <t>3.1.</t>
  </si>
  <si>
    <t>Відділ комунального господарства та благоустрою</t>
  </si>
  <si>
    <t>4.1.</t>
  </si>
  <si>
    <t xml:space="preserve"> </t>
  </si>
  <si>
    <t>Додаток до висновку</t>
  </si>
  <si>
    <t>Перерозподіл коштів</t>
  </si>
  <si>
    <t>ЗФ</t>
  </si>
  <si>
    <t>Передача коштів ЗФ до БР</t>
  </si>
  <si>
    <t>Субвенція з місцевого бюджету державному бюджету на виконання програм соціально-економічного розвитку регіонів</t>
  </si>
  <si>
    <t>Начальник фінансового управління</t>
  </si>
  <si>
    <t>Ольга ЯКОВЕНКО</t>
  </si>
  <si>
    <t>Пропозиції  щодо внесення змін до видаткової частини бюджету Чорноморської міської територіальної громади на 2025 рік</t>
  </si>
  <si>
    <t>в т.ч. загальний фонд</t>
  </si>
  <si>
    <t>за рахунок залишку коштів ЗФ</t>
  </si>
  <si>
    <t xml:space="preserve">         спеціальний фонд (БР)</t>
  </si>
  <si>
    <t>Розвиток здібностей у дітей та молоді з фізичної культури та спорту комунальними дитячо-юнацькими спортивними школами</t>
  </si>
  <si>
    <r>
      <t>Резервний фонд місцевого бюджету /</t>
    </r>
    <r>
      <rPr>
        <sz val="12"/>
        <color theme="1"/>
        <rFont val="Times New Roman"/>
        <family val="1"/>
        <charset val="204"/>
      </rPr>
      <t xml:space="preserve"> зменшення планових призначень</t>
    </r>
  </si>
  <si>
    <t>Забезпечення надійної та безперебійної експлуатації ліфтів</t>
  </si>
  <si>
    <t>4.2.</t>
  </si>
  <si>
    <t>8240</t>
  </si>
  <si>
    <t>Заходи та роботи з територіальної оборони</t>
  </si>
  <si>
    <t>Організація благоустрою населених пунктів</t>
  </si>
  <si>
    <t>Капітальний ремонт (заміна) ліфту за адресою: Одеський район, Одеська область, м.Чорноморськ, проспект Миру, 28 (5п.)</t>
  </si>
  <si>
    <t>Виплата одноразової матеріальної допомоги,  особам, які відповідно до розпорядчих документів брали  участь  від Чорноморської міської територіальної громади  у  виконанні оперативних завдань з посилення оборони на території Донецької області  із розрахунку 2 500 гривень на добу відповідно до поданої заяви (за окремим розрахунком)</t>
  </si>
  <si>
    <t>6030</t>
  </si>
  <si>
    <t>Олександрівська селищна адміністрація Чорноморської міської ради Одеського району Одеської області</t>
  </si>
  <si>
    <t>Реалізація Національної програми інформатизації</t>
  </si>
  <si>
    <t>№6797 від 09.06.25</t>
  </si>
  <si>
    <t>Членські внески до асоціацій органів місцевого самоврядування</t>
  </si>
  <si>
    <t>розр.</t>
  </si>
  <si>
    <t>1.2.</t>
  </si>
  <si>
    <t>1.3.</t>
  </si>
  <si>
    <t>1.4.</t>
  </si>
  <si>
    <t>1.5.</t>
  </si>
  <si>
    <t>Надання дошкільної освіти</t>
  </si>
  <si>
    <t>Придбання продуктів харчування</t>
  </si>
  <si>
    <t>Придбання предметів, матеріалів, обладнання та інвентарю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</si>
  <si>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безперешкодний доступ до якісної освіти – шкільні автобуси</t>
  </si>
  <si>
    <t>1232</t>
  </si>
  <si>
    <r>
      <t xml:space="preserve">Виконання заходів щодо забезпечення реалізації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 / </t>
    </r>
    <r>
      <rPr>
        <sz val="12"/>
        <color theme="1"/>
        <rFont val="Times New Roman"/>
        <family val="1"/>
        <charset val="204"/>
      </rPr>
      <t>Розпорядження Одеської обласної державної (військової) адміністрації від 26.05.2025 № 468/А-2025</t>
    </r>
  </si>
  <si>
    <t>5031</t>
  </si>
  <si>
    <t>№7055 від 13.06.25</t>
  </si>
  <si>
    <t>Відрядження тренерів та вихованців Комплексної дитячо-юнацької спортивної школи для участі у змаганнях всіх рівнів згідно з Єдиним календарним планом фізкультурно-оздоровчих та спортивних заходів України на 2025 рік</t>
  </si>
  <si>
    <t>2.2.</t>
  </si>
  <si>
    <t>2.3.</t>
  </si>
  <si>
    <t>2.4.</t>
  </si>
  <si>
    <t>Управління соціальної політики</t>
  </si>
  <si>
    <r>
      <t>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 пунктами 11–14 частини другої статті 7 Закону України «Про статус ветеранів війни, гарантії їх соціального захисту», та які потребують поліпшення житлових умов /</t>
    </r>
    <r>
      <rPr>
        <sz val="12"/>
        <color theme="1"/>
        <rFont val="Times New Roman"/>
        <family val="1"/>
        <charset val="204"/>
      </rPr>
      <t xml:space="preserve"> Розпорядження Одеської обласної державної (військової) адміністрації від 10.06.2025 № 523/А-2025</t>
    </r>
  </si>
  <si>
    <t>Відділ культури</t>
  </si>
  <si>
    <t>1080</t>
  </si>
  <si>
    <t>4040</t>
  </si>
  <si>
    <t>Оплата праці з нарахуваннями (економія коштів)</t>
  </si>
  <si>
    <t>Надання спеціалізованої освіти мистецькими школами</t>
  </si>
  <si>
    <t xml:space="preserve">Забезпечення діяльності музеїв i виставок </t>
  </si>
  <si>
    <t>Охорона музею образотворчих мистецтв ім.О.Білого та Виставкової зали музею Управлінням поліції охорони в Одеській області Національної поліції України на час дії воєнного стану</t>
  </si>
  <si>
    <t>6011</t>
  </si>
  <si>
    <t>Експлуатація та технічне обслуговування житлового фонду</t>
  </si>
  <si>
    <t>№6981 від 12.06.25</t>
  </si>
  <si>
    <t>Капітальний ремонт інженерних мереж холодного водопостачання з улаштуванням приладів колективного обліку та водовідведення, електропостачання з улаштуванням приладів індивідуального обліку, автоматичної системи пожежної сигналізації, капітальний ремонт ліфтів, гідроізоляція душових в гуртожитку за адресою: Одеська область, Одеський район, м.Чорноморськ, вул.Олександрійська, 16 - виконання експертизи проектно-кошторисної документації</t>
  </si>
  <si>
    <t>6015</t>
  </si>
  <si>
    <t>№6940 від 11.06.25</t>
  </si>
  <si>
    <t>Утримання кладовищ</t>
  </si>
  <si>
    <t>6091
7691</t>
  </si>
  <si>
    <t>Будівництво об'єктів житлово-комунального господарства - уточнення назви робіт</t>
  </si>
  <si>
    <t>№6978  від 12.06.25</t>
  </si>
  <si>
    <r>
      <t xml:space="preserve">Реконструкція </t>
    </r>
    <r>
      <rPr>
        <b/>
        <sz val="12"/>
        <color theme="1"/>
        <rFont val="Times New Roman"/>
        <family val="1"/>
        <charset val="204"/>
      </rPr>
      <t>котельної</t>
    </r>
    <r>
      <rPr>
        <sz val="12"/>
        <color theme="1"/>
        <rFont val="Times New Roman"/>
        <family val="1"/>
        <charset val="204"/>
      </rPr>
      <t xml:space="preserve"> (розробка проектно-кошторисної документації та виконання її експертизи) в житловому багатоквартирному будинку ОСББ "НОМЕР ШІСТЬ" за адресою: м.Чорноморськ, вул.Шевченка, 9а</t>
    </r>
  </si>
  <si>
    <r>
      <t xml:space="preserve">Реконструкція </t>
    </r>
    <r>
      <rPr>
        <b/>
        <sz val="12"/>
        <color theme="1"/>
        <rFont val="Times New Roman"/>
        <family val="1"/>
        <charset val="204"/>
      </rPr>
      <t>теплогенераторної</t>
    </r>
    <r>
      <rPr>
        <sz val="12"/>
        <color theme="1"/>
        <rFont val="Times New Roman"/>
        <family val="1"/>
        <charset val="204"/>
      </rPr>
      <t xml:space="preserve"> (розробка проектно-кошторисної документації та виконання її експертизи) в житловому багатоквартирному будинку ОСББ "НОМЕР ШІСТЬ" за адресою: м.Чорноморськ, вул.Шевченка, 9а</t>
    </r>
  </si>
  <si>
    <t>5.</t>
  </si>
  <si>
    <t>5.1.</t>
  </si>
  <si>
    <t>5.2.</t>
  </si>
  <si>
    <t>5.3.</t>
  </si>
  <si>
    <t>5.4.</t>
  </si>
  <si>
    <t>6.</t>
  </si>
  <si>
    <t>Управління капітального будівництва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</si>
  <si>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</si>
  <si>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</si>
  <si>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№7030 від 13.06.25</t>
  </si>
  <si>
    <t>Оплата судового збору</t>
  </si>
  <si>
    <t>Послуги з заправлення та реконструкції картриджів</t>
  </si>
  <si>
    <t>1300</t>
  </si>
  <si>
    <t>Будівництво освітніх установ та закладів</t>
  </si>
  <si>
    <t>Нове будівництво захисної споруди цивільного захисту подвійного призначення Чорноморського економіко - правового ліцею № 1 Чорноморської міської ради Одеського району Одеської області  за адресою: м.Чорноморськ, пров.Шкільний, 8</t>
  </si>
  <si>
    <t>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адресою: м.Чорноморськ, с.Бурлача Балка, вул.Інститутська, 22</t>
  </si>
  <si>
    <t>6.1.</t>
  </si>
  <si>
    <t>6.2.</t>
  </si>
  <si>
    <t>7.</t>
  </si>
  <si>
    <t>7.1.</t>
  </si>
  <si>
    <t>7.2.</t>
  </si>
  <si>
    <t>№2847 від 04.06.25</t>
  </si>
  <si>
    <t>Матеріально-технічне забезпечення військової частини 2197 (поточні видатки)</t>
  </si>
  <si>
    <t>№2986 від 11.06.25</t>
  </si>
  <si>
    <t>Матеріально-технічне забезпечення військової частини А0216</t>
  </si>
  <si>
    <t>№3023 від 13.06.25</t>
  </si>
  <si>
    <t>Матеріально-технічне забезпечення військової частини А4548</t>
  </si>
  <si>
    <t>За рахунок субвенцій</t>
  </si>
  <si>
    <t>Інші субвенції з місцевого бюджету</t>
  </si>
  <si>
    <t>№2952 від 09.06.25</t>
  </si>
  <si>
    <t>7.3.</t>
  </si>
  <si>
    <t xml:space="preserve">Субвенція з місцевого бюджету державному бюджету на виконання програм соціально-економічного розвитку регіонів / резерв коштів </t>
  </si>
  <si>
    <t>№7006 від 13.06.25</t>
  </si>
  <si>
    <t>Улаштування стаціонарної тимчасової споруди (ТС) "Вбиральня загального користування на три кабінки та одну універсальну кабіну" на кладовище між с.Малодолинське та с.Великодолинське / виконання проєктно-кошторисної документації та її експертизи</t>
  </si>
  <si>
    <t>4.3.</t>
  </si>
  <si>
    <t>4060</t>
  </si>
  <si>
    <t>Забезпечення діяльності палаців i будинків культури, клубів, центрів дозвілля та iнших клубних закладів</t>
  </si>
  <si>
    <t>Придбання твердопаливного котла (70-100 кВт) у Малодолинський Будинок культури</t>
  </si>
  <si>
    <t>Обслуговування твердопаливного котла Малодолинського Будинку культури</t>
  </si>
  <si>
    <t xml:space="preserve">Придбання до Палацу культури двох акустичних систем </t>
  </si>
  <si>
    <t>Придбання 3-х комп'ютерів</t>
  </si>
  <si>
    <t>№7005 від 13.06.25</t>
  </si>
  <si>
    <t>7520</t>
  </si>
  <si>
    <t>4.4.</t>
  </si>
  <si>
    <t>Забезпечення діяльності інших закладів у сфері освіти</t>
  </si>
  <si>
    <t>Послуги з програмування та консультаційні послуги з питань програмного забезпечення</t>
  </si>
  <si>
    <t>Послуги в сфері комп'ютерних мереж</t>
  </si>
  <si>
    <t>№7085 від 16.06.25</t>
  </si>
  <si>
    <t>2.5.</t>
  </si>
  <si>
    <t>2.6.</t>
  </si>
  <si>
    <t>Будівництво інших об'єктів комунальної власності</t>
  </si>
  <si>
    <t>№6445 від 29.05.25</t>
  </si>
  <si>
    <t>2170</t>
  </si>
  <si>
    <t>Будівництво закладів охорони здоров'я</t>
  </si>
  <si>
    <t>1.6.</t>
  </si>
  <si>
    <t>3.2.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</si>
  <si>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</si>
  <si>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Капітальний ремонт житлового будинку (заміна вхідних дверей в під'їзд) за адресою: м.Чорноморськ, вул.Паркова, 20 (2 під'їзд)</t>
  </si>
  <si>
    <t>Капітальний ремонт житлового будинку (заміна вхідних дверей в під'їзд, улаштування домофону) за адресою: м.Чорноморськ, вул.Паркова, 24 (3 під'їзд)</t>
  </si>
  <si>
    <t>Поточний ремонт багатоквартирного будинку за адресою: м.Чорноморськ, вул.1 Травня, 2</t>
  </si>
  <si>
    <t>№6928 від 11.06.25</t>
  </si>
  <si>
    <t>Розподіл джерел фінансування:</t>
  </si>
  <si>
    <t>за рахунок коштів бюджету Чорноморської міської територіальної громади</t>
  </si>
  <si>
    <t>за рахунок коштів субвенцій з бюджетів всіх рівнів</t>
  </si>
  <si>
    <t>Субвенція обласному бюджету Одеської області на реалізацію заходів Програми "Безпечна Одещина" /  на надання фінансової підтримки ГУ ДПС в Одеській області для сплати судового збору на відкриття провадження у справах про банкрутство та погашення податкового боргу  по підприємствам, які є платниками Чорноморської міської територіальної громади</t>
  </si>
  <si>
    <t>2010</t>
  </si>
  <si>
    <t>№1580 від 04.02.25</t>
  </si>
  <si>
    <t>Придбання цифрової мамографічної системи (для можливості отримання додаткового пакету від НСЗУ "Мамографія")</t>
  </si>
  <si>
    <t>Багатопрофільна стаціонарна медична допомога населенню</t>
  </si>
  <si>
    <t>1.7.</t>
  </si>
  <si>
    <t>Електромонтажні роботи. Під'єднання до електромережі будівель, прийнятих від порту</t>
  </si>
  <si>
    <t>Реконструкція приміщень першого поверху під аптеку без змін геометричних розмірів фундаментів у плані у закладі охорони здоров'я "Поліклініка №1" Комунального некомерційного підприємства "Чорноморська лікарня" Чорноморської міської ради Одеського району Одеської області за адресою: Одеська область, Одеський район,                             м. Чорноморськ, вул. Захисників України, 1 (розробка проектно-кошторисної документації)</t>
  </si>
  <si>
    <t>Нове будівництво (буріння) артезіанської свердловини для водопостачання КНП "Чорноморська лікарня" в м.Чорноморськ / розробка  проектно-кошторисної документації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</si>
</sst>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122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1" fillId="0" borderId="0" xfId="0" applyFont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/>
    <xf numFmtId="4" fontId="1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4" fontId="1" fillId="0" borderId="0" xfId="0" applyNumberFormat="1" applyFont="1" applyAlignment="1">
      <alignment horizontal="left" wrapText="1"/>
    </xf>
    <xf numFmtId="4" fontId="2" fillId="0" borderId="0" xfId="0" applyNumberFormat="1" applyFont="1" applyAlignment="1">
      <alignment horizontal="left" wrapText="1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1" xfId="0" quotePrefix="1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wrapText="1"/>
    </xf>
    <xf numFmtId="4" fontId="6" fillId="0" borderId="0" xfId="0" applyNumberFormat="1" applyFont="1" applyAlignment="1">
      <alignment horizontal="left" wrapText="1"/>
    </xf>
    <xf numFmtId="4" fontId="4" fillId="0" borderId="0" xfId="0" applyNumberFormat="1" applyFont="1" applyAlignment="1">
      <alignment horizontal="left" wrapText="1"/>
    </xf>
    <xf numFmtId="4" fontId="4" fillId="0" borderId="0" xfId="0" applyNumberFormat="1" applyFont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4" fontId="2" fillId="0" borderId="1" xfId="0" applyNumberFormat="1" applyFont="1" applyBorder="1" applyAlignment="1">
      <alignment horizontal="left" wrapText="1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49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quotePrefix="1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" fontId="3" fillId="3" borderId="1" xfId="0" quotePrefix="1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3" borderId="1" xfId="0" quotePrefix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center" wrapText="1"/>
    </xf>
    <xf numFmtId="0" fontId="7" fillId="2" borderId="0" xfId="0" applyFont="1" applyFill="1"/>
    <xf numFmtId="49" fontId="1" fillId="3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" fontId="2" fillId="3" borderId="1" xfId="0" quotePrefix="1" applyNumberFormat="1" applyFont="1" applyFill="1" applyBorder="1" applyAlignment="1">
      <alignment horizontal="center" vertical="center" wrapText="1"/>
    </xf>
    <xf numFmtId="16" fontId="3" fillId="3" borderId="1" xfId="0" applyNumberFormat="1" applyFont="1" applyFill="1" applyBorder="1" applyAlignment="1">
      <alignment horizontal="center" vertical="center" wrapText="1"/>
    </xf>
    <xf numFmtId="0" fontId="3" fillId="3" borderId="1" xfId="1" quotePrefix="1" applyFont="1" applyFill="1" applyBorder="1" applyAlignment="1">
      <alignment vertical="center" wrapText="1"/>
    </xf>
  </cellXfs>
  <cellStyles count="2">
    <cellStyle name="Звичайний" xfId="0" builtinId="0"/>
    <cellStyle name="Обычный 9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abSelected="1" view="pageBreakPreview" zoomScale="70" zoomScaleNormal="100" zoomScaleSheetLayoutView="70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A90" sqref="A90:XFD93"/>
    </sheetView>
  </sheetViews>
  <sheetFormatPr defaultColWidth="8.85546875" defaultRowHeight="15.75" x14ac:dyDescent="0.25"/>
  <cols>
    <col min="1" max="1" width="5.28515625" style="16" customWidth="1"/>
    <col min="2" max="2" width="9.5703125" style="14" customWidth="1"/>
    <col min="3" max="3" width="64.5703125" style="17" customWidth="1"/>
    <col min="4" max="4" width="17.85546875" style="17" customWidth="1"/>
    <col min="5" max="5" width="17" style="17" customWidth="1"/>
    <col min="6" max="7" width="17.28515625" style="17" customWidth="1"/>
    <col min="8" max="8" width="16.28515625" style="17" customWidth="1"/>
    <col min="9" max="9" width="16.7109375" style="17" customWidth="1"/>
    <col min="10" max="10" width="10.85546875" style="1" bestFit="1" customWidth="1"/>
    <col min="11" max="16384" width="8.85546875" style="1"/>
  </cols>
  <sheetData>
    <row r="1" spans="1:10" x14ac:dyDescent="0.25">
      <c r="I1" s="45" t="s">
        <v>17</v>
      </c>
    </row>
    <row r="2" spans="1:10" x14ac:dyDescent="0.25">
      <c r="A2" s="109" t="s">
        <v>24</v>
      </c>
      <c r="B2" s="109"/>
      <c r="C2" s="109"/>
      <c r="D2" s="109"/>
      <c r="E2" s="109"/>
      <c r="F2" s="109"/>
      <c r="G2" s="109"/>
      <c r="H2" s="109"/>
      <c r="I2" s="109"/>
    </row>
    <row r="4" spans="1:10" ht="31.9" customHeight="1" x14ac:dyDescent="0.25">
      <c r="A4" s="110" t="s">
        <v>10</v>
      </c>
      <c r="B4" s="111"/>
      <c r="C4" s="110" t="s">
        <v>16</v>
      </c>
      <c r="D4" s="110" t="s">
        <v>9</v>
      </c>
      <c r="E4" s="110" t="s">
        <v>18</v>
      </c>
      <c r="F4" s="110"/>
      <c r="G4" s="91" t="s">
        <v>107</v>
      </c>
      <c r="H4" s="110" t="s">
        <v>26</v>
      </c>
      <c r="I4" s="110"/>
      <c r="J4" s="64"/>
    </row>
    <row r="5" spans="1:10" s="2" customFormat="1" ht="47.25" x14ac:dyDescent="0.25">
      <c r="A5" s="110"/>
      <c r="B5" s="111"/>
      <c r="C5" s="110"/>
      <c r="D5" s="110"/>
      <c r="E5" s="8" t="s">
        <v>19</v>
      </c>
      <c r="F5" s="8" t="s">
        <v>20</v>
      </c>
      <c r="G5" s="67" t="s">
        <v>20</v>
      </c>
      <c r="H5" s="8" t="s">
        <v>19</v>
      </c>
      <c r="I5" s="8" t="s">
        <v>20</v>
      </c>
    </row>
    <row r="6" spans="1:10" s="26" customFormat="1" ht="18.75" x14ac:dyDescent="0.25">
      <c r="A6" s="48" t="s">
        <v>0</v>
      </c>
      <c r="B6" s="25"/>
      <c r="C6" s="49" t="s">
        <v>1</v>
      </c>
      <c r="D6" s="38">
        <f t="shared" ref="D6:D55" si="0">SUM(E6:I6)</f>
        <v>6194788</v>
      </c>
      <c r="E6" s="38">
        <f>E7+E9+E11+E13+E15+E17+E18</f>
        <v>78488</v>
      </c>
      <c r="F6" s="38">
        <f t="shared" ref="F6:I6" si="1">F7+F9+F11+F13+F15+F17+F18</f>
        <v>6116300</v>
      </c>
      <c r="G6" s="38">
        <f t="shared" si="1"/>
        <v>0</v>
      </c>
      <c r="H6" s="38">
        <f t="shared" si="1"/>
        <v>0</v>
      </c>
      <c r="I6" s="38">
        <f t="shared" si="1"/>
        <v>0</v>
      </c>
    </row>
    <row r="7" spans="1:10" s="6" customFormat="1" ht="31.5" x14ac:dyDescent="0.25">
      <c r="A7" s="50" t="s">
        <v>11</v>
      </c>
      <c r="B7" s="96" t="s">
        <v>145</v>
      </c>
      <c r="C7" s="53" t="s">
        <v>148</v>
      </c>
      <c r="D7" s="9">
        <f>SUM(E7:I7)</f>
        <v>5800000</v>
      </c>
      <c r="E7" s="84"/>
      <c r="F7" s="31">
        <f>F8</f>
        <v>5800000</v>
      </c>
      <c r="G7" s="31"/>
      <c r="H7" s="31"/>
      <c r="I7" s="31"/>
    </row>
    <row r="8" spans="1:10" s="27" customFormat="1" ht="47.25" x14ac:dyDescent="0.25">
      <c r="A8" s="57"/>
      <c r="B8" s="58" t="s">
        <v>146</v>
      </c>
      <c r="C8" s="47" t="s">
        <v>147</v>
      </c>
      <c r="D8" s="71">
        <f>SUM(E8:I8)</f>
        <v>5800000</v>
      </c>
      <c r="E8" s="59"/>
      <c r="F8" s="59">
        <v>5800000</v>
      </c>
      <c r="G8" s="59"/>
      <c r="H8" s="59"/>
      <c r="I8" s="59"/>
    </row>
    <row r="9" spans="1:10" s="13" customFormat="1" x14ac:dyDescent="0.25">
      <c r="A9" s="117" t="s">
        <v>43</v>
      </c>
      <c r="B9" s="118" t="s">
        <v>132</v>
      </c>
      <c r="C9" s="44" t="s">
        <v>133</v>
      </c>
      <c r="D9" s="12">
        <f t="shared" si="0"/>
        <v>197300</v>
      </c>
      <c r="E9" s="84"/>
      <c r="F9" s="119">
        <f>F10</f>
        <v>197300</v>
      </c>
      <c r="G9" s="119"/>
      <c r="H9" s="119"/>
      <c r="I9" s="119"/>
    </row>
    <row r="10" spans="1:10" s="27" customFormat="1" ht="126" x14ac:dyDescent="0.25">
      <c r="A10" s="120"/>
      <c r="B10" s="104" t="s">
        <v>131</v>
      </c>
      <c r="C10" s="121" t="s">
        <v>151</v>
      </c>
      <c r="D10" s="59">
        <f t="shared" si="0"/>
        <v>197300</v>
      </c>
      <c r="E10" s="74"/>
      <c r="F10" s="77">
        <v>197300</v>
      </c>
      <c r="G10" s="77"/>
      <c r="H10" s="77"/>
      <c r="I10" s="77"/>
    </row>
    <row r="11" spans="1:10" s="13" customFormat="1" x14ac:dyDescent="0.25">
      <c r="A11" s="117" t="s">
        <v>44</v>
      </c>
      <c r="B11" s="78" t="s">
        <v>37</v>
      </c>
      <c r="C11" s="83" t="s">
        <v>34</v>
      </c>
      <c r="D11" s="12">
        <f t="shared" si="0"/>
        <v>-29000</v>
      </c>
      <c r="E11" s="119">
        <f>E12</f>
        <v>-29000</v>
      </c>
      <c r="F11" s="119"/>
      <c r="G11" s="119"/>
      <c r="H11" s="119"/>
      <c r="I11" s="119"/>
    </row>
    <row r="12" spans="1:10" s="27" customFormat="1" ht="47.25" x14ac:dyDescent="0.25">
      <c r="A12" s="120"/>
      <c r="B12" s="15" t="s">
        <v>40</v>
      </c>
      <c r="C12" s="68" t="s">
        <v>38</v>
      </c>
      <c r="D12" s="59">
        <f t="shared" si="0"/>
        <v>-29000</v>
      </c>
      <c r="E12" s="77">
        <v>-29000</v>
      </c>
      <c r="F12" s="77"/>
      <c r="G12" s="77"/>
      <c r="H12" s="77"/>
      <c r="I12" s="77"/>
    </row>
    <row r="13" spans="1:10" s="13" customFormat="1" x14ac:dyDescent="0.25">
      <c r="A13" s="117" t="s">
        <v>45</v>
      </c>
      <c r="B13" s="24">
        <v>7330</v>
      </c>
      <c r="C13" s="83" t="s">
        <v>130</v>
      </c>
      <c r="D13" s="12">
        <f t="shared" si="0"/>
        <v>90000</v>
      </c>
      <c r="E13" s="119"/>
      <c r="F13" s="119">
        <f>F14</f>
        <v>90000</v>
      </c>
      <c r="G13" s="119"/>
      <c r="H13" s="119"/>
      <c r="I13" s="119"/>
    </row>
    <row r="14" spans="1:10" s="27" customFormat="1" ht="63" x14ac:dyDescent="0.25">
      <c r="A14" s="120"/>
      <c r="B14" s="15" t="s">
        <v>131</v>
      </c>
      <c r="C14" s="68" t="s">
        <v>152</v>
      </c>
      <c r="D14" s="59">
        <f t="shared" si="0"/>
        <v>90000</v>
      </c>
      <c r="E14" s="77"/>
      <c r="F14" s="77">
        <v>90000</v>
      </c>
      <c r="G14" s="77"/>
      <c r="H14" s="77"/>
      <c r="I14" s="77"/>
    </row>
    <row r="15" spans="1:10" s="6" customFormat="1" x14ac:dyDescent="0.25">
      <c r="A15" s="50" t="s">
        <v>46</v>
      </c>
      <c r="B15" s="67">
        <v>7520</v>
      </c>
      <c r="C15" s="53" t="s">
        <v>39</v>
      </c>
      <c r="D15" s="9">
        <f t="shared" si="0"/>
        <v>29000</v>
      </c>
      <c r="E15" s="31"/>
      <c r="F15" s="31">
        <f>F16</f>
        <v>29000</v>
      </c>
      <c r="G15" s="31"/>
      <c r="H15" s="31"/>
      <c r="I15" s="31"/>
    </row>
    <row r="16" spans="1:10" s="73" customFormat="1" ht="47.25" x14ac:dyDescent="0.25">
      <c r="A16" s="69"/>
      <c r="B16" s="75" t="s">
        <v>40</v>
      </c>
      <c r="C16" s="68" t="s">
        <v>38</v>
      </c>
      <c r="D16" s="71">
        <f t="shared" si="0"/>
        <v>29000</v>
      </c>
      <c r="E16" s="72"/>
      <c r="F16" s="72">
        <v>29000</v>
      </c>
      <c r="G16" s="72"/>
      <c r="H16" s="72"/>
      <c r="I16" s="72"/>
    </row>
    <row r="17" spans="1:9" s="6" customFormat="1" ht="31.5" x14ac:dyDescent="0.25">
      <c r="A17" s="50" t="s">
        <v>134</v>
      </c>
      <c r="B17" s="24">
        <v>7680</v>
      </c>
      <c r="C17" s="44" t="s">
        <v>41</v>
      </c>
      <c r="D17" s="9">
        <f t="shared" si="0"/>
        <v>-12</v>
      </c>
      <c r="E17" s="31">
        <v>-12</v>
      </c>
      <c r="F17" s="31"/>
      <c r="G17" s="31"/>
      <c r="H17" s="31"/>
      <c r="I17" s="31"/>
    </row>
    <row r="18" spans="1:9" s="6" customFormat="1" x14ac:dyDescent="0.25">
      <c r="A18" s="50" t="s">
        <v>149</v>
      </c>
      <c r="B18" s="30" t="s">
        <v>32</v>
      </c>
      <c r="C18" s="51" t="s">
        <v>33</v>
      </c>
      <c r="D18" s="9">
        <f t="shared" si="0"/>
        <v>107500</v>
      </c>
      <c r="E18" s="31">
        <f>E19</f>
        <v>107500</v>
      </c>
      <c r="F18" s="31"/>
      <c r="G18" s="31"/>
      <c r="H18" s="31"/>
      <c r="I18" s="31"/>
    </row>
    <row r="19" spans="1:9" s="73" customFormat="1" ht="94.5" x14ac:dyDescent="0.25">
      <c r="A19" s="69"/>
      <c r="B19" s="70" t="s">
        <v>42</v>
      </c>
      <c r="C19" s="76" t="s">
        <v>36</v>
      </c>
      <c r="D19" s="71">
        <f t="shared" si="0"/>
        <v>107500</v>
      </c>
      <c r="E19" s="77">
        <v>107500</v>
      </c>
      <c r="F19" s="72"/>
      <c r="G19" s="72"/>
      <c r="H19" s="72"/>
      <c r="I19" s="72"/>
    </row>
    <row r="20" spans="1:9" s="26" customFormat="1" ht="18.75" x14ac:dyDescent="0.25">
      <c r="A20" s="48" t="s">
        <v>2</v>
      </c>
      <c r="B20" s="25"/>
      <c r="C20" s="49" t="s">
        <v>3</v>
      </c>
      <c r="D20" s="38">
        <f t="shared" si="0"/>
        <v>-5981800</v>
      </c>
      <c r="E20" s="38">
        <f>E21+E24+E28+E29+E30+E32</f>
        <v>-7531800</v>
      </c>
      <c r="F20" s="38">
        <f t="shared" ref="F20:I20" si="2">F21+F24+F28+F29+F30+F32</f>
        <v>1500000</v>
      </c>
      <c r="G20" s="38">
        <f t="shared" si="2"/>
        <v>50000</v>
      </c>
      <c r="H20" s="38">
        <f t="shared" si="2"/>
        <v>0</v>
      </c>
      <c r="I20" s="38">
        <f t="shared" si="2"/>
        <v>0</v>
      </c>
    </row>
    <row r="21" spans="1:9" s="6" customFormat="1" x14ac:dyDescent="0.25">
      <c r="A21" s="52" t="s">
        <v>12</v>
      </c>
      <c r="B21" s="24">
        <v>1010</v>
      </c>
      <c r="C21" s="44" t="s">
        <v>47</v>
      </c>
      <c r="D21" s="9">
        <f t="shared" si="0"/>
        <v>-2231800</v>
      </c>
      <c r="E21" s="9">
        <f>E22+E23</f>
        <v>-2231800</v>
      </c>
      <c r="F21" s="9"/>
      <c r="G21" s="9"/>
      <c r="H21" s="9"/>
      <c r="I21" s="9"/>
    </row>
    <row r="22" spans="1:9" s="82" customFormat="1" ht="28.15" customHeight="1" x14ac:dyDescent="0.25">
      <c r="A22" s="80"/>
      <c r="B22" s="105" t="s">
        <v>54</v>
      </c>
      <c r="C22" s="47" t="s">
        <v>48</v>
      </c>
      <c r="D22" s="71">
        <f t="shared" si="0"/>
        <v>-2000000</v>
      </c>
      <c r="E22" s="74">
        <v>-2000000</v>
      </c>
      <c r="F22" s="81"/>
      <c r="G22" s="81"/>
      <c r="H22" s="81"/>
      <c r="I22" s="81"/>
    </row>
    <row r="23" spans="1:9" s="82" customFormat="1" x14ac:dyDescent="0.25">
      <c r="A23" s="80"/>
      <c r="B23" s="106"/>
      <c r="C23" s="47" t="s">
        <v>49</v>
      </c>
      <c r="D23" s="71">
        <f t="shared" si="0"/>
        <v>-231800</v>
      </c>
      <c r="E23" s="74">
        <v>-231800</v>
      </c>
      <c r="F23" s="81"/>
      <c r="G23" s="81"/>
      <c r="H23" s="81"/>
      <c r="I23" s="81"/>
    </row>
    <row r="24" spans="1:9" s="6" customFormat="1" x14ac:dyDescent="0.25">
      <c r="A24" s="52" t="s">
        <v>56</v>
      </c>
      <c r="B24" s="95">
        <v>1141</v>
      </c>
      <c r="C24" s="44" t="s">
        <v>124</v>
      </c>
      <c r="D24" s="9">
        <f t="shared" si="0"/>
        <v>-5973000</v>
      </c>
      <c r="E24" s="84">
        <f>E25+E26+E27</f>
        <v>-5973000</v>
      </c>
      <c r="F24" s="9"/>
      <c r="G24" s="9"/>
      <c r="H24" s="9"/>
      <c r="I24" s="9"/>
    </row>
    <row r="25" spans="1:9" s="82" customFormat="1" ht="47.25" x14ac:dyDescent="0.25">
      <c r="A25" s="80"/>
      <c r="B25" s="93" t="s">
        <v>127</v>
      </c>
      <c r="C25" s="47" t="s">
        <v>125</v>
      </c>
      <c r="D25" s="71">
        <f t="shared" si="0"/>
        <v>-98000</v>
      </c>
      <c r="E25" s="74">
        <v>-98000</v>
      </c>
      <c r="F25" s="81"/>
      <c r="G25" s="81"/>
      <c r="H25" s="81"/>
      <c r="I25" s="81"/>
    </row>
    <row r="26" spans="1:9" s="82" customFormat="1" ht="47.25" x14ac:dyDescent="0.25">
      <c r="A26" s="80"/>
      <c r="B26" s="93" t="s">
        <v>127</v>
      </c>
      <c r="C26" s="47" t="s">
        <v>126</v>
      </c>
      <c r="D26" s="71">
        <f t="shared" si="0"/>
        <v>-75000</v>
      </c>
      <c r="E26" s="74">
        <v>-75000</v>
      </c>
      <c r="F26" s="81"/>
      <c r="G26" s="81"/>
      <c r="H26" s="81"/>
      <c r="I26" s="81"/>
    </row>
    <row r="27" spans="1:9" s="82" customFormat="1" ht="31.5" x14ac:dyDescent="0.25">
      <c r="A27" s="80"/>
      <c r="B27" s="103"/>
      <c r="C27" s="47" t="s">
        <v>150</v>
      </c>
      <c r="D27" s="71">
        <f t="shared" si="0"/>
        <v>-5800000</v>
      </c>
      <c r="E27" s="74">
        <v>-5800000</v>
      </c>
      <c r="F27" s="81"/>
      <c r="G27" s="81"/>
      <c r="H27" s="81"/>
      <c r="I27" s="81"/>
    </row>
    <row r="28" spans="1:9" s="6" customFormat="1" ht="150" customHeight="1" x14ac:dyDescent="0.25">
      <c r="A28" s="52" t="s">
        <v>57</v>
      </c>
      <c r="B28" s="78" t="s">
        <v>51</v>
      </c>
      <c r="C28" s="44" t="s">
        <v>52</v>
      </c>
      <c r="D28" s="9">
        <f t="shared" si="0"/>
        <v>50000</v>
      </c>
      <c r="E28" s="66"/>
      <c r="F28" s="9"/>
      <c r="G28" s="9">
        <v>50000</v>
      </c>
      <c r="H28" s="9"/>
      <c r="I28" s="9"/>
    </row>
    <row r="29" spans="1:9" s="6" customFormat="1" ht="78.75" x14ac:dyDescent="0.25">
      <c r="A29" s="52" t="s">
        <v>58</v>
      </c>
      <c r="B29" s="24">
        <v>1251</v>
      </c>
      <c r="C29" s="44" t="s">
        <v>50</v>
      </c>
      <c r="D29" s="9">
        <f t="shared" si="0"/>
        <v>1500000</v>
      </c>
      <c r="E29" s="9"/>
      <c r="F29" s="9">
        <v>1500000</v>
      </c>
      <c r="G29" s="9"/>
      <c r="H29" s="9"/>
      <c r="I29" s="9"/>
    </row>
    <row r="30" spans="1:9" s="6" customFormat="1" ht="47.25" x14ac:dyDescent="0.25">
      <c r="A30" s="52" t="s">
        <v>128</v>
      </c>
      <c r="B30" s="78" t="s">
        <v>53</v>
      </c>
      <c r="C30" s="44" t="s">
        <v>28</v>
      </c>
      <c r="D30" s="9">
        <f t="shared" si="0"/>
        <v>500000</v>
      </c>
      <c r="E30" s="9">
        <f>E31</f>
        <v>500000</v>
      </c>
      <c r="F30" s="9"/>
      <c r="G30" s="9"/>
      <c r="H30" s="9"/>
      <c r="I30" s="9"/>
    </row>
    <row r="31" spans="1:9" s="82" customFormat="1" ht="63" x14ac:dyDescent="0.25">
      <c r="A31" s="80"/>
      <c r="B31" s="58" t="s">
        <v>54</v>
      </c>
      <c r="C31" s="47" t="s">
        <v>55</v>
      </c>
      <c r="D31" s="71">
        <f t="shared" si="0"/>
        <v>500000</v>
      </c>
      <c r="E31" s="71">
        <v>500000</v>
      </c>
      <c r="F31" s="81"/>
      <c r="G31" s="81"/>
      <c r="H31" s="81"/>
      <c r="I31" s="81"/>
    </row>
    <row r="32" spans="1:9" s="6" customFormat="1" x14ac:dyDescent="0.25">
      <c r="A32" s="52" t="s">
        <v>129</v>
      </c>
      <c r="B32" s="24">
        <v>7520</v>
      </c>
      <c r="C32" s="53" t="s">
        <v>39</v>
      </c>
      <c r="D32" s="9">
        <f t="shared" si="0"/>
        <v>173000</v>
      </c>
      <c r="E32" s="9">
        <f>E33+E34</f>
        <v>173000</v>
      </c>
      <c r="F32" s="9"/>
      <c r="G32" s="9"/>
      <c r="H32" s="9"/>
      <c r="I32" s="9"/>
    </row>
    <row r="33" spans="1:10" s="82" customFormat="1" ht="46.9" customHeight="1" x14ac:dyDescent="0.25">
      <c r="A33" s="80"/>
      <c r="B33" s="115" t="s">
        <v>127</v>
      </c>
      <c r="C33" s="47" t="s">
        <v>125</v>
      </c>
      <c r="D33" s="71">
        <f t="shared" si="0"/>
        <v>98000</v>
      </c>
      <c r="E33" s="71">
        <v>98000</v>
      </c>
      <c r="F33" s="81"/>
      <c r="G33" s="81"/>
      <c r="H33" s="81"/>
      <c r="I33" s="81"/>
    </row>
    <row r="34" spans="1:10" s="82" customFormat="1" x14ac:dyDescent="0.25">
      <c r="A34" s="80"/>
      <c r="B34" s="116"/>
      <c r="C34" s="47" t="s">
        <v>126</v>
      </c>
      <c r="D34" s="71">
        <f t="shared" si="0"/>
        <v>75000</v>
      </c>
      <c r="E34" s="71">
        <v>75000</v>
      </c>
      <c r="F34" s="81"/>
      <c r="G34" s="81"/>
      <c r="H34" s="81"/>
      <c r="I34" s="81"/>
    </row>
    <row r="35" spans="1:10" s="26" customFormat="1" ht="18.75" x14ac:dyDescent="0.25">
      <c r="A35" s="48" t="s">
        <v>4</v>
      </c>
      <c r="B35" s="25"/>
      <c r="C35" s="49" t="s">
        <v>59</v>
      </c>
      <c r="D35" s="38">
        <f t="shared" si="0"/>
        <v>6361374</v>
      </c>
      <c r="E35" s="38">
        <f>E36+E37</f>
        <v>-287300</v>
      </c>
      <c r="F35" s="38">
        <f t="shared" ref="F35:I35" si="3">F36+F37</f>
        <v>0</v>
      </c>
      <c r="G35" s="38">
        <f t="shared" si="3"/>
        <v>6648674</v>
      </c>
      <c r="H35" s="38">
        <f t="shared" si="3"/>
        <v>0</v>
      </c>
      <c r="I35" s="38">
        <f t="shared" si="3"/>
        <v>0</v>
      </c>
      <c r="J35" s="92"/>
    </row>
    <row r="36" spans="1:10" s="6" customFormat="1" ht="63" x14ac:dyDescent="0.25">
      <c r="A36" s="52" t="s">
        <v>13</v>
      </c>
      <c r="B36" s="24">
        <v>3140</v>
      </c>
      <c r="C36" s="44" t="s">
        <v>136</v>
      </c>
      <c r="D36" s="9">
        <f>SUM(E36:I36)</f>
        <v>-287300</v>
      </c>
      <c r="E36" s="9">
        <v>-287300</v>
      </c>
      <c r="F36" s="9"/>
      <c r="G36" s="9"/>
      <c r="H36" s="9"/>
      <c r="I36" s="9"/>
    </row>
    <row r="37" spans="1:10" s="82" customFormat="1" ht="330.75" x14ac:dyDescent="0.25">
      <c r="A37" s="52" t="s">
        <v>135</v>
      </c>
      <c r="B37" s="24">
        <v>3225</v>
      </c>
      <c r="C37" s="44" t="s">
        <v>60</v>
      </c>
      <c r="D37" s="9">
        <f t="shared" si="0"/>
        <v>6648674</v>
      </c>
      <c r="E37" s="71"/>
      <c r="F37" s="81"/>
      <c r="G37" s="84">
        <v>6648674</v>
      </c>
      <c r="H37" s="81"/>
      <c r="I37" s="81"/>
    </row>
    <row r="38" spans="1:10" s="26" customFormat="1" ht="18.75" x14ac:dyDescent="0.25">
      <c r="A38" s="48" t="s">
        <v>7</v>
      </c>
      <c r="B38" s="25"/>
      <c r="C38" s="49" t="s">
        <v>61</v>
      </c>
      <c r="D38" s="38">
        <f t="shared" si="0"/>
        <v>0</v>
      </c>
      <c r="E38" s="38">
        <f>E39+E41+E43+E47</f>
        <v>29900</v>
      </c>
      <c r="F38" s="38">
        <f t="shared" ref="F38:I38" si="4">F39+F41+F43+F47</f>
        <v>-29900</v>
      </c>
      <c r="G38" s="38">
        <f t="shared" si="4"/>
        <v>0</v>
      </c>
      <c r="H38" s="38">
        <f t="shared" si="4"/>
        <v>0</v>
      </c>
      <c r="I38" s="38">
        <f t="shared" si="4"/>
        <v>0</v>
      </c>
      <c r="J38" s="92"/>
    </row>
    <row r="39" spans="1:10" s="82" customFormat="1" x14ac:dyDescent="0.25">
      <c r="A39" s="52" t="s">
        <v>15</v>
      </c>
      <c r="B39" s="78" t="s">
        <v>62</v>
      </c>
      <c r="C39" s="44" t="s">
        <v>65</v>
      </c>
      <c r="D39" s="9">
        <f t="shared" si="0"/>
        <v>-200000</v>
      </c>
      <c r="E39" s="9">
        <f>E40</f>
        <v>-200000</v>
      </c>
      <c r="F39" s="81"/>
      <c r="G39" s="84"/>
      <c r="H39" s="81"/>
      <c r="I39" s="81"/>
    </row>
    <row r="40" spans="1:10" s="73" customFormat="1" ht="47.25" x14ac:dyDescent="0.25">
      <c r="A40" s="85"/>
      <c r="B40" s="86" t="s">
        <v>112</v>
      </c>
      <c r="C40" s="47" t="s">
        <v>64</v>
      </c>
      <c r="D40" s="71">
        <f t="shared" si="0"/>
        <v>-200000</v>
      </c>
      <c r="E40" s="71">
        <v>-200000</v>
      </c>
      <c r="F40" s="71"/>
      <c r="G40" s="74"/>
      <c r="H40" s="71"/>
      <c r="I40" s="71"/>
    </row>
    <row r="41" spans="1:10" s="82" customFormat="1" x14ac:dyDescent="0.25">
      <c r="A41" s="52" t="s">
        <v>31</v>
      </c>
      <c r="B41" s="78" t="s">
        <v>63</v>
      </c>
      <c r="C41" s="44" t="s">
        <v>66</v>
      </c>
      <c r="D41" s="9">
        <f t="shared" si="0"/>
        <v>200000</v>
      </c>
      <c r="E41" s="9">
        <f>E42</f>
        <v>200000</v>
      </c>
      <c r="F41" s="81"/>
      <c r="G41" s="81"/>
      <c r="H41" s="81"/>
      <c r="I41" s="81"/>
    </row>
    <row r="42" spans="1:10" s="82" customFormat="1" ht="63" x14ac:dyDescent="0.25">
      <c r="A42" s="80"/>
      <c r="B42" s="86" t="s">
        <v>112</v>
      </c>
      <c r="C42" s="47" t="s">
        <v>67</v>
      </c>
      <c r="D42" s="71">
        <f t="shared" si="0"/>
        <v>200000</v>
      </c>
      <c r="E42" s="71">
        <v>200000</v>
      </c>
      <c r="F42" s="81"/>
      <c r="G42" s="81"/>
      <c r="H42" s="81"/>
      <c r="I42" s="81"/>
    </row>
    <row r="43" spans="1:10" s="6" customFormat="1" ht="31.5" x14ac:dyDescent="0.25">
      <c r="A43" s="52" t="s">
        <v>114</v>
      </c>
      <c r="B43" s="78" t="s">
        <v>115</v>
      </c>
      <c r="C43" s="51" t="s">
        <v>116</v>
      </c>
      <c r="D43" s="9">
        <f t="shared" si="0"/>
        <v>-80000</v>
      </c>
      <c r="E43" s="9">
        <f>E44+E45+E46</f>
        <v>29900</v>
      </c>
      <c r="F43" s="9">
        <f>F44+F45+F46</f>
        <v>-109900</v>
      </c>
      <c r="G43" s="9"/>
      <c r="H43" s="9"/>
      <c r="I43" s="9"/>
    </row>
    <row r="44" spans="1:10" s="82" customFormat="1" ht="31.5" x14ac:dyDescent="0.25">
      <c r="A44" s="80"/>
      <c r="B44" s="112" t="s">
        <v>121</v>
      </c>
      <c r="C44" s="94" t="s">
        <v>117</v>
      </c>
      <c r="D44" s="71">
        <f t="shared" si="0"/>
        <v>-300000</v>
      </c>
      <c r="E44" s="71"/>
      <c r="F44" s="71">
        <v>-300000</v>
      </c>
      <c r="G44" s="81"/>
      <c r="H44" s="81"/>
      <c r="I44" s="81"/>
    </row>
    <row r="45" spans="1:10" s="82" customFormat="1" ht="31.5" x14ac:dyDescent="0.25">
      <c r="A45" s="80"/>
      <c r="B45" s="113"/>
      <c r="C45" s="94" t="s">
        <v>118</v>
      </c>
      <c r="D45" s="71">
        <f t="shared" si="0"/>
        <v>29900</v>
      </c>
      <c r="E45" s="71">
        <v>29900</v>
      </c>
      <c r="F45" s="71"/>
      <c r="G45" s="81"/>
      <c r="H45" s="81"/>
      <c r="I45" s="81"/>
    </row>
    <row r="46" spans="1:10" s="82" customFormat="1" x14ac:dyDescent="0.25">
      <c r="A46" s="80"/>
      <c r="B46" s="114"/>
      <c r="C46" s="94" t="s">
        <v>119</v>
      </c>
      <c r="D46" s="71">
        <f t="shared" si="0"/>
        <v>190100</v>
      </c>
      <c r="E46" s="71"/>
      <c r="F46" s="71">
        <v>190100</v>
      </c>
      <c r="G46" s="81"/>
      <c r="H46" s="81"/>
      <c r="I46" s="81"/>
    </row>
    <row r="47" spans="1:10" s="6" customFormat="1" x14ac:dyDescent="0.25">
      <c r="A47" s="52" t="s">
        <v>123</v>
      </c>
      <c r="B47" s="78" t="s">
        <v>122</v>
      </c>
      <c r="C47" s="44" t="s">
        <v>39</v>
      </c>
      <c r="D47" s="9">
        <f t="shared" si="0"/>
        <v>80000</v>
      </c>
      <c r="E47" s="9">
        <f>E48</f>
        <v>0</v>
      </c>
      <c r="F47" s="9">
        <f>F48</f>
        <v>80000</v>
      </c>
      <c r="G47" s="9"/>
      <c r="H47" s="9"/>
      <c r="I47" s="9"/>
    </row>
    <row r="48" spans="1:10" s="82" customFormat="1" ht="47.25" x14ac:dyDescent="0.25">
      <c r="A48" s="80"/>
      <c r="B48" s="86" t="s">
        <v>121</v>
      </c>
      <c r="C48" s="94" t="s">
        <v>120</v>
      </c>
      <c r="D48" s="71">
        <f t="shared" si="0"/>
        <v>80000</v>
      </c>
      <c r="E48" s="71"/>
      <c r="F48" s="71">
        <v>80000</v>
      </c>
      <c r="G48" s="81"/>
      <c r="H48" s="81"/>
      <c r="I48" s="81"/>
    </row>
    <row r="49" spans="1:10" s="26" customFormat="1" ht="37.5" x14ac:dyDescent="0.25">
      <c r="A49" s="48" t="s">
        <v>80</v>
      </c>
      <c r="B49" s="25"/>
      <c r="C49" s="49" t="s">
        <v>14</v>
      </c>
      <c r="D49" s="38">
        <f t="shared" si="0"/>
        <v>0</v>
      </c>
      <c r="E49" s="38">
        <f>E50+E55+E57+E60</f>
        <v>-125250</v>
      </c>
      <c r="F49" s="38">
        <f t="shared" ref="F49:I49" si="5">F50+F55+F57+F60</f>
        <v>125250</v>
      </c>
      <c r="G49" s="38">
        <f t="shared" si="5"/>
        <v>0</v>
      </c>
      <c r="H49" s="38">
        <f t="shared" si="5"/>
        <v>0</v>
      </c>
      <c r="I49" s="38">
        <f t="shared" si="5"/>
        <v>0</v>
      </c>
      <c r="J49" s="92"/>
    </row>
    <row r="50" spans="1:10" s="13" customFormat="1" ht="31.5" x14ac:dyDescent="0.25">
      <c r="A50" s="55" t="s">
        <v>81</v>
      </c>
      <c r="B50" s="78" t="s">
        <v>68</v>
      </c>
      <c r="C50" s="44" t="s">
        <v>69</v>
      </c>
      <c r="D50" s="12">
        <f t="shared" si="0"/>
        <v>-6487.25</v>
      </c>
      <c r="E50" s="84">
        <f>SUM(E51:E54)</f>
        <v>-91250</v>
      </c>
      <c r="F50" s="84">
        <f>SUM(F51:F54)</f>
        <v>84762.75</v>
      </c>
      <c r="G50" s="12"/>
      <c r="H50" s="12"/>
      <c r="I50" s="12"/>
    </row>
    <row r="51" spans="1:10" s="90" customFormat="1" ht="141.75" x14ac:dyDescent="0.25">
      <c r="A51" s="88"/>
      <c r="B51" s="86" t="s">
        <v>70</v>
      </c>
      <c r="C51" s="47" t="s">
        <v>71</v>
      </c>
      <c r="D51" s="59">
        <f t="shared" si="0"/>
        <v>-6487.25</v>
      </c>
      <c r="E51" s="89"/>
      <c r="F51" s="74">
        <v>-6487.25</v>
      </c>
      <c r="G51" s="74"/>
      <c r="H51" s="89"/>
      <c r="I51" s="89"/>
    </row>
    <row r="52" spans="1:10" s="90" customFormat="1" ht="47.25" x14ac:dyDescent="0.25">
      <c r="A52" s="88"/>
      <c r="B52" s="86" t="s">
        <v>140</v>
      </c>
      <c r="C52" s="47" t="s">
        <v>137</v>
      </c>
      <c r="D52" s="59">
        <f t="shared" si="0"/>
        <v>35100</v>
      </c>
      <c r="E52" s="89"/>
      <c r="F52" s="74">
        <v>35100</v>
      </c>
      <c r="G52" s="74"/>
      <c r="H52" s="89"/>
      <c r="I52" s="89"/>
    </row>
    <row r="53" spans="1:10" s="90" customFormat="1" ht="47.25" x14ac:dyDescent="0.25">
      <c r="A53" s="88"/>
      <c r="B53" s="86" t="s">
        <v>140</v>
      </c>
      <c r="C53" s="47" t="s">
        <v>138</v>
      </c>
      <c r="D53" s="59">
        <f t="shared" si="0"/>
        <v>56150</v>
      </c>
      <c r="E53" s="89"/>
      <c r="F53" s="74">
        <v>56150</v>
      </c>
      <c r="G53" s="74"/>
      <c r="H53" s="89"/>
      <c r="I53" s="89"/>
    </row>
    <row r="54" spans="1:10" s="90" customFormat="1" ht="47.25" x14ac:dyDescent="0.25">
      <c r="A54" s="88"/>
      <c r="B54" s="86" t="s">
        <v>140</v>
      </c>
      <c r="C54" s="47" t="s">
        <v>139</v>
      </c>
      <c r="D54" s="59">
        <f t="shared" si="0"/>
        <v>-91250</v>
      </c>
      <c r="E54" s="59">
        <f>-35100-56150</f>
        <v>-91250</v>
      </c>
      <c r="F54" s="74"/>
      <c r="G54" s="74"/>
      <c r="H54" s="89"/>
      <c r="I54" s="89"/>
    </row>
    <row r="55" spans="1:10" s="13" customFormat="1" ht="31.5" x14ac:dyDescent="0.25">
      <c r="A55" s="55" t="s">
        <v>82</v>
      </c>
      <c r="B55" s="78" t="s">
        <v>72</v>
      </c>
      <c r="C55" s="44" t="s">
        <v>30</v>
      </c>
      <c r="D55" s="12">
        <f t="shared" si="0"/>
        <v>6487.25</v>
      </c>
      <c r="E55" s="12"/>
      <c r="F55" s="84">
        <f>F56</f>
        <v>6487.25</v>
      </c>
      <c r="G55" s="66"/>
      <c r="H55" s="12"/>
      <c r="I55" s="12"/>
    </row>
    <row r="56" spans="1:10" s="90" customFormat="1" ht="47.25" x14ac:dyDescent="0.25">
      <c r="A56" s="88"/>
      <c r="B56" s="86" t="s">
        <v>70</v>
      </c>
      <c r="C56" s="47" t="s">
        <v>35</v>
      </c>
      <c r="D56" s="59">
        <f t="shared" ref="D56:D71" si="6">SUM(E56:I56)</f>
        <v>6487.25</v>
      </c>
      <c r="E56" s="89"/>
      <c r="F56" s="74">
        <v>6487.25</v>
      </c>
      <c r="G56" s="74"/>
      <c r="H56" s="89"/>
      <c r="I56" s="89"/>
    </row>
    <row r="57" spans="1:10" s="13" customFormat="1" x14ac:dyDescent="0.25">
      <c r="A57" s="55" t="s">
        <v>83</v>
      </c>
      <c r="B57" s="78" t="s">
        <v>37</v>
      </c>
      <c r="C57" s="44" t="s">
        <v>34</v>
      </c>
      <c r="D57" s="12">
        <f t="shared" si="6"/>
        <v>0</v>
      </c>
      <c r="E57" s="84">
        <f>E58+E59</f>
        <v>-34000</v>
      </c>
      <c r="F57" s="84">
        <f>F58+F59</f>
        <v>34000</v>
      </c>
      <c r="G57" s="66"/>
      <c r="H57" s="12"/>
      <c r="I57" s="12"/>
    </row>
    <row r="58" spans="1:10" s="90" customFormat="1" ht="47.25" x14ac:dyDescent="0.25">
      <c r="A58" s="88"/>
      <c r="B58" s="86" t="s">
        <v>73</v>
      </c>
      <c r="C58" s="47" t="s">
        <v>74</v>
      </c>
      <c r="D58" s="59">
        <f t="shared" si="6"/>
        <v>-34000</v>
      </c>
      <c r="E58" s="59">
        <v>-34000</v>
      </c>
      <c r="F58" s="74"/>
      <c r="G58" s="74"/>
      <c r="H58" s="89"/>
      <c r="I58" s="89"/>
    </row>
    <row r="59" spans="1:10" s="90" customFormat="1" ht="78.75" x14ac:dyDescent="0.25">
      <c r="A59" s="88"/>
      <c r="B59" s="86" t="s">
        <v>73</v>
      </c>
      <c r="C59" s="47" t="s">
        <v>113</v>
      </c>
      <c r="D59" s="59">
        <f t="shared" si="6"/>
        <v>34000</v>
      </c>
      <c r="E59" s="89"/>
      <c r="F59" s="74">
        <v>34000</v>
      </c>
      <c r="G59" s="74"/>
      <c r="H59" s="89"/>
      <c r="I59" s="89"/>
    </row>
    <row r="60" spans="1:10" s="13" customFormat="1" ht="31.5" x14ac:dyDescent="0.25">
      <c r="A60" s="55" t="s">
        <v>84</v>
      </c>
      <c r="B60" s="78" t="s">
        <v>75</v>
      </c>
      <c r="C60" s="87" t="s">
        <v>76</v>
      </c>
      <c r="D60" s="12">
        <f t="shared" si="6"/>
        <v>0</v>
      </c>
      <c r="E60" s="12"/>
      <c r="F60" s="84">
        <f>F61+F62</f>
        <v>0</v>
      </c>
      <c r="G60" s="66"/>
      <c r="H60" s="12"/>
      <c r="I60" s="12"/>
    </row>
    <row r="61" spans="1:10" s="13" customFormat="1" ht="63" x14ac:dyDescent="0.25">
      <c r="A61" s="55"/>
      <c r="B61" s="65" t="s">
        <v>77</v>
      </c>
      <c r="C61" s="43" t="s">
        <v>78</v>
      </c>
      <c r="D61" s="10">
        <f t="shared" si="6"/>
        <v>-171000</v>
      </c>
      <c r="E61" s="10"/>
      <c r="F61" s="66">
        <v>-171000</v>
      </c>
      <c r="G61" s="12"/>
      <c r="H61" s="12"/>
      <c r="I61" s="12"/>
    </row>
    <row r="62" spans="1:10" s="13" customFormat="1" ht="63" x14ac:dyDescent="0.25">
      <c r="A62" s="55"/>
      <c r="B62" s="65" t="s">
        <v>77</v>
      </c>
      <c r="C62" s="43" t="s">
        <v>79</v>
      </c>
      <c r="D62" s="10">
        <f t="shared" si="6"/>
        <v>171000</v>
      </c>
      <c r="E62" s="66"/>
      <c r="F62" s="66">
        <v>171000</v>
      </c>
      <c r="G62" s="10"/>
      <c r="H62" s="12"/>
      <c r="I62" s="12"/>
    </row>
    <row r="63" spans="1:10" s="26" customFormat="1" ht="18.75" x14ac:dyDescent="0.25">
      <c r="A63" s="48" t="s">
        <v>85</v>
      </c>
      <c r="B63" s="25"/>
      <c r="C63" s="49" t="s">
        <v>86</v>
      </c>
      <c r="D63" s="38">
        <f t="shared" si="6"/>
        <v>0</v>
      </c>
      <c r="E63" s="38">
        <f>E64+E67</f>
        <v>14084</v>
      </c>
      <c r="F63" s="38">
        <f t="shared" ref="F63:I63" si="7">F64+F67</f>
        <v>-14084</v>
      </c>
      <c r="G63" s="38">
        <f t="shared" si="7"/>
        <v>0</v>
      </c>
      <c r="H63" s="38">
        <f t="shared" si="7"/>
        <v>0</v>
      </c>
      <c r="I63" s="38">
        <f t="shared" si="7"/>
        <v>0</v>
      </c>
    </row>
    <row r="64" spans="1:10" s="13" customFormat="1" ht="31.5" x14ac:dyDescent="0.25">
      <c r="A64" s="55" t="s">
        <v>96</v>
      </c>
      <c r="B64" s="78" t="s">
        <v>87</v>
      </c>
      <c r="C64" s="44" t="s">
        <v>88</v>
      </c>
      <c r="D64" s="12">
        <f t="shared" si="6"/>
        <v>14084</v>
      </c>
      <c r="E64" s="84">
        <f>E65+E66</f>
        <v>14084</v>
      </c>
      <c r="F64" s="84"/>
      <c r="G64" s="10"/>
      <c r="H64" s="12"/>
      <c r="I64" s="12"/>
    </row>
    <row r="65" spans="1:9" s="13" customFormat="1" ht="21" customHeight="1" x14ac:dyDescent="0.25">
      <c r="A65" s="55"/>
      <c r="B65" s="107" t="s">
        <v>89</v>
      </c>
      <c r="C65" s="43" t="s">
        <v>90</v>
      </c>
      <c r="D65" s="10">
        <f t="shared" si="6"/>
        <v>9084</v>
      </c>
      <c r="E65" s="66">
        <v>9084</v>
      </c>
      <c r="F65" s="66"/>
      <c r="G65" s="10"/>
      <c r="H65" s="12"/>
      <c r="I65" s="12"/>
    </row>
    <row r="66" spans="1:9" s="13" customFormat="1" ht="21" customHeight="1" x14ac:dyDescent="0.25">
      <c r="A66" s="55"/>
      <c r="B66" s="108"/>
      <c r="C66" s="43" t="s">
        <v>91</v>
      </c>
      <c r="D66" s="10">
        <f t="shared" si="6"/>
        <v>5000</v>
      </c>
      <c r="E66" s="66">
        <v>5000</v>
      </c>
      <c r="F66" s="66"/>
      <c r="G66" s="10"/>
      <c r="H66" s="12"/>
      <c r="I66" s="12"/>
    </row>
    <row r="67" spans="1:9" s="13" customFormat="1" x14ac:dyDescent="0.25">
      <c r="A67" s="55" t="s">
        <v>97</v>
      </c>
      <c r="B67" s="78" t="s">
        <v>92</v>
      </c>
      <c r="C67" s="44" t="s">
        <v>93</v>
      </c>
      <c r="D67" s="12">
        <f t="shared" si="6"/>
        <v>-14084</v>
      </c>
      <c r="E67" s="66"/>
      <c r="F67" s="84">
        <f>F68+F69</f>
        <v>-14084</v>
      </c>
      <c r="G67" s="10"/>
      <c r="H67" s="12"/>
      <c r="I67" s="12"/>
    </row>
    <row r="68" spans="1:9" s="13" customFormat="1" ht="78.75" x14ac:dyDescent="0.25">
      <c r="A68" s="55"/>
      <c r="B68" s="102" t="s">
        <v>89</v>
      </c>
      <c r="C68" s="43" t="s">
        <v>94</v>
      </c>
      <c r="D68" s="10">
        <f t="shared" si="6"/>
        <v>-34084</v>
      </c>
      <c r="E68" s="66"/>
      <c r="F68" s="66">
        <f>-34084</f>
        <v>-34084</v>
      </c>
      <c r="G68" s="10"/>
      <c r="H68" s="12"/>
      <c r="I68" s="12"/>
    </row>
    <row r="69" spans="1:9" s="13" customFormat="1" ht="78.75" x14ac:dyDescent="0.25">
      <c r="A69" s="55"/>
      <c r="B69" s="102" t="s">
        <v>89</v>
      </c>
      <c r="C69" s="43" t="s">
        <v>95</v>
      </c>
      <c r="D69" s="10">
        <f t="shared" si="6"/>
        <v>20000</v>
      </c>
      <c r="E69" s="66"/>
      <c r="F69" s="66">
        <f>20000</f>
        <v>20000</v>
      </c>
      <c r="G69" s="10"/>
      <c r="H69" s="12"/>
      <c r="I69" s="12"/>
    </row>
    <row r="70" spans="1:9" s="26" customFormat="1" ht="18.75" x14ac:dyDescent="0.25">
      <c r="A70" s="48" t="s">
        <v>98</v>
      </c>
      <c r="B70" s="25"/>
      <c r="C70" s="49" t="s">
        <v>5</v>
      </c>
      <c r="D70" s="38">
        <f t="shared" si="6"/>
        <v>124312</v>
      </c>
      <c r="E70" s="38">
        <f>E71+E72+E74</f>
        <v>124312</v>
      </c>
      <c r="F70" s="38">
        <f t="shared" ref="F70:I70" si="8">F71+F72+F74</f>
        <v>0</v>
      </c>
      <c r="G70" s="38">
        <f t="shared" si="8"/>
        <v>0</v>
      </c>
      <c r="H70" s="38">
        <f t="shared" si="8"/>
        <v>-5500000</v>
      </c>
      <c r="I70" s="38">
        <f t="shared" si="8"/>
        <v>5500000</v>
      </c>
    </row>
    <row r="71" spans="1:9" s="6" customFormat="1" ht="31.5" x14ac:dyDescent="0.25">
      <c r="A71" s="52" t="s">
        <v>99</v>
      </c>
      <c r="B71" s="8">
        <v>8710</v>
      </c>
      <c r="C71" s="53" t="s">
        <v>29</v>
      </c>
      <c r="D71" s="9">
        <f t="shared" si="6"/>
        <v>-107500</v>
      </c>
      <c r="E71" s="9">
        <v>-107500</v>
      </c>
      <c r="F71" s="9"/>
      <c r="G71" s="9"/>
      <c r="H71" s="9"/>
      <c r="I71" s="9"/>
    </row>
    <row r="72" spans="1:9" s="6" customFormat="1" x14ac:dyDescent="0.25">
      <c r="A72" s="52" t="s">
        <v>100</v>
      </c>
      <c r="B72" s="24">
        <v>9770</v>
      </c>
      <c r="C72" s="87" t="s">
        <v>108</v>
      </c>
      <c r="D72" s="9">
        <f t="shared" ref="D72:D73" si="9">SUM(E72:I72)</f>
        <v>231812</v>
      </c>
      <c r="E72" s="9">
        <f>E73</f>
        <v>231812</v>
      </c>
      <c r="F72" s="9"/>
      <c r="G72" s="9"/>
      <c r="H72" s="9"/>
      <c r="I72" s="9"/>
    </row>
    <row r="73" spans="1:9" s="6" customFormat="1" ht="110.25" x14ac:dyDescent="0.25">
      <c r="A73" s="52"/>
      <c r="B73" s="15" t="s">
        <v>109</v>
      </c>
      <c r="C73" s="43" t="s">
        <v>144</v>
      </c>
      <c r="D73" s="7">
        <f t="shared" si="9"/>
        <v>231812</v>
      </c>
      <c r="E73" s="66">
        <v>231812</v>
      </c>
      <c r="F73" s="9"/>
      <c r="G73" s="9"/>
      <c r="H73" s="9"/>
      <c r="I73" s="9"/>
    </row>
    <row r="74" spans="1:9" s="6" customFormat="1" ht="48" customHeight="1" x14ac:dyDescent="0.25">
      <c r="A74" s="52" t="s">
        <v>110</v>
      </c>
      <c r="B74" s="8">
        <v>9800</v>
      </c>
      <c r="C74" s="53" t="s">
        <v>21</v>
      </c>
      <c r="D74" s="9">
        <f t="shared" ref="D74:D82" si="10">SUM(E74:I74)</f>
        <v>0</v>
      </c>
      <c r="E74" s="9"/>
      <c r="F74" s="9"/>
      <c r="G74" s="9"/>
      <c r="H74" s="9">
        <f>H75</f>
        <v>-5500000</v>
      </c>
      <c r="I74" s="9">
        <f>I75</f>
        <v>5500000</v>
      </c>
    </row>
    <row r="75" spans="1:9" s="6" customFormat="1" ht="63" x14ac:dyDescent="0.25">
      <c r="A75" s="52"/>
      <c r="B75" s="8"/>
      <c r="C75" s="53" t="s">
        <v>6</v>
      </c>
      <c r="D75" s="9">
        <f t="shared" si="10"/>
        <v>0</v>
      </c>
      <c r="E75" s="9"/>
      <c r="F75" s="9"/>
      <c r="G75" s="9"/>
      <c r="H75" s="9">
        <f>SUM(H76:H79)</f>
        <v>-5500000</v>
      </c>
      <c r="I75" s="9">
        <f>SUM(I76:I79)</f>
        <v>5500000</v>
      </c>
    </row>
    <row r="76" spans="1:9" s="5" customFormat="1" ht="47.25" x14ac:dyDescent="0.25">
      <c r="A76" s="56"/>
      <c r="B76" s="15" t="s">
        <v>103</v>
      </c>
      <c r="C76" s="43" t="s">
        <v>104</v>
      </c>
      <c r="D76" s="7">
        <f t="shared" si="10"/>
        <v>1500000</v>
      </c>
      <c r="E76" s="7"/>
      <c r="F76" s="7"/>
      <c r="G76" s="7"/>
      <c r="H76" s="7"/>
      <c r="I76" s="10">
        <v>1500000</v>
      </c>
    </row>
    <row r="77" spans="1:9" s="5" customFormat="1" ht="47.25" x14ac:dyDescent="0.25">
      <c r="A77" s="56"/>
      <c r="B77" s="79" t="s">
        <v>101</v>
      </c>
      <c r="C77" s="43" t="s">
        <v>102</v>
      </c>
      <c r="D77" s="7">
        <f t="shared" si="10"/>
        <v>0</v>
      </c>
      <c r="E77" s="7"/>
      <c r="F77" s="7"/>
      <c r="G77" s="7"/>
      <c r="H77" s="7">
        <v>-2000000</v>
      </c>
      <c r="I77" s="7">
        <v>2000000</v>
      </c>
    </row>
    <row r="78" spans="1:9" s="11" customFormat="1" ht="47.25" x14ac:dyDescent="0.25">
      <c r="A78" s="54"/>
      <c r="B78" s="15" t="s">
        <v>105</v>
      </c>
      <c r="C78" s="43" t="s">
        <v>106</v>
      </c>
      <c r="D78" s="10">
        <f t="shared" si="10"/>
        <v>2000000</v>
      </c>
      <c r="E78" s="10"/>
      <c r="F78" s="10"/>
      <c r="G78" s="10"/>
      <c r="H78" s="10"/>
      <c r="I78" s="10">
        <v>2000000</v>
      </c>
    </row>
    <row r="79" spans="1:9" s="11" customFormat="1" ht="47.25" x14ac:dyDescent="0.25">
      <c r="A79" s="54"/>
      <c r="B79" s="24"/>
      <c r="C79" s="43" t="s">
        <v>111</v>
      </c>
      <c r="D79" s="7">
        <f t="shared" si="10"/>
        <v>-3500000</v>
      </c>
      <c r="E79" s="10"/>
      <c r="F79" s="10"/>
      <c r="G79" s="10"/>
      <c r="H79" s="10">
        <v>-3500000</v>
      </c>
      <c r="I79" s="10"/>
    </row>
    <row r="80" spans="1:9" s="26" customFormat="1" ht="18.75" x14ac:dyDescent="0.25">
      <c r="A80" s="48"/>
      <c r="B80" s="25"/>
      <c r="C80" s="49" t="s">
        <v>8</v>
      </c>
      <c r="D80" s="38">
        <f t="shared" si="10"/>
        <v>6698674</v>
      </c>
      <c r="E80" s="38">
        <f>E6+E20+E35+E38+E49+E63+E70</f>
        <v>-7697566</v>
      </c>
      <c r="F80" s="38">
        <f>F6+F20+F35+F38+F49+F63+F70</f>
        <v>7697566</v>
      </c>
      <c r="G80" s="38">
        <f>G6+G20+G35+G38+G49+G63+G70</f>
        <v>6698674</v>
      </c>
      <c r="H80" s="38">
        <f>H6+H20+H35+H38+H49+H63+H70</f>
        <v>-5500000</v>
      </c>
      <c r="I80" s="38">
        <f>I6+I20+I35+I38+I49+I63+I70</f>
        <v>5500000</v>
      </c>
    </row>
    <row r="81" spans="1:9" s="27" customFormat="1" x14ac:dyDescent="0.25">
      <c r="A81" s="57"/>
      <c r="B81" s="58"/>
      <c r="C81" s="47" t="s">
        <v>25</v>
      </c>
      <c r="D81" s="59">
        <f t="shared" si="10"/>
        <v>-13197566</v>
      </c>
      <c r="E81" s="59">
        <f>E80</f>
        <v>-7697566</v>
      </c>
      <c r="F81" s="59"/>
      <c r="G81" s="59"/>
      <c r="H81" s="59">
        <f>H80</f>
        <v>-5500000</v>
      </c>
      <c r="I81" s="59"/>
    </row>
    <row r="82" spans="1:9" s="34" customFormat="1" x14ac:dyDescent="0.25">
      <c r="A82" s="35"/>
      <c r="B82" s="36"/>
      <c r="C82" s="37" t="s">
        <v>27</v>
      </c>
      <c r="D82" s="39">
        <f t="shared" si="10"/>
        <v>13197566</v>
      </c>
      <c r="E82" s="39"/>
      <c r="F82" s="39">
        <f>F80</f>
        <v>7697566</v>
      </c>
      <c r="G82" s="39"/>
      <c r="H82" s="39"/>
      <c r="I82" s="39">
        <f>I80</f>
        <v>5500000</v>
      </c>
    </row>
    <row r="83" spans="1:9" s="34" customFormat="1" x14ac:dyDescent="0.25">
      <c r="A83" s="35"/>
      <c r="B83" s="36"/>
      <c r="C83" s="37"/>
      <c r="D83" s="39"/>
      <c r="E83" s="39"/>
      <c r="F83" s="39"/>
      <c r="G83" s="39"/>
      <c r="H83" s="39"/>
      <c r="I83" s="39"/>
    </row>
    <row r="84" spans="1:9" s="101" customFormat="1" x14ac:dyDescent="0.25">
      <c r="A84" s="98"/>
      <c r="B84" s="99"/>
      <c r="C84" s="97" t="s">
        <v>141</v>
      </c>
      <c r="D84" s="100">
        <f>SUM(E84:I84)</f>
        <v>6698674</v>
      </c>
      <c r="E84" s="100">
        <f>E85+E86</f>
        <v>-7697566</v>
      </c>
      <c r="F84" s="100">
        <f t="shared" ref="F84:I84" si="11">F85+F86</f>
        <v>7697566</v>
      </c>
      <c r="G84" s="100">
        <f t="shared" si="11"/>
        <v>6698674</v>
      </c>
      <c r="H84" s="100">
        <f t="shared" si="11"/>
        <v>-5500000</v>
      </c>
      <c r="I84" s="100">
        <f t="shared" si="11"/>
        <v>5500000</v>
      </c>
    </row>
    <row r="85" spans="1:9" s="34" customFormat="1" x14ac:dyDescent="0.25">
      <c r="A85" s="35"/>
      <c r="B85" s="36"/>
      <c r="C85" s="37" t="s">
        <v>143</v>
      </c>
      <c r="D85" s="39">
        <f>SUM(E85:I85)</f>
        <v>0</v>
      </c>
      <c r="E85" s="39">
        <f>E80</f>
        <v>-7697566</v>
      </c>
      <c r="F85" s="39">
        <f>F80</f>
        <v>7697566</v>
      </c>
      <c r="G85" s="39"/>
      <c r="H85" s="39">
        <f>H80</f>
        <v>-5500000</v>
      </c>
      <c r="I85" s="39">
        <f>I80</f>
        <v>5500000</v>
      </c>
    </row>
    <row r="86" spans="1:9" s="34" customFormat="1" ht="31.5" x14ac:dyDescent="0.25">
      <c r="A86" s="35"/>
      <c r="B86" s="36"/>
      <c r="C86" s="37" t="s">
        <v>142</v>
      </c>
      <c r="D86" s="39">
        <f>SUM(E86:I86)</f>
        <v>6698674</v>
      </c>
      <c r="E86" s="39"/>
      <c r="F86" s="39"/>
      <c r="G86" s="39">
        <f>G80</f>
        <v>6698674</v>
      </c>
      <c r="H86" s="39"/>
      <c r="I86" s="39"/>
    </row>
    <row r="87" spans="1:9" ht="9" customHeight="1" x14ac:dyDescent="0.25">
      <c r="A87" s="60"/>
      <c r="B87" s="46"/>
      <c r="C87" s="61"/>
      <c r="D87" s="62"/>
      <c r="E87" s="62"/>
      <c r="F87" s="62"/>
      <c r="G87" s="62"/>
      <c r="H87" s="62"/>
      <c r="I87" s="62"/>
    </row>
    <row r="88" spans="1:9" ht="7.9" customHeight="1" x14ac:dyDescent="0.25">
      <c r="D88" s="29"/>
      <c r="E88" s="29"/>
      <c r="F88" s="29"/>
      <c r="G88" s="29"/>
      <c r="H88" s="29"/>
      <c r="I88" s="29"/>
    </row>
    <row r="89" spans="1:9" x14ac:dyDescent="0.25">
      <c r="C89" s="17" t="s">
        <v>22</v>
      </c>
      <c r="D89" s="28"/>
      <c r="E89" s="28"/>
      <c r="H89" s="63" t="s">
        <v>23</v>
      </c>
    </row>
    <row r="90" spans="1:9" x14ac:dyDescent="0.25">
      <c r="E90" s="28">
        <f>E80+F80</f>
        <v>0</v>
      </c>
      <c r="H90" s="28">
        <f>H80+I80</f>
        <v>0</v>
      </c>
    </row>
    <row r="91" spans="1:9" x14ac:dyDescent="0.25">
      <c r="D91" s="28">
        <f>E84+H84</f>
        <v>-13197566</v>
      </c>
      <c r="E91" s="28"/>
      <c r="H91" s="28"/>
    </row>
    <row r="92" spans="1:9" x14ac:dyDescent="0.25">
      <c r="C92" s="19"/>
      <c r="D92" s="28">
        <f>F84+G84+I84</f>
        <v>19896240</v>
      </c>
      <c r="E92" s="28"/>
      <c r="H92" s="28"/>
      <c r="I92" s="28"/>
    </row>
    <row r="93" spans="1:9" x14ac:dyDescent="0.25">
      <c r="D93" s="22"/>
      <c r="E93" s="14"/>
      <c r="F93" s="14"/>
      <c r="G93" s="14"/>
      <c r="H93" s="28"/>
    </row>
    <row r="94" spans="1:9" s="21" customFormat="1" x14ac:dyDescent="0.25">
      <c r="A94" s="18"/>
      <c r="B94" s="3"/>
      <c r="C94" s="19"/>
      <c r="D94" s="23"/>
      <c r="E94" s="23"/>
      <c r="F94" s="23"/>
      <c r="G94" s="23"/>
      <c r="H94" s="29"/>
      <c r="I94" s="19"/>
    </row>
    <row r="95" spans="1:9" x14ac:dyDescent="0.25">
      <c r="D95" s="4"/>
      <c r="E95" s="33"/>
      <c r="F95" s="33"/>
      <c r="G95" s="33"/>
    </row>
    <row r="96" spans="1:9" ht="18.75" x14ac:dyDescent="0.3">
      <c r="D96" s="4"/>
      <c r="E96" s="33"/>
      <c r="F96" s="33"/>
      <c r="G96" s="33"/>
      <c r="H96" s="40"/>
    </row>
    <row r="97" spans="1:9" ht="18.75" x14ac:dyDescent="0.3">
      <c r="D97" s="4"/>
      <c r="E97" s="33"/>
      <c r="F97" s="42"/>
      <c r="G97" s="42"/>
      <c r="H97" s="41"/>
    </row>
    <row r="98" spans="1:9" x14ac:dyDescent="0.25">
      <c r="D98" s="4"/>
      <c r="E98" s="33"/>
      <c r="F98" s="33"/>
      <c r="G98" s="33"/>
    </row>
    <row r="99" spans="1:9" x14ac:dyDescent="0.25">
      <c r="D99" s="4"/>
      <c r="E99" s="14"/>
      <c r="F99" s="33"/>
      <c r="G99" s="33"/>
    </row>
    <row r="100" spans="1:9" x14ac:dyDescent="0.25">
      <c r="D100" s="4"/>
      <c r="E100" s="14"/>
      <c r="F100" s="33"/>
      <c r="G100" s="33"/>
    </row>
    <row r="101" spans="1:9" x14ac:dyDescent="0.25">
      <c r="D101" s="4"/>
      <c r="E101" s="33"/>
      <c r="F101" s="33"/>
      <c r="G101" s="33"/>
    </row>
    <row r="102" spans="1:9" x14ac:dyDescent="0.25">
      <c r="D102" s="4"/>
      <c r="E102" s="33"/>
      <c r="F102" s="33"/>
      <c r="G102" s="33"/>
    </row>
    <row r="103" spans="1:9" x14ac:dyDescent="0.25">
      <c r="D103" s="4"/>
      <c r="E103" s="33"/>
      <c r="F103" s="33"/>
      <c r="G103" s="33"/>
    </row>
    <row r="104" spans="1:9" s="21" customFormat="1" x14ac:dyDescent="0.25">
      <c r="A104" s="18"/>
      <c r="B104" s="3"/>
      <c r="C104" s="19"/>
      <c r="D104" s="20"/>
      <c r="E104" s="20"/>
      <c r="F104" s="20"/>
      <c r="G104" s="20"/>
      <c r="H104" s="19"/>
      <c r="I104" s="19"/>
    </row>
    <row r="105" spans="1:9" x14ac:dyDescent="0.25">
      <c r="D105" s="4"/>
      <c r="E105" s="33"/>
      <c r="F105" s="33"/>
      <c r="G105" s="33"/>
      <c r="I105" s="19"/>
    </row>
    <row r="106" spans="1:9" x14ac:dyDescent="0.25">
      <c r="D106" s="4"/>
      <c r="E106" s="33"/>
      <c r="F106" s="33"/>
      <c r="G106" s="33"/>
    </row>
    <row r="107" spans="1:9" s="21" customFormat="1" x14ac:dyDescent="0.25">
      <c r="A107" s="18"/>
      <c r="B107" s="3"/>
      <c r="C107" s="19"/>
      <c r="D107" s="20"/>
      <c r="E107" s="20"/>
      <c r="F107" s="20"/>
      <c r="G107" s="20"/>
      <c r="H107" s="19"/>
      <c r="I107" s="19"/>
    </row>
    <row r="108" spans="1:9" x14ac:dyDescent="0.25">
      <c r="D108" s="4"/>
      <c r="E108" s="33"/>
      <c r="F108" s="33"/>
      <c r="G108" s="33"/>
    </row>
    <row r="109" spans="1:9" x14ac:dyDescent="0.25">
      <c r="D109" s="32"/>
      <c r="E109" s="33"/>
      <c r="F109" s="33"/>
      <c r="G109" s="33"/>
    </row>
    <row r="110" spans="1:9" x14ac:dyDescent="0.25">
      <c r="D110" s="4"/>
      <c r="E110" s="33"/>
      <c r="F110" s="33"/>
      <c r="G110" s="33"/>
    </row>
    <row r="111" spans="1:9" x14ac:dyDescent="0.25">
      <c r="D111" s="4"/>
      <c r="E111" s="14"/>
      <c r="F111" s="14"/>
      <c r="G111" s="14"/>
    </row>
    <row r="112" spans="1:9" s="21" customFormat="1" x14ac:dyDescent="0.25">
      <c r="A112" s="18"/>
      <c r="B112" s="3"/>
      <c r="C112" s="19"/>
      <c r="D112" s="20"/>
      <c r="E112" s="20"/>
      <c r="F112" s="20"/>
      <c r="G112" s="20"/>
      <c r="H112" s="19"/>
      <c r="I112" s="19"/>
    </row>
    <row r="114" spans="5:5" x14ac:dyDescent="0.25">
      <c r="E114" s="28"/>
    </row>
  </sheetData>
  <mergeCells count="11">
    <mergeCell ref="B22:B23"/>
    <mergeCell ref="B65:B66"/>
    <mergeCell ref="A2:I2"/>
    <mergeCell ref="E4:F4"/>
    <mergeCell ref="A4:A5"/>
    <mergeCell ref="B4:B5"/>
    <mergeCell ref="C4:C5"/>
    <mergeCell ref="D4:D5"/>
    <mergeCell ref="H4:I4"/>
    <mergeCell ref="B44:B46"/>
    <mergeCell ref="B33:B34"/>
  </mergeCells>
  <pageMargins left="0.31496062992125984" right="0.31496062992125984" top="0.15748031496062992" bottom="0.15748031496062992" header="0.31496062992125984" footer="0.31496062992125984"/>
  <pageSetup paperSize="9" scale="77" fitToHeight="21" orientation="landscape" r:id="rId1"/>
  <headerFooter differentFirst="1">
    <oddHeader>&amp;C&amp;P</oddHeader>
  </headerFooter>
  <rowBreaks count="1" manualBreakCount="1">
    <brk id="4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220FU11</cp:lastModifiedBy>
  <cp:lastPrinted>2025-06-16T14:05:49Z</cp:lastPrinted>
  <dcterms:created xsi:type="dcterms:W3CDTF">2025-01-06T19:58:35Z</dcterms:created>
  <dcterms:modified xsi:type="dcterms:W3CDTF">2025-06-17T05:18:45Z</dcterms:modified>
</cp:coreProperties>
</file>