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HARE\0-Старые данные\SHARE\Бюджет 2025\УТОЧНЕННЯ\7_НАСТУПНЕ\на сайт рада\"/>
    </mc:Choice>
  </mc:AlternateContent>
  <bookViews>
    <workbookView xWindow="-108" yWindow="-108" windowWidth="23256" windowHeight="12576"/>
  </bookViews>
  <sheets>
    <sheet name="Аркуш1" sheetId="1" r:id="rId1"/>
  </sheets>
  <definedNames>
    <definedName name="_xlnm.Print_Titles" localSheetId="0">Аркуш1!$4:$5</definedName>
    <definedName name="_xlnm.Print_Area" localSheetId="0">Аркуш1!$A$1:$K$79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 l="1"/>
  <c r="G49" i="1"/>
  <c r="H49" i="1"/>
  <c r="I49" i="1"/>
  <c r="J49" i="1"/>
  <c r="K49" i="1"/>
  <c r="E49" i="1"/>
  <c r="D52" i="1"/>
  <c r="E52" i="1"/>
  <c r="D53" i="1"/>
  <c r="F41" i="1" l="1"/>
  <c r="D43" i="1"/>
  <c r="E23" i="1" l="1"/>
  <c r="E22" i="1" s="1"/>
  <c r="G21" i="1" l="1"/>
  <c r="H21" i="1"/>
  <c r="I21" i="1"/>
  <c r="J21" i="1"/>
  <c r="K21" i="1"/>
  <c r="E39" i="1"/>
  <c r="D39" i="1" s="1"/>
  <c r="D40" i="1"/>
  <c r="E26" i="1"/>
  <c r="E34" i="1"/>
  <c r="D34" i="1" s="1"/>
  <c r="D35" i="1"/>
  <c r="E29" i="1"/>
  <c r="D29" i="1"/>
  <c r="D30" i="1"/>
  <c r="E25" i="1" l="1"/>
  <c r="D24" i="1"/>
  <c r="G59" i="1" l="1"/>
  <c r="I59" i="1"/>
  <c r="J59" i="1"/>
  <c r="K59" i="1"/>
  <c r="E59" i="1"/>
  <c r="G54" i="1"/>
  <c r="H54" i="1"/>
  <c r="I54" i="1"/>
  <c r="J54" i="1"/>
  <c r="K54" i="1"/>
  <c r="D58" i="1"/>
  <c r="F57" i="1"/>
  <c r="D57" i="1" s="1"/>
  <c r="F54" i="1" l="1"/>
  <c r="E8" i="1" l="1"/>
  <c r="F7" i="1" l="1"/>
  <c r="F64" i="1"/>
  <c r="G64" i="1"/>
  <c r="H64" i="1"/>
  <c r="I64" i="1"/>
  <c r="E64" i="1"/>
  <c r="J67" i="1"/>
  <c r="G44" i="1"/>
  <c r="H44" i="1"/>
  <c r="I44" i="1"/>
  <c r="H6" i="1"/>
  <c r="H60" i="1" l="1"/>
  <c r="H59" i="1" s="1"/>
  <c r="H71" i="1" s="1"/>
  <c r="F62" i="1"/>
  <c r="F59" i="1" s="1"/>
  <c r="E55" i="1"/>
  <c r="E54" i="1" s="1"/>
  <c r="H77" i="1" l="1"/>
  <c r="H75" i="1" s="1"/>
  <c r="H73" i="1"/>
  <c r="E46" i="1"/>
  <c r="D48" i="1"/>
  <c r="E44" i="1" l="1"/>
  <c r="D47" i="1"/>
  <c r="E38" i="1" l="1"/>
  <c r="E37" i="1"/>
  <c r="E36" i="1" s="1"/>
  <c r="E32" i="1"/>
  <c r="E31" i="1" s="1"/>
  <c r="E21" i="1" s="1"/>
  <c r="D26" i="1"/>
  <c r="D27" i="1"/>
  <c r="F28" i="1"/>
  <c r="D28" i="1" s="1"/>
  <c r="F25" i="1" l="1"/>
  <c r="F21" i="1" s="1"/>
  <c r="D25" i="1" l="1"/>
  <c r="D18" i="1"/>
  <c r="F6" i="1" l="1"/>
  <c r="G6" i="1"/>
  <c r="G71" i="1" s="1"/>
  <c r="J6" i="1"/>
  <c r="K6" i="1"/>
  <c r="I17" i="1"/>
  <c r="E15" i="1"/>
  <c r="E11" i="1"/>
  <c r="G77" i="1" l="1"/>
  <c r="G75" i="1" s="1"/>
  <c r="G72" i="1"/>
  <c r="D17" i="1"/>
  <c r="I6" i="1"/>
  <c r="I71" i="1" s="1"/>
  <c r="E7" i="1"/>
  <c r="D9" i="1"/>
  <c r="D10" i="1"/>
  <c r="I77" i="1" l="1"/>
  <c r="I75" i="1" s="1"/>
  <c r="I74" i="1"/>
  <c r="D74" i="1" s="1"/>
  <c r="D32" i="1"/>
  <c r="D8" i="1"/>
  <c r="D7" i="1"/>
  <c r="F44" i="1" l="1"/>
  <c r="F71" i="1" s="1"/>
  <c r="F76" i="1" s="1"/>
  <c r="F75" i="1" s="1"/>
  <c r="J44" i="1"/>
  <c r="K44" i="1"/>
  <c r="D45" i="1"/>
  <c r="D12" i="1"/>
  <c r="D11" i="1" l="1"/>
  <c r="D41" i="1"/>
  <c r="D42" i="1"/>
  <c r="D31" i="1"/>
  <c r="D70" i="1" l="1"/>
  <c r="K67" i="1" l="1"/>
  <c r="D61" i="1"/>
  <c r="D62" i="1"/>
  <c r="D51" i="1"/>
  <c r="E50" i="1"/>
  <c r="D50" i="1" s="1"/>
  <c r="D46" i="1"/>
  <c r="D44" i="1"/>
  <c r="D23" i="1"/>
  <c r="D33" i="1"/>
  <c r="D36" i="1"/>
  <c r="D38" i="1"/>
  <c r="D37" i="1"/>
  <c r="E19" i="1"/>
  <c r="D19" i="1" s="1"/>
  <c r="D14" i="1"/>
  <c r="D16" i="1"/>
  <c r="E13" i="1"/>
  <c r="E6" i="1" l="1"/>
  <c r="D13" i="1"/>
  <c r="D15" i="1"/>
  <c r="D22" i="1"/>
  <c r="D63" i="1"/>
  <c r="D59" i="1"/>
  <c r="D60" i="1"/>
  <c r="D49" i="1" l="1"/>
  <c r="E71" i="1"/>
  <c r="E76" i="1" s="1"/>
  <c r="E75" i="1" s="1"/>
  <c r="D55" i="1"/>
  <c r="D77" i="1" l="1"/>
  <c r="D56" i="1"/>
  <c r="J66" i="1" l="1"/>
  <c r="J64" i="1" s="1"/>
  <c r="J71" i="1" s="1"/>
  <c r="J76" i="1" s="1"/>
  <c r="J75" i="1" s="1"/>
  <c r="K66" i="1"/>
  <c r="K64" i="1" s="1"/>
  <c r="K71" i="1" s="1"/>
  <c r="K76" i="1" s="1"/>
  <c r="K75" i="1" s="1"/>
  <c r="D68" i="1"/>
  <c r="D67" i="1" l="1"/>
  <c r="D75" i="1" l="1"/>
  <c r="D71" i="1"/>
  <c r="D65" i="1" l="1"/>
  <c r="D20" i="1" l="1"/>
  <c r="J72" i="1" l="1"/>
  <c r="D64" i="1"/>
  <c r="D69" i="1" l="1"/>
  <c r="K73" i="1" l="1"/>
  <c r="D66" i="1" l="1"/>
  <c r="D21" i="1" l="1"/>
  <c r="D54" i="1"/>
  <c r="E72" i="1" l="1"/>
  <c r="D72" i="1" s="1"/>
  <c r="F73" i="1"/>
  <c r="D6" i="1"/>
  <c r="D73" i="1" l="1"/>
</calcChain>
</file>

<file path=xl/sharedStrings.xml><?xml version="1.0" encoding="utf-8"?>
<sst xmlns="http://schemas.openxmlformats.org/spreadsheetml/2006/main" count="157" uniqueCount="134">
  <si>
    <t>1.</t>
  </si>
  <si>
    <t>Виконавчий комітет</t>
  </si>
  <si>
    <t>2.</t>
  </si>
  <si>
    <t>Управління освіти</t>
  </si>
  <si>
    <t>3.</t>
  </si>
  <si>
    <t>Фінансове управління</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</si>
  <si>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</si>
  <si>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4.</t>
  </si>
  <si>
    <t>РАЗОМ пропозиції на уточнення</t>
  </si>
  <si>
    <t>РАЗОМ</t>
  </si>
  <si>
    <t>№</t>
  </si>
  <si>
    <t>1.1.</t>
  </si>
  <si>
    <t>2.1.</t>
  </si>
  <si>
    <t>3.1.</t>
  </si>
  <si>
    <t>Відділ комунального господарства та благоустрою</t>
  </si>
  <si>
    <t>4.1.</t>
  </si>
  <si>
    <t xml:space="preserve"> </t>
  </si>
  <si>
    <t>Додаток до висновку</t>
  </si>
  <si>
    <t>Перерозподіл коштів</t>
  </si>
  <si>
    <t>ЗФ</t>
  </si>
  <si>
    <t>Передача коштів ЗФ до БР</t>
  </si>
  <si>
    <t>Субвенція з місцевого бюджету державному бюджету на виконання програм соціально-економічного розвитку регіонів</t>
  </si>
  <si>
    <t>Начальник фінансового управління</t>
  </si>
  <si>
    <t>Ольга ЯКОВЕНКО</t>
  </si>
  <si>
    <t>Пропозиції  щодо внесення змін до видаткової частини бюджету Чорноморської міської територіальної громади на 2025 рік</t>
  </si>
  <si>
    <t>в т.ч. загальний фонд</t>
  </si>
  <si>
    <t>за рахунок залишку коштів ЗФ</t>
  </si>
  <si>
    <t xml:space="preserve">         спеціальний фонд (БР)</t>
  </si>
  <si>
    <r>
      <t>Резервний фонд місцевого бюджету /</t>
    </r>
    <r>
      <rPr>
        <sz val="12"/>
        <color theme="1"/>
        <rFont val="Times New Roman"/>
        <family val="1"/>
        <charset val="204"/>
      </rPr>
      <t xml:space="preserve"> зменшення планових призначень</t>
    </r>
  </si>
  <si>
    <t>Забезпечення надійної та безперебійної експлуатації ліфтів</t>
  </si>
  <si>
    <t>4.2.</t>
  </si>
  <si>
    <t>Організація благоустрою населених пунктів</t>
  </si>
  <si>
    <t>6030</t>
  </si>
  <si>
    <t>Членські внески до асоціацій органів місцевого самоврядування</t>
  </si>
  <si>
    <t>1.2.</t>
  </si>
  <si>
    <t>1.3.</t>
  </si>
  <si>
    <t>1.4.</t>
  </si>
  <si>
    <t>1.5.</t>
  </si>
  <si>
    <t>Надання дошкільної освіти</t>
  </si>
  <si>
    <t>2.2.</t>
  </si>
  <si>
    <t>2.3.</t>
  </si>
  <si>
    <t>2.4.</t>
  </si>
  <si>
    <t>Управління соціальної політики</t>
  </si>
  <si>
    <t>Оплата праці з нарахуваннями (економія коштів)</t>
  </si>
  <si>
    <t>6015</t>
  </si>
  <si>
    <t>5.</t>
  </si>
  <si>
    <t>5.1.</t>
  </si>
  <si>
    <t>6.</t>
  </si>
  <si>
    <t>Управління капітального будівництва</t>
  </si>
  <si>
    <t>6.1.</t>
  </si>
  <si>
    <t>6.2.</t>
  </si>
  <si>
    <t>7.</t>
  </si>
  <si>
    <t>7.1.</t>
  </si>
  <si>
    <t>7.2.</t>
  </si>
  <si>
    <t xml:space="preserve">Субвенція з місцевого бюджету державному бюджету на виконання програм соціально-економічного розвитку регіонів / резерв коштів </t>
  </si>
  <si>
    <t>Забезпечення діяльності інших закладів у сфері освіти</t>
  </si>
  <si>
    <t>2.5.</t>
  </si>
  <si>
    <t>2.6.</t>
  </si>
  <si>
    <t>1.6.</t>
  </si>
  <si>
    <t>3.2.</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</si>
  <si>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</si>
  <si>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Розподіл джерел фінансування:</t>
  </si>
  <si>
    <t>за рахунок коштів бюджету Чорноморської міської територіальної громади</t>
  </si>
  <si>
    <t>Електромонтажні роботи. Під'єднання до електромережі будівель, прийнятих від порту</t>
  </si>
  <si>
    <t>СФ (ЦФ)</t>
  </si>
  <si>
    <t>Первинна медична допомога населенню, що надається центрами первинної медичної (медико-санітарної) допомоги</t>
  </si>
  <si>
    <t>Оплата послуг, крім комунальних</t>
  </si>
  <si>
    <t>Інші заходи у сфері соціального захисту і соціального забезпечення</t>
  </si>
  <si>
    <t>Інші виплати населенню (Матеріальна допомога за заявами)</t>
  </si>
  <si>
    <t>Олександрівська с/а - поточний ремонт дороги по вул.Єдності, сел.Олександрівка</t>
  </si>
  <si>
    <t>Муніципальні формування з охорони громадського порядку</t>
  </si>
  <si>
    <t>Оплата праці та нарахування на заробітну плату (на період воєнного стану)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</si>
  <si>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</si>
  <si>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№7547 від 25.06.25</t>
  </si>
  <si>
    <t>№2409 від 09.05.25</t>
  </si>
  <si>
    <t>№7589 від 26.06.25</t>
  </si>
  <si>
    <t>дог.</t>
  </si>
  <si>
    <t>Надання загальної середньої освіти закладами загальної середньої освіти за рахунок коштів місцевого бюджету</t>
  </si>
  <si>
    <t>Виплата муніципальної адресної допомоги працівникам закладів та установ Чорноморської міської ради Одеського району Одеської області окремих галузей</t>
  </si>
  <si>
    <t>Капітальний ремонт вимощення та заміна вікон Чорноморського ліцею № 7 Чорноморської міської ради Одеського району Одеської області, розташованого за адресою: Одеська область, Одеський район, місто Чорноморськ, проспект Миру, 43А</t>
  </si>
  <si>
    <t>Капітальний ремонт харчоблоку в будівлі Чорноморського ліцею № 6 Чорноморської міської ради Одеського району Одеської області, за адресою: Одеська область, Одеський район, м.Чорноморськ, вулиця Спортивна, 3А (роботи з розробки проектно-кошторисної документації, експертизи проекту)</t>
  </si>
  <si>
    <t>Забезпечення діяльності інклюзивно-ресурсних центрів за рахунок освітньої субвенції</t>
  </si>
  <si>
    <t>Оплата послуг / економія коштів</t>
  </si>
  <si>
    <t>Оплата праці з нарахуваннями / економія коштів</t>
  </si>
  <si>
    <t>8110</t>
  </si>
  <si>
    <t>Заходи із запобігання та ліквідації надзвичайних ситуацій та наслідків стихійного лиха</t>
  </si>
  <si>
    <t>Виплата одному з батьків дитини (учня) з особливими освітніми потребами або уповноваженими ними особам - мешканцям Чорноморської міської територіальної громади компенсації за виконання функцій асистента дитини (учня) під час освітнього процесу</t>
  </si>
  <si>
    <t>Відділ молоді та спорту</t>
  </si>
  <si>
    <t>Фінансова підтримка Одеській обласній федерації греко-римської боротьби (проведення навчально-тренувальних зборів для збірної команди Одеської області)</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</si>
  <si>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</si>
  <si>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Послуги з організації відвідування  спортивного закладу для спортивного та фізкультурно-оздоровчого процесу  на території ЧМТГ  місце проживання, яких  задеклароване/зареєстроване на території ЧМТГ, ветеранам війни</t>
  </si>
  <si>
    <t>Оплата електроенергії</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</si>
  <si>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</si>
  <si>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</si>
  <si>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</si>
  <si>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</si>
  <si>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№2373 від 07.05.25</t>
  </si>
  <si>
    <t>№1618 від 27.06.25</t>
  </si>
  <si>
    <t>СФ(БР)</t>
  </si>
  <si>
    <t>№2948 від 09.06.25</t>
  </si>
  <si>
    <t>Матеріально-технічне забезпечення військової частини 1472 (23 загін морської охорони Державної прикордонної служби України)</t>
  </si>
  <si>
    <t>№3019 від 12.06.25</t>
  </si>
  <si>
    <t xml:space="preserve">Матеріально-технічне забезпечення Департаменту поліції особливого призначення "Об'єднана штурмова бригада Національної поліції "Лють" (Управління поліції особливого призначення № 2 (штурмовий полк "Цунамі") </t>
  </si>
  <si>
    <t xml:space="preserve">         спеціальний фонд (ЦФ)</t>
  </si>
  <si>
    <t>За рахунок субвенцій та цільових надходжень</t>
  </si>
  <si>
    <t>за рахунок субвенцій та цільових надходжень</t>
  </si>
  <si>
    <t>Монтажні та пусконалагоджувальні роботи по ліфту в/п 400 кг на 22 зупинки в будівлі за адресою: Одеська обл., м.Чорноморськ, вул.Парусна, 18</t>
  </si>
  <si>
    <t>№7713 від 27.06.25</t>
  </si>
  <si>
    <t>5.2.</t>
  </si>
  <si>
    <t>№7746 від 30.06.25</t>
  </si>
  <si>
    <t>Придбання медичного обладнання (переносний мобільний електрогардіограф для Олександрівської амбулаторії, мегатоскопи)</t>
  </si>
  <si>
    <t>№7693 від 27.06.25</t>
  </si>
  <si>
    <t>№7081 від 16.06.25
№7693 від 27.06.25</t>
  </si>
  <si>
    <t>розр</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</si>
  <si>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</si>
  <si>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Забезпечення діяльності центрів професійного розвитку педагогічних працівників</t>
  </si>
  <si>
    <t>5031</t>
  </si>
  <si>
    <t>Розвиток здібностей у дітей та молоді з фізичної культури та спорту комунальними дитячо-юнацькими спортивними школами</t>
  </si>
  <si>
    <t>2.7.</t>
  </si>
  <si>
    <t>2.8.</t>
  </si>
  <si>
    <t>2.9.</t>
  </si>
  <si>
    <t>№7754 від 30.06.25</t>
  </si>
  <si>
    <t>№7746 від 30.06.25 №706 від 30.06.25</t>
  </si>
  <si>
    <t>№ 7752 від 30.06.25</t>
  </si>
  <si>
    <t>№7777 від 30.06.25</t>
  </si>
  <si>
    <t>№7780 від 30.06.25</t>
  </si>
  <si>
    <t>Придбання матеріалів, предметів, обладнання та інвентарю (медичні картки амбулаторного хворого)</t>
  </si>
  <si>
    <t xml:space="preserve">Внесок до Фонду Асоціації міст України з допомоги громадам – члена Асоціації міст України </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</si>
  <si>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 за результатами укладеного договору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</si>
  <si>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</si>
  <si>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 xml:space="preserve">Розробка проектно-кошторисної документації стадії "РП" (Робочий проект) по об'єкту: "Будівництво майданчиків для встановлення підземних контейнерів для збору побутових відходів населення  на території міста Чорноморська" </t>
  </si>
  <si>
    <r>
      <t xml:space="preserve">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 / </t>
    </r>
    <r>
      <rPr>
        <b/>
        <i/>
        <sz val="12"/>
        <color theme="1"/>
        <rFont val="Times New Roman"/>
        <family val="1"/>
        <charset val="204"/>
      </rPr>
      <t>за рахунок коштів іншої субвенції з Вишгородської міської територіальної громади в рамках експериментального проекту "Пліч-о-пліч: Згуртовані громади"</t>
    </r>
  </si>
  <si>
    <t>Підтримка спорту вищих досягнень та організацій, які здійснюють фізкультурно-спортивну діяльність в регіоні</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</si>
  <si>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(співфінансування за рахунок благодійної фінансової допомоги на безповоротній та безоплатній основі від компанії Logistics Plus Inc., Ері, штат Пенсильванія, еквівалент 50 000 доларів США за курсом НБУ станом на 30.06.2025р. - 41,6409 за 1 долар США)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</si>
</sst>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b/>
      <sz val="14"/>
      <color theme="1"/>
      <name val="Times New Roman"/>
      <family val="1"/>
      <charset val="204"/>
    </font>
    <font>
      <sz val="12"/>
      <name val="Times New Roman"/>
      <family val="1"/>
      <charset val="204"/>
    </font>
    <font>
      <sz val="14"/>
      <color theme="1"/>
      <name val="Times New Roman"/>
      <family val="1"/>
      <charset val="204"/>
    </font>
    <font>
      <b/>
      <i/>
      <sz val="12"/>
      <color theme="1"/>
      <name val="Times New Roman"/>
      <family val="1"/>
      <charset val="204"/>
    </font>
    <font>
      <sz val="10"/>
      <color indexed="8"/>
      <name val="Arial"/>
      <family val="2"/>
      <charset val="204"/>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cellStyleXfs>
  <cellXfs count="110">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wrapText="1"/>
    </xf>
    <xf numFmtId="4"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4"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1" fillId="3" borderId="1" xfId="0" applyNumberFormat="1" applyFont="1" applyFill="1" applyBorder="1" applyAlignment="1">
      <alignment horizontal="center" vertical="center" wrapText="1"/>
    </xf>
    <xf numFmtId="0" fontId="1" fillId="3" borderId="0" xfId="0" applyFont="1" applyFill="1" applyAlignment="1">
      <alignment vertical="center"/>
    </xf>
    <xf numFmtId="4" fontId="2" fillId="3" borderId="1" xfId="0" applyNumberFormat="1" applyFont="1" applyFill="1" applyBorder="1" applyAlignment="1">
      <alignment horizontal="center" vertical="center" wrapText="1"/>
    </xf>
    <xf numFmtId="0" fontId="2" fillId="3" borderId="0" xfId="0" applyFont="1" applyFill="1" applyAlignment="1">
      <alignment vertical="center"/>
    </xf>
    <xf numFmtId="0" fontId="1" fillId="0" borderId="0" xfId="0" applyFont="1" applyAlignment="1">
      <alignment horizontal="center" wrapText="1"/>
    </xf>
    <xf numFmtId="0" fontId="1" fillId="3" borderId="1"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xf>
    <xf numFmtId="0" fontId="2" fillId="0" borderId="0" xfId="0" applyFont="1" applyAlignment="1">
      <alignment horizontal="left" wrapText="1"/>
    </xf>
    <xf numFmtId="4" fontId="2" fillId="0" borderId="0" xfId="0" applyNumberFormat="1" applyFont="1" applyAlignment="1">
      <alignment horizontal="center" vertical="center"/>
    </xf>
    <xf numFmtId="0" fontId="2" fillId="0" borderId="0" xfId="0" applyFont="1"/>
    <xf numFmtId="4" fontId="2" fillId="0" borderId="0" xfId="0" applyNumberFormat="1" applyFont="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vertical="center"/>
    </xf>
    <xf numFmtId="0" fontId="3" fillId="3" borderId="0" xfId="0" applyFont="1" applyFill="1" applyAlignment="1">
      <alignment vertical="center"/>
    </xf>
    <xf numFmtId="4" fontId="1" fillId="0" borderId="0" xfId="0" applyNumberFormat="1" applyFont="1" applyAlignment="1">
      <alignment horizontal="left" wrapText="1"/>
    </xf>
    <xf numFmtId="4" fontId="2" fillId="0" borderId="0" xfId="0" applyNumberFormat="1" applyFont="1" applyAlignment="1">
      <alignment horizontal="left" wrapText="1"/>
    </xf>
    <xf numFmtId="4" fontId="2" fillId="0" borderId="1" xfId="0" quotePrefix="1" applyNumberFormat="1" applyFont="1" applyBorder="1" applyAlignment="1">
      <alignment horizontal="center" vertical="center" wrapText="1"/>
    </xf>
    <xf numFmtId="4" fontId="5" fillId="0" borderId="0" xfId="0" applyNumberFormat="1" applyFont="1" applyAlignment="1">
      <alignment horizontal="center" vertical="center"/>
    </xf>
    <xf numFmtId="4" fontId="1" fillId="0" borderId="0" xfId="0" applyNumberFormat="1" applyFont="1" applyAlignment="1">
      <alignment horizontal="center" wrapText="1"/>
    </xf>
    <xf numFmtId="0" fontId="3"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4" fontId="4" fillId="2" borderId="1" xfId="0" applyNumberFormat="1" applyFont="1" applyFill="1" applyBorder="1" applyAlignment="1">
      <alignment horizontal="center" vertical="center" wrapText="1"/>
    </xf>
    <xf numFmtId="4" fontId="3" fillId="0" borderId="1" xfId="0" applyNumberFormat="1" applyFont="1" applyBorder="1" applyAlignment="1">
      <alignment horizontal="center" wrapText="1"/>
    </xf>
    <xf numFmtId="4" fontId="6" fillId="0" borderId="0" xfId="0" applyNumberFormat="1" applyFont="1" applyAlignment="1">
      <alignment horizontal="left" wrapText="1"/>
    </xf>
    <xf numFmtId="4" fontId="4" fillId="0" borderId="0" xfId="0" applyNumberFormat="1" applyFont="1" applyAlignment="1">
      <alignment horizontal="left" wrapText="1"/>
    </xf>
    <xf numFmtId="4" fontId="4" fillId="0" borderId="0" xfId="0" applyNumberFormat="1" applyFont="1" applyAlignment="1">
      <alignment horizont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0" borderId="0" xfId="0" applyFont="1" applyAlignment="1">
      <alignment horizontal="right"/>
    </xf>
    <xf numFmtId="0" fontId="3" fillId="3"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6"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3" borderId="1" xfId="0" applyFont="1" applyFill="1" applyBorder="1" applyAlignment="1">
      <alignment horizontal="center" vertical="center"/>
    </xf>
    <xf numFmtId="0" fontId="2" fillId="3" borderId="1" xfId="0" applyFont="1" applyFill="1" applyBorder="1" applyAlignment="1">
      <alignment horizontal="center" vertical="center"/>
    </xf>
    <xf numFmtId="16" fontId="1"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 fillId="0" borderId="0" xfId="0" applyNumberFormat="1" applyFont="1" applyAlignment="1">
      <alignment horizontal="right"/>
    </xf>
    <xf numFmtId="4" fontId="1" fillId="0" borderId="0" xfId="0" applyNumberFormat="1" applyFont="1"/>
    <xf numFmtId="4" fontId="1"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16"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1" xfId="0" quotePrefix="1" applyNumberFormat="1" applyFont="1" applyBorder="1" applyAlignment="1">
      <alignment horizontal="center" vertical="center" wrapText="1"/>
    </xf>
    <xf numFmtId="0" fontId="3" fillId="0" borderId="0" xfId="0" applyFont="1" applyAlignment="1">
      <alignment vertical="center"/>
    </xf>
    <xf numFmtId="4" fontId="3" fillId="3"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4" fontId="3" fillId="3" borderId="1" xfId="0" quotePrefix="1"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wrapText="1"/>
    </xf>
    <xf numFmtId="0" fontId="7" fillId="0" borderId="0" xfId="0" applyFont="1" applyAlignment="1">
      <alignment vertical="center"/>
    </xf>
    <xf numFmtId="0" fontId="2" fillId="3" borderId="1" xfId="0" quotePrefix="1" applyFont="1" applyFill="1" applyBorder="1" applyAlignment="1">
      <alignment vertical="center" wrapText="1"/>
    </xf>
    <xf numFmtId="4" fontId="2"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49" fontId="3" fillId="3" borderId="1" xfId="0" applyNumberFormat="1" applyFont="1" applyFill="1" applyBorder="1" applyAlignment="1">
      <alignment horizontal="center" vertical="center" wrapText="1"/>
    </xf>
    <xf numFmtId="0" fontId="2" fillId="3" borderId="1" xfId="0" quotePrefix="1" applyFont="1" applyFill="1" applyBorder="1" applyAlignment="1">
      <alignment horizontal="left" vertical="center" wrapText="1"/>
    </xf>
    <xf numFmtId="0" fontId="7" fillId="3" borderId="1"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0" xfId="0" applyFont="1" applyFill="1" applyAlignment="1">
      <alignment vertical="center"/>
    </xf>
    <xf numFmtId="4" fontId="4" fillId="0" borderId="0" xfId="0" applyNumberFormat="1" applyFont="1" applyAlignment="1">
      <alignment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left" wrapText="1"/>
    </xf>
    <xf numFmtId="0" fontId="7" fillId="2" borderId="1" xfId="0" applyFont="1" applyFill="1" applyBorder="1" applyAlignment="1">
      <alignment horizontal="center"/>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0" fontId="7" fillId="2" borderId="0" xfId="0" applyFont="1" applyFill="1"/>
    <xf numFmtId="0" fontId="3" fillId="0" borderId="1" xfId="0" applyFont="1" applyBorder="1" applyAlignment="1">
      <alignment horizontal="center" vertical="center" wrapText="1"/>
    </xf>
    <xf numFmtId="16" fontId="2" fillId="3" borderId="1" xfId="0" applyNumberFormat="1" applyFont="1" applyFill="1" applyBorder="1" applyAlignment="1">
      <alignment horizontal="center" vertical="center" wrapText="1"/>
    </xf>
    <xf numFmtId="4" fontId="2" fillId="3" borderId="1" xfId="0" quotePrefix="1" applyNumberFormat="1" applyFont="1" applyFill="1" applyBorder="1" applyAlignment="1">
      <alignment horizontal="center" vertical="center" wrapText="1"/>
    </xf>
    <xf numFmtId="16" fontId="3" fillId="3" borderId="1" xfId="0" applyNumberFormat="1" applyFont="1" applyFill="1" applyBorder="1" applyAlignment="1">
      <alignment horizontal="center" vertical="center" wrapText="1"/>
    </xf>
    <xf numFmtId="0" fontId="3" fillId="3" borderId="1" xfId="1" quotePrefix="1" applyFont="1" applyFill="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4" fontId="7" fillId="0" borderId="1" xfId="0" quotePrefix="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1" xfId="0" quotePrefix="1" applyFont="1" applyBorder="1" applyAlignment="1">
      <alignment horizontal="left" vertical="center" wrapText="1"/>
    </xf>
    <xf numFmtId="4" fontId="7" fillId="3" borderId="1"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0" fontId="5" fillId="3" borderId="3" xfId="0" quotePrefix="1" applyFont="1" applyFill="1" applyBorder="1" applyAlignment="1">
      <alignment horizontal="left" vertical="center" wrapText="1"/>
    </xf>
    <xf numFmtId="0" fontId="3" fillId="0" borderId="6" xfId="0" applyFont="1" applyBorder="1" applyAlignment="1">
      <alignment horizontal="left" vertical="center"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1" fillId="0" borderId="1" xfId="0" applyFont="1" applyBorder="1" applyAlignment="1">
      <alignment horizont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Звичайний" xfId="0" builtinId="0"/>
    <cellStyle name="Обычный 9"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tabSelected="1" view="pageBreakPreview" zoomScale="70" zoomScaleNormal="100" zoomScaleSheetLayoutView="70" workbookViewId="0">
      <pane xSplit="4" ySplit="5" topLeftCell="E36" activePane="bottomRight" state="frozen"/>
      <selection pane="topRight" activeCell="E1" sqref="E1"/>
      <selection pane="bottomLeft" activeCell="A6" sqref="A6"/>
      <selection pane="bottomRight" activeCell="C42" sqref="C42"/>
    </sheetView>
  </sheetViews>
  <sheetFormatPr defaultColWidth="8.88671875" defaultRowHeight="15.6" x14ac:dyDescent="0.3"/>
  <cols>
    <col min="1" max="1" width="5.33203125" style="16" customWidth="1"/>
    <col min="2" max="2" width="13" style="14" customWidth="1"/>
    <col min="3" max="3" width="64.5546875" style="17" customWidth="1"/>
    <col min="4" max="4" width="17.88671875" style="17" customWidth="1"/>
    <col min="5" max="5" width="17" style="17" customWidth="1"/>
    <col min="6" max="9" width="17.33203125" style="17" customWidth="1"/>
    <col min="10" max="10" width="17.88671875" style="17" customWidth="1"/>
    <col min="11" max="11" width="16.6640625" style="17" customWidth="1"/>
    <col min="12" max="12" width="10.88671875" style="1" bestFit="1" customWidth="1"/>
    <col min="13" max="16384" width="8.88671875" style="1"/>
  </cols>
  <sheetData>
    <row r="1" spans="1:12" x14ac:dyDescent="0.3">
      <c r="K1" s="43" t="s">
        <v>17</v>
      </c>
    </row>
    <row r="2" spans="1:12" x14ac:dyDescent="0.3">
      <c r="A2" s="104" t="s">
        <v>24</v>
      </c>
      <c r="B2" s="104"/>
      <c r="C2" s="104"/>
      <c r="D2" s="104"/>
      <c r="E2" s="104"/>
      <c r="F2" s="104"/>
      <c r="G2" s="104"/>
      <c r="H2" s="104"/>
      <c r="I2" s="104"/>
      <c r="J2" s="104"/>
      <c r="K2" s="104"/>
    </row>
    <row r="4" spans="1:12" ht="31.95" customHeight="1" x14ac:dyDescent="0.3">
      <c r="A4" s="105" t="s">
        <v>10</v>
      </c>
      <c r="B4" s="106"/>
      <c r="C4" s="105" t="s">
        <v>16</v>
      </c>
      <c r="D4" s="105" t="s">
        <v>9</v>
      </c>
      <c r="E4" s="105" t="s">
        <v>18</v>
      </c>
      <c r="F4" s="105"/>
      <c r="G4" s="107" t="s">
        <v>104</v>
      </c>
      <c r="H4" s="108"/>
      <c r="I4" s="109"/>
      <c r="J4" s="105" t="s">
        <v>26</v>
      </c>
      <c r="K4" s="105"/>
      <c r="L4" s="58"/>
    </row>
    <row r="5" spans="1:12" s="2" customFormat="1" ht="46.8" x14ac:dyDescent="0.3">
      <c r="A5" s="105"/>
      <c r="B5" s="106"/>
      <c r="C5" s="105"/>
      <c r="D5" s="105"/>
      <c r="E5" s="8" t="s">
        <v>19</v>
      </c>
      <c r="F5" s="8" t="s">
        <v>20</v>
      </c>
      <c r="G5" s="94" t="s">
        <v>19</v>
      </c>
      <c r="H5" s="97" t="s">
        <v>98</v>
      </c>
      <c r="I5" s="60" t="s">
        <v>64</v>
      </c>
      <c r="J5" s="8" t="s">
        <v>19</v>
      </c>
      <c r="K5" s="8" t="s">
        <v>20</v>
      </c>
    </row>
    <row r="6" spans="1:12" s="25" customFormat="1" ht="17.399999999999999" x14ac:dyDescent="0.3">
      <c r="A6" s="45" t="s">
        <v>0</v>
      </c>
      <c r="B6" s="24"/>
      <c r="C6" s="46" t="s">
        <v>1</v>
      </c>
      <c r="D6" s="36">
        <f t="shared" ref="D6:D54" si="0">SUM(E6:K6)</f>
        <v>4040045</v>
      </c>
      <c r="E6" s="36">
        <f>E7+E11+E13+E15+E17+E19</f>
        <v>1898000</v>
      </c>
      <c r="F6" s="36">
        <f t="shared" ref="F6:K6" si="1">F7+F11+F13+F15+F17+F19</f>
        <v>60000</v>
      </c>
      <c r="G6" s="36">
        <f t="shared" si="1"/>
        <v>0</v>
      </c>
      <c r="H6" s="36">
        <f t="shared" si="1"/>
        <v>0</v>
      </c>
      <c r="I6" s="36">
        <f t="shared" si="1"/>
        <v>2082045</v>
      </c>
      <c r="J6" s="36">
        <f t="shared" si="1"/>
        <v>0</v>
      </c>
      <c r="K6" s="36">
        <f t="shared" si="1"/>
        <v>0</v>
      </c>
    </row>
    <row r="7" spans="1:12" s="6" customFormat="1" ht="31.2" x14ac:dyDescent="0.3">
      <c r="A7" s="47" t="s">
        <v>11</v>
      </c>
      <c r="B7" s="23">
        <v>2111</v>
      </c>
      <c r="C7" s="77" t="s">
        <v>65</v>
      </c>
      <c r="D7" s="9">
        <f>SUM(E7:K7)</f>
        <v>0</v>
      </c>
      <c r="E7" s="74">
        <f>SUM(E8:E10)</f>
        <v>-60000</v>
      </c>
      <c r="F7" s="74">
        <f>SUM(F8:F10)</f>
        <v>60000</v>
      </c>
      <c r="G7" s="29"/>
      <c r="H7" s="29"/>
      <c r="I7" s="29"/>
      <c r="J7" s="29"/>
      <c r="K7" s="29"/>
    </row>
    <row r="8" spans="1:12" s="26" customFormat="1" ht="31.2" x14ac:dyDescent="0.3">
      <c r="A8" s="54"/>
      <c r="B8" s="55" t="s">
        <v>121</v>
      </c>
      <c r="C8" s="44" t="s">
        <v>66</v>
      </c>
      <c r="D8" s="62">
        <f>SUM(E8:K8)</f>
        <v>-105000</v>
      </c>
      <c r="E8" s="56">
        <f>-95000-10000</f>
        <v>-105000</v>
      </c>
      <c r="F8" s="56"/>
      <c r="G8" s="56"/>
      <c r="H8" s="56"/>
      <c r="I8" s="56"/>
      <c r="J8" s="56"/>
      <c r="K8" s="56"/>
    </row>
    <row r="9" spans="1:12" s="26" customFormat="1" ht="46.8" x14ac:dyDescent="0.3">
      <c r="A9" s="54"/>
      <c r="B9" s="55" t="s">
        <v>121</v>
      </c>
      <c r="C9" s="44" t="s">
        <v>110</v>
      </c>
      <c r="D9" s="62">
        <f t="shared" ref="D9:D10" si="2">SUM(E9:K9)</f>
        <v>70000</v>
      </c>
      <c r="E9" s="56">
        <v>10000</v>
      </c>
      <c r="F9" s="56">
        <v>60000</v>
      </c>
      <c r="G9" s="56"/>
      <c r="H9" s="56"/>
      <c r="I9" s="56"/>
      <c r="J9" s="56"/>
      <c r="K9" s="56"/>
    </row>
    <row r="10" spans="1:12" s="26" customFormat="1" ht="31.2" x14ac:dyDescent="0.3">
      <c r="A10" s="54"/>
      <c r="B10" s="55" t="s">
        <v>121</v>
      </c>
      <c r="C10" s="44" t="s">
        <v>126</v>
      </c>
      <c r="D10" s="62">
        <f t="shared" si="2"/>
        <v>35000</v>
      </c>
      <c r="E10" s="56">
        <v>35000</v>
      </c>
      <c r="F10" s="56"/>
      <c r="G10" s="56"/>
      <c r="H10" s="56"/>
      <c r="I10" s="56"/>
      <c r="J10" s="56"/>
      <c r="K10" s="56"/>
    </row>
    <row r="11" spans="1:12" s="13" customFormat="1" ht="31.2" x14ac:dyDescent="0.3">
      <c r="A11" s="90" t="s">
        <v>34</v>
      </c>
      <c r="B11" s="94">
        <v>3242</v>
      </c>
      <c r="C11" s="48" t="s">
        <v>67</v>
      </c>
      <c r="D11" s="12">
        <f t="shared" si="0"/>
        <v>-500000</v>
      </c>
      <c r="E11" s="74">
        <f>E12</f>
        <v>-500000</v>
      </c>
      <c r="F11" s="91"/>
      <c r="G11" s="91"/>
      <c r="H11" s="91"/>
      <c r="I11" s="91"/>
      <c r="J11" s="91"/>
      <c r="K11" s="91"/>
    </row>
    <row r="12" spans="1:12" s="26" customFormat="1" ht="31.2" x14ac:dyDescent="0.3">
      <c r="A12" s="92"/>
      <c r="B12" s="101" t="s">
        <v>111</v>
      </c>
      <c r="C12" s="93" t="s">
        <v>68</v>
      </c>
      <c r="D12" s="56">
        <f t="shared" si="0"/>
        <v>-500000</v>
      </c>
      <c r="E12" s="65">
        <v>-500000</v>
      </c>
      <c r="F12" s="67"/>
      <c r="G12" s="67"/>
      <c r="H12" s="67"/>
      <c r="I12" s="67"/>
      <c r="J12" s="67"/>
      <c r="K12" s="67"/>
    </row>
    <row r="13" spans="1:12" s="13" customFormat="1" x14ac:dyDescent="0.3">
      <c r="A13" s="90" t="s">
        <v>35</v>
      </c>
      <c r="B13" s="68" t="s">
        <v>32</v>
      </c>
      <c r="C13" s="73" t="s">
        <v>31</v>
      </c>
      <c r="D13" s="12">
        <f t="shared" si="0"/>
        <v>1900000</v>
      </c>
      <c r="E13" s="91">
        <f>E14</f>
        <v>1900000</v>
      </c>
      <c r="F13" s="91"/>
      <c r="G13" s="91"/>
      <c r="H13" s="91"/>
      <c r="I13" s="91"/>
      <c r="J13" s="91"/>
      <c r="K13" s="91"/>
    </row>
    <row r="14" spans="1:12" s="26" customFormat="1" ht="31.2" x14ac:dyDescent="0.3">
      <c r="A14" s="92"/>
      <c r="B14" s="55" t="s">
        <v>73</v>
      </c>
      <c r="C14" s="82" t="s">
        <v>69</v>
      </c>
      <c r="D14" s="56">
        <f t="shared" si="0"/>
        <v>1900000</v>
      </c>
      <c r="E14" s="67">
        <v>1900000</v>
      </c>
      <c r="F14" s="67"/>
      <c r="G14" s="67"/>
      <c r="H14" s="67"/>
      <c r="I14" s="67"/>
      <c r="J14" s="67"/>
      <c r="K14" s="67"/>
    </row>
    <row r="15" spans="1:12" s="6" customFormat="1" ht="31.2" x14ac:dyDescent="0.3">
      <c r="A15" s="47" t="s">
        <v>36</v>
      </c>
      <c r="B15" s="60">
        <v>7680</v>
      </c>
      <c r="C15" s="50" t="s">
        <v>33</v>
      </c>
      <c r="D15" s="9">
        <f t="shared" si="0"/>
        <v>70000</v>
      </c>
      <c r="E15" s="29">
        <f>E16</f>
        <v>70000</v>
      </c>
      <c r="F15" s="29"/>
      <c r="G15" s="29"/>
      <c r="H15" s="29"/>
      <c r="I15" s="29"/>
      <c r="J15" s="29"/>
      <c r="K15" s="29"/>
    </row>
    <row r="16" spans="1:12" s="64" customFormat="1" ht="31.2" x14ac:dyDescent="0.3">
      <c r="A16" s="61"/>
      <c r="B16" s="66" t="s">
        <v>74</v>
      </c>
      <c r="C16" s="95" t="s">
        <v>127</v>
      </c>
      <c r="D16" s="62">
        <f t="shared" si="0"/>
        <v>70000</v>
      </c>
      <c r="E16" s="63">
        <v>70000</v>
      </c>
      <c r="F16" s="63"/>
      <c r="G16" s="63"/>
      <c r="H16" s="63"/>
      <c r="I16" s="63"/>
      <c r="J16" s="63"/>
      <c r="K16" s="63"/>
    </row>
    <row r="17" spans="1:11" s="72" customFormat="1" ht="93.6" x14ac:dyDescent="0.3">
      <c r="A17" s="47" t="s">
        <v>37</v>
      </c>
      <c r="B17" s="94">
        <v>7691</v>
      </c>
      <c r="C17" s="50" t="s">
        <v>72</v>
      </c>
      <c r="D17" s="9">
        <f t="shared" si="0"/>
        <v>2082045</v>
      </c>
      <c r="E17" s="96"/>
      <c r="F17" s="96"/>
      <c r="G17" s="96"/>
      <c r="H17" s="96"/>
      <c r="I17" s="29">
        <f>I18</f>
        <v>2082045</v>
      </c>
      <c r="J17" s="96"/>
      <c r="K17" s="96"/>
    </row>
    <row r="18" spans="1:11" s="64" customFormat="1" ht="124.8" x14ac:dyDescent="0.3">
      <c r="A18" s="61"/>
      <c r="B18" s="89" t="s">
        <v>76</v>
      </c>
      <c r="C18" s="44" t="s">
        <v>133</v>
      </c>
      <c r="D18" s="62">
        <f t="shared" si="0"/>
        <v>2082045</v>
      </c>
      <c r="E18" s="63"/>
      <c r="F18" s="63"/>
      <c r="G18" s="63"/>
      <c r="H18" s="63"/>
      <c r="I18" s="63">
        <v>2082045</v>
      </c>
      <c r="J18" s="63"/>
      <c r="K18" s="63"/>
    </row>
    <row r="19" spans="1:11" s="6" customFormat="1" x14ac:dyDescent="0.3">
      <c r="A19" s="47" t="s">
        <v>58</v>
      </c>
      <c r="B19" s="94">
        <v>8210</v>
      </c>
      <c r="C19" s="50" t="s">
        <v>70</v>
      </c>
      <c r="D19" s="9">
        <f t="shared" si="0"/>
        <v>488000</v>
      </c>
      <c r="E19" s="29">
        <f>E20</f>
        <v>488000</v>
      </c>
      <c r="F19" s="29"/>
      <c r="G19" s="29"/>
      <c r="H19" s="29"/>
      <c r="I19" s="29"/>
      <c r="J19" s="29"/>
      <c r="K19" s="29"/>
    </row>
    <row r="20" spans="1:11" s="64" customFormat="1" ht="31.2" x14ac:dyDescent="0.3">
      <c r="A20" s="61"/>
      <c r="B20" s="89" t="s">
        <v>75</v>
      </c>
      <c r="C20" s="82" t="s">
        <v>71</v>
      </c>
      <c r="D20" s="62">
        <f t="shared" si="0"/>
        <v>488000</v>
      </c>
      <c r="E20" s="67">
        <v>488000</v>
      </c>
      <c r="F20" s="63"/>
      <c r="G20" s="63"/>
      <c r="H20" s="63"/>
      <c r="I20" s="63"/>
      <c r="J20" s="63"/>
      <c r="K20" s="63"/>
    </row>
    <row r="21" spans="1:11" s="25" customFormat="1" ht="17.399999999999999" x14ac:dyDescent="0.3">
      <c r="A21" s="45" t="s">
        <v>2</v>
      </c>
      <c r="B21" s="24"/>
      <c r="C21" s="46" t="s">
        <v>3</v>
      </c>
      <c r="D21" s="36">
        <f t="shared" si="0"/>
        <v>-1232910</v>
      </c>
      <c r="E21" s="36">
        <f>E22+E25+E29+E31+E33+E34+E36+E39+E41</f>
        <v>-4079459</v>
      </c>
      <c r="F21" s="36">
        <f t="shared" ref="F21:K21" si="3">F22+F25+F29+F31+F33+F34+F36+F39+F41</f>
        <v>2339159</v>
      </c>
      <c r="G21" s="36">
        <f t="shared" si="3"/>
        <v>507390</v>
      </c>
      <c r="H21" s="36">
        <f t="shared" si="3"/>
        <v>0</v>
      </c>
      <c r="I21" s="36">
        <f t="shared" si="3"/>
        <v>0</v>
      </c>
      <c r="J21" s="36">
        <f t="shared" si="3"/>
        <v>0</v>
      </c>
      <c r="K21" s="36">
        <f t="shared" si="3"/>
        <v>0</v>
      </c>
    </row>
    <row r="22" spans="1:11" s="6" customFormat="1" x14ac:dyDescent="0.3">
      <c r="A22" s="49" t="s">
        <v>12</v>
      </c>
      <c r="B22" s="23">
        <v>1010</v>
      </c>
      <c r="C22" s="42" t="s">
        <v>38</v>
      </c>
      <c r="D22" s="9">
        <f t="shared" si="0"/>
        <v>-1874659</v>
      </c>
      <c r="E22" s="9">
        <f>E23+E24</f>
        <v>-1874659</v>
      </c>
      <c r="F22" s="9"/>
      <c r="G22" s="9"/>
      <c r="H22" s="9"/>
      <c r="I22" s="9"/>
      <c r="J22" s="9"/>
      <c r="K22" s="9"/>
    </row>
    <row r="23" spans="1:11" s="72" customFormat="1" ht="62.4" x14ac:dyDescent="0.3">
      <c r="A23" s="70"/>
      <c r="B23" s="55" t="s">
        <v>122</v>
      </c>
      <c r="C23" s="44" t="s">
        <v>43</v>
      </c>
      <c r="D23" s="62">
        <f t="shared" si="0"/>
        <v>-2134159</v>
      </c>
      <c r="E23" s="65">
        <f>-1450000-293375-95000-295784</f>
        <v>-2134159</v>
      </c>
      <c r="F23" s="71"/>
      <c r="G23" s="71"/>
      <c r="H23" s="71"/>
      <c r="I23" s="71"/>
      <c r="J23" s="71"/>
      <c r="K23" s="71"/>
    </row>
    <row r="24" spans="1:11" s="72" customFormat="1" ht="46.8" x14ac:dyDescent="0.3">
      <c r="A24" s="70"/>
      <c r="B24" s="55" t="s">
        <v>113</v>
      </c>
      <c r="C24" s="44" t="s">
        <v>78</v>
      </c>
      <c r="D24" s="62">
        <f t="shared" si="0"/>
        <v>259500</v>
      </c>
      <c r="E24" s="65">
        <v>259500</v>
      </c>
      <c r="F24" s="71"/>
      <c r="G24" s="71"/>
      <c r="H24" s="71"/>
      <c r="I24" s="71"/>
      <c r="J24" s="71"/>
      <c r="K24" s="71"/>
    </row>
    <row r="25" spans="1:11" s="6" customFormat="1" ht="31.2" x14ac:dyDescent="0.3">
      <c r="A25" s="49" t="s">
        <v>39</v>
      </c>
      <c r="B25" s="23">
        <v>1021</v>
      </c>
      <c r="C25" s="42" t="s">
        <v>77</v>
      </c>
      <c r="D25" s="9">
        <f t="shared" si="0"/>
        <v>1590475</v>
      </c>
      <c r="E25" s="74">
        <f>SUM(E26:E28)</f>
        <v>-582900</v>
      </c>
      <c r="F25" s="74">
        <f>SUM(F26:F28)</f>
        <v>2173375</v>
      </c>
      <c r="G25" s="9"/>
      <c r="H25" s="9"/>
      <c r="I25" s="9"/>
      <c r="J25" s="9"/>
      <c r="K25" s="9"/>
    </row>
    <row r="26" spans="1:11" s="72" customFormat="1" ht="46.8" x14ac:dyDescent="0.3">
      <c r="A26" s="70"/>
      <c r="B26" s="55"/>
      <c r="C26" s="44" t="s">
        <v>78</v>
      </c>
      <c r="D26" s="62">
        <f t="shared" si="0"/>
        <v>-582900</v>
      </c>
      <c r="E26" s="65">
        <f>-492900-90000</f>
        <v>-582900</v>
      </c>
      <c r="F26" s="65"/>
      <c r="G26" s="71"/>
      <c r="H26" s="71"/>
      <c r="I26" s="71"/>
      <c r="J26" s="71"/>
      <c r="K26" s="71"/>
    </row>
    <row r="27" spans="1:11" s="72" customFormat="1" ht="78" x14ac:dyDescent="0.3">
      <c r="A27" s="70"/>
      <c r="B27" s="55" t="s">
        <v>109</v>
      </c>
      <c r="C27" s="44" t="s">
        <v>79</v>
      </c>
      <c r="D27" s="62">
        <f t="shared" si="0"/>
        <v>2700000</v>
      </c>
      <c r="E27" s="65"/>
      <c r="F27" s="65">
        <v>2700000</v>
      </c>
      <c r="G27" s="71"/>
      <c r="H27" s="71"/>
      <c r="I27" s="71"/>
      <c r="J27" s="71"/>
      <c r="K27" s="71"/>
    </row>
    <row r="28" spans="1:11" s="72" customFormat="1" ht="93.6" x14ac:dyDescent="0.3">
      <c r="A28" s="70"/>
      <c r="B28" s="55" t="s">
        <v>109</v>
      </c>
      <c r="C28" s="44" t="s">
        <v>80</v>
      </c>
      <c r="D28" s="62">
        <f t="shared" si="0"/>
        <v>-526625</v>
      </c>
      <c r="E28" s="65"/>
      <c r="F28" s="65">
        <f>-526625</f>
        <v>-526625</v>
      </c>
      <c r="G28" s="71"/>
      <c r="H28" s="71"/>
      <c r="I28" s="71"/>
      <c r="J28" s="71"/>
      <c r="K28" s="71"/>
    </row>
    <row r="29" spans="1:11" s="6" customFormat="1" ht="62.4" x14ac:dyDescent="0.3">
      <c r="A29" s="49" t="s">
        <v>40</v>
      </c>
      <c r="B29" s="98">
        <v>1022</v>
      </c>
      <c r="C29" s="42" t="s">
        <v>114</v>
      </c>
      <c r="D29" s="9">
        <f t="shared" si="0"/>
        <v>4000</v>
      </c>
      <c r="E29" s="74">
        <f>E30</f>
        <v>4000</v>
      </c>
      <c r="F29" s="74"/>
      <c r="G29" s="9"/>
      <c r="H29" s="9"/>
      <c r="I29" s="9"/>
      <c r="J29" s="9"/>
      <c r="K29" s="9"/>
    </row>
    <row r="30" spans="1:11" s="72" customFormat="1" ht="46.8" x14ac:dyDescent="0.3">
      <c r="A30" s="70"/>
      <c r="B30" s="55" t="s">
        <v>113</v>
      </c>
      <c r="C30" s="44" t="s">
        <v>78</v>
      </c>
      <c r="D30" s="62">
        <f t="shared" si="0"/>
        <v>4000</v>
      </c>
      <c r="E30" s="65">
        <v>4000</v>
      </c>
      <c r="F30" s="71"/>
      <c r="G30" s="71"/>
      <c r="H30" s="71"/>
      <c r="I30" s="71"/>
      <c r="J30" s="71"/>
      <c r="K30" s="71"/>
    </row>
    <row r="31" spans="1:11" s="6" customFormat="1" x14ac:dyDescent="0.3">
      <c r="A31" s="49" t="s">
        <v>41</v>
      </c>
      <c r="B31" s="83">
        <v>1141</v>
      </c>
      <c r="C31" s="42" t="s">
        <v>55</v>
      </c>
      <c r="D31" s="9">
        <f t="shared" si="0"/>
        <v>-300000</v>
      </c>
      <c r="E31" s="74">
        <f>E32</f>
        <v>-300000</v>
      </c>
      <c r="F31" s="9"/>
      <c r="G31" s="9"/>
      <c r="H31" s="9"/>
      <c r="I31" s="9"/>
      <c r="J31" s="9"/>
      <c r="K31" s="9"/>
    </row>
    <row r="32" spans="1:11" s="72" customFormat="1" ht="31.2" x14ac:dyDescent="0.3">
      <c r="A32" s="70"/>
      <c r="B32" s="55" t="s">
        <v>109</v>
      </c>
      <c r="C32" s="44" t="s">
        <v>63</v>
      </c>
      <c r="D32" s="62">
        <f t="shared" si="0"/>
        <v>-300000</v>
      </c>
      <c r="E32" s="65">
        <f>-300000</f>
        <v>-300000</v>
      </c>
      <c r="F32" s="71"/>
      <c r="G32" s="71"/>
      <c r="H32" s="71"/>
      <c r="I32" s="71"/>
      <c r="J32" s="71"/>
      <c r="K32" s="71"/>
    </row>
    <row r="33" spans="1:12" s="6" customFormat="1" ht="31.2" x14ac:dyDescent="0.3">
      <c r="A33" s="49" t="s">
        <v>56</v>
      </c>
      <c r="B33" s="23">
        <v>1152</v>
      </c>
      <c r="C33" s="42" t="s">
        <v>81</v>
      </c>
      <c r="D33" s="9">
        <f t="shared" si="0"/>
        <v>507390</v>
      </c>
      <c r="E33" s="59"/>
      <c r="F33" s="9"/>
      <c r="G33" s="9">
        <v>507390</v>
      </c>
      <c r="H33" s="9"/>
      <c r="I33" s="9"/>
      <c r="J33" s="9"/>
      <c r="K33" s="9"/>
    </row>
    <row r="34" spans="1:12" s="6" customFormat="1" ht="31.2" x14ac:dyDescent="0.3">
      <c r="A34" s="49" t="s">
        <v>57</v>
      </c>
      <c r="B34" s="98">
        <v>1160</v>
      </c>
      <c r="C34" s="42" t="s">
        <v>115</v>
      </c>
      <c r="D34" s="9">
        <f t="shared" si="0"/>
        <v>2800</v>
      </c>
      <c r="E34" s="74">
        <f>E35</f>
        <v>2800</v>
      </c>
      <c r="F34" s="9"/>
      <c r="G34" s="9"/>
      <c r="H34" s="9"/>
      <c r="I34" s="9"/>
      <c r="J34" s="9"/>
      <c r="K34" s="9"/>
    </row>
    <row r="35" spans="1:12" s="72" customFormat="1" ht="46.8" x14ac:dyDescent="0.3">
      <c r="A35" s="70"/>
      <c r="B35" s="55" t="s">
        <v>113</v>
      </c>
      <c r="C35" s="44" t="s">
        <v>78</v>
      </c>
      <c r="D35" s="62">
        <f t="shared" ref="D35" si="4">SUM(E35:K35)</f>
        <v>2800</v>
      </c>
      <c r="E35" s="65">
        <v>2800</v>
      </c>
      <c r="F35" s="71"/>
      <c r="G35" s="71"/>
      <c r="H35" s="71"/>
      <c r="I35" s="71"/>
      <c r="J35" s="71"/>
      <c r="K35" s="71"/>
    </row>
    <row r="36" spans="1:12" s="6" customFormat="1" ht="62.4" x14ac:dyDescent="0.3">
      <c r="A36" s="49" t="s">
        <v>118</v>
      </c>
      <c r="B36" s="98">
        <v>3140</v>
      </c>
      <c r="C36" s="42" t="s">
        <v>60</v>
      </c>
      <c r="D36" s="9">
        <f t="shared" si="0"/>
        <v>-1152400</v>
      </c>
      <c r="E36" s="74">
        <f>E37+E38</f>
        <v>-1152400</v>
      </c>
      <c r="F36" s="9"/>
      <c r="G36" s="9"/>
      <c r="H36" s="9"/>
      <c r="I36" s="9"/>
      <c r="J36" s="9"/>
      <c r="K36" s="9"/>
    </row>
    <row r="37" spans="1:12" s="72" customFormat="1" ht="16.2" x14ac:dyDescent="0.3">
      <c r="A37" s="70"/>
      <c r="B37" s="55"/>
      <c r="C37" s="44" t="s">
        <v>82</v>
      </c>
      <c r="D37" s="62">
        <f t="shared" si="0"/>
        <v>-314000</v>
      </c>
      <c r="E37" s="65">
        <f>-314000</f>
        <v>-314000</v>
      </c>
      <c r="F37" s="71"/>
      <c r="G37" s="71"/>
      <c r="H37" s="71"/>
      <c r="I37" s="71"/>
      <c r="J37" s="71"/>
      <c r="K37" s="71"/>
    </row>
    <row r="38" spans="1:12" s="72" customFormat="1" ht="16.2" x14ac:dyDescent="0.3">
      <c r="A38" s="70"/>
      <c r="B38" s="76"/>
      <c r="C38" s="44" t="s">
        <v>83</v>
      </c>
      <c r="D38" s="62">
        <f t="shared" si="0"/>
        <v>-838400</v>
      </c>
      <c r="E38" s="65">
        <f>-838400</f>
        <v>-838400</v>
      </c>
      <c r="F38" s="71"/>
      <c r="G38" s="71"/>
      <c r="H38" s="71"/>
      <c r="I38" s="71"/>
      <c r="J38" s="71"/>
      <c r="K38" s="71"/>
    </row>
    <row r="39" spans="1:12" s="6" customFormat="1" ht="46.8" x14ac:dyDescent="0.3">
      <c r="A39" s="49" t="s">
        <v>119</v>
      </c>
      <c r="B39" s="68" t="s">
        <v>116</v>
      </c>
      <c r="C39" s="42" t="s">
        <v>117</v>
      </c>
      <c r="D39" s="9">
        <f t="shared" ref="D39:D40" si="5">SUM(E39:K39)</f>
        <v>-176300</v>
      </c>
      <c r="E39" s="74">
        <f>E40</f>
        <v>-176300</v>
      </c>
      <c r="F39" s="9"/>
      <c r="G39" s="9"/>
      <c r="H39" s="9"/>
      <c r="I39" s="9"/>
      <c r="J39" s="9"/>
      <c r="K39" s="9"/>
    </row>
    <row r="40" spans="1:12" s="72" customFormat="1" ht="46.8" x14ac:dyDescent="0.3">
      <c r="A40" s="70"/>
      <c r="B40" s="55" t="s">
        <v>113</v>
      </c>
      <c r="C40" s="44" t="s">
        <v>78</v>
      </c>
      <c r="D40" s="62">
        <f t="shared" si="5"/>
        <v>-176300</v>
      </c>
      <c r="E40" s="65">
        <v>-176300</v>
      </c>
      <c r="F40" s="71"/>
      <c r="G40" s="71"/>
      <c r="H40" s="71"/>
      <c r="I40" s="71"/>
      <c r="J40" s="71"/>
      <c r="K40" s="71"/>
    </row>
    <row r="41" spans="1:12" s="6" customFormat="1" ht="31.2" x14ac:dyDescent="0.3">
      <c r="A41" s="49" t="s">
        <v>120</v>
      </c>
      <c r="B41" s="68" t="s">
        <v>84</v>
      </c>
      <c r="C41" s="42" t="s">
        <v>85</v>
      </c>
      <c r="D41" s="9">
        <f t="shared" si="0"/>
        <v>165784</v>
      </c>
      <c r="E41" s="9"/>
      <c r="F41" s="9">
        <f>F42+F43</f>
        <v>165784</v>
      </c>
      <c r="G41" s="9"/>
      <c r="H41" s="9"/>
      <c r="I41" s="9"/>
      <c r="J41" s="9"/>
      <c r="K41" s="9"/>
    </row>
    <row r="42" spans="1:12" s="72" customFormat="1" ht="78" x14ac:dyDescent="0.3">
      <c r="A42" s="70"/>
      <c r="B42" s="55" t="s">
        <v>109</v>
      </c>
      <c r="C42" s="41" t="s">
        <v>128</v>
      </c>
      <c r="D42" s="62">
        <f t="shared" si="0"/>
        <v>-130000</v>
      </c>
      <c r="E42" s="62"/>
      <c r="F42" s="62">
        <v>-130000</v>
      </c>
      <c r="G42" s="71"/>
      <c r="H42" s="71"/>
      <c r="I42" s="71"/>
      <c r="J42" s="71"/>
      <c r="K42" s="71"/>
    </row>
    <row r="43" spans="1:12" s="72" customFormat="1" ht="78" x14ac:dyDescent="0.3">
      <c r="A43" s="70"/>
      <c r="B43" s="55" t="s">
        <v>125</v>
      </c>
      <c r="C43" s="102" t="s">
        <v>129</v>
      </c>
      <c r="D43" s="62">
        <f t="shared" si="0"/>
        <v>295784</v>
      </c>
      <c r="E43" s="62"/>
      <c r="F43" s="62">
        <v>295784</v>
      </c>
      <c r="G43" s="71"/>
      <c r="H43" s="71"/>
      <c r="I43" s="71"/>
      <c r="J43" s="71"/>
      <c r="K43" s="71"/>
    </row>
    <row r="44" spans="1:12" s="25" customFormat="1" ht="17.399999999999999" x14ac:dyDescent="0.3">
      <c r="A44" s="45" t="s">
        <v>4</v>
      </c>
      <c r="B44" s="24"/>
      <c r="C44" s="46" t="s">
        <v>42</v>
      </c>
      <c r="D44" s="36">
        <f t="shared" si="0"/>
        <v>-312700</v>
      </c>
      <c r="E44" s="36">
        <f>E45+E46</f>
        <v>-312700</v>
      </c>
      <c r="F44" s="36">
        <f t="shared" ref="F44:K44" si="6">F45+F46</f>
        <v>0</v>
      </c>
      <c r="G44" s="36">
        <f t="shared" si="6"/>
        <v>0</v>
      </c>
      <c r="H44" s="36">
        <f t="shared" si="6"/>
        <v>0</v>
      </c>
      <c r="I44" s="36">
        <f t="shared" si="6"/>
        <v>0</v>
      </c>
      <c r="J44" s="36">
        <f t="shared" si="6"/>
        <v>0</v>
      </c>
      <c r="K44" s="36">
        <f t="shared" si="6"/>
        <v>0</v>
      </c>
      <c r="L44" s="81"/>
    </row>
    <row r="45" spans="1:12" s="6" customFormat="1" ht="62.4" x14ac:dyDescent="0.3">
      <c r="A45" s="49" t="s">
        <v>13</v>
      </c>
      <c r="B45" s="23">
        <v>3140</v>
      </c>
      <c r="C45" s="42" t="s">
        <v>60</v>
      </c>
      <c r="D45" s="9">
        <f>SUM(E45:K45)</f>
        <v>-912700</v>
      </c>
      <c r="E45" s="9">
        <v>-912700</v>
      </c>
      <c r="F45" s="9"/>
      <c r="G45" s="9"/>
      <c r="H45" s="9"/>
      <c r="I45" s="9"/>
      <c r="J45" s="9"/>
      <c r="K45" s="9"/>
    </row>
    <row r="46" spans="1:12" s="72" customFormat="1" ht="31.2" x14ac:dyDescent="0.3">
      <c r="A46" s="49" t="s">
        <v>59</v>
      </c>
      <c r="B46" s="23">
        <v>3242</v>
      </c>
      <c r="C46" s="42" t="s">
        <v>67</v>
      </c>
      <c r="D46" s="9">
        <f t="shared" si="0"/>
        <v>600000</v>
      </c>
      <c r="E46" s="9">
        <f>E47+E48</f>
        <v>600000</v>
      </c>
      <c r="F46" s="71"/>
      <c r="G46" s="71"/>
      <c r="H46" s="71"/>
      <c r="I46" s="74"/>
      <c r="J46" s="71"/>
      <c r="K46" s="71"/>
    </row>
    <row r="47" spans="1:12" s="64" customFormat="1" ht="78" x14ac:dyDescent="0.3">
      <c r="A47" s="75"/>
      <c r="B47" s="55" t="s">
        <v>112</v>
      </c>
      <c r="C47" s="44" t="s">
        <v>86</v>
      </c>
      <c r="D47" s="62">
        <f t="shared" si="0"/>
        <v>100000</v>
      </c>
      <c r="E47" s="62">
        <v>100000</v>
      </c>
      <c r="F47" s="62"/>
      <c r="G47" s="62"/>
      <c r="H47" s="62"/>
      <c r="I47" s="65"/>
      <c r="J47" s="62"/>
      <c r="K47" s="62"/>
    </row>
    <row r="48" spans="1:12" s="64" customFormat="1" ht="31.2" x14ac:dyDescent="0.3">
      <c r="A48" s="75"/>
      <c r="B48" s="101" t="s">
        <v>111</v>
      </c>
      <c r="C48" s="93" t="s">
        <v>68</v>
      </c>
      <c r="D48" s="62">
        <f t="shared" si="0"/>
        <v>500000</v>
      </c>
      <c r="E48" s="62">
        <v>500000</v>
      </c>
      <c r="F48" s="62"/>
      <c r="G48" s="62"/>
      <c r="H48" s="62"/>
      <c r="I48" s="65"/>
      <c r="J48" s="62"/>
      <c r="K48" s="62"/>
    </row>
    <row r="49" spans="1:12" s="25" customFormat="1" ht="17.399999999999999" x14ac:dyDescent="0.3">
      <c r="A49" s="45" t="s">
        <v>7</v>
      </c>
      <c r="B49" s="24"/>
      <c r="C49" s="46" t="s">
        <v>87</v>
      </c>
      <c r="D49" s="36">
        <f t="shared" si="0"/>
        <v>0</v>
      </c>
      <c r="E49" s="36">
        <f>E50+E52</f>
        <v>0</v>
      </c>
      <c r="F49" s="36">
        <f t="shared" ref="F49:K49" si="7">F50+F52</f>
        <v>0</v>
      </c>
      <c r="G49" s="36">
        <f t="shared" si="7"/>
        <v>0</v>
      </c>
      <c r="H49" s="36">
        <f t="shared" si="7"/>
        <v>0</v>
      </c>
      <c r="I49" s="36">
        <f t="shared" si="7"/>
        <v>0</v>
      </c>
      <c r="J49" s="36">
        <f t="shared" si="7"/>
        <v>0</v>
      </c>
      <c r="K49" s="36">
        <f t="shared" si="7"/>
        <v>0</v>
      </c>
      <c r="L49" s="81"/>
    </row>
    <row r="50" spans="1:12" s="72" customFormat="1" ht="46.8" x14ac:dyDescent="0.3">
      <c r="A50" s="49" t="s">
        <v>15</v>
      </c>
      <c r="B50" s="23">
        <v>5061</v>
      </c>
      <c r="C50" s="48" t="s">
        <v>89</v>
      </c>
      <c r="D50" s="9">
        <f t="shared" si="0"/>
        <v>-180000</v>
      </c>
      <c r="E50" s="9">
        <f>E51</f>
        <v>-180000</v>
      </c>
      <c r="F50" s="71"/>
      <c r="G50" s="71"/>
      <c r="H50" s="71"/>
      <c r="I50" s="71"/>
      <c r="J50" s="71"/>
      <c r="K50" s="71"/>
    </row>
    <row r="51" spans="1:12" s="72" customFormat="1" ht="78" x14ac:dyDescent="0.3">
      <c r="A51" s="70"/>
      <c r="B51" s="55" t="s">
        <v>107</v>
      </c>
      <c r="C51" s="99" t="s">
        <v>90</v>
      </c>
      <c r="D51" s="62">
        <f t="shared" si="0"/>
        <v>-180000</v>
      </c>
      <c r="E51" s="62">
        <v>-180000</v>
      </c>
      <c r="F51" s="71"/>
      <c r="G51" s="71"/>
      <c r="H51" s="71"/>
      <c r="I51" s="71"/>
      <c r="J51" s="71"/>
      <c r="K51" s="71"/>
    </row>
    <row r="52" spans="1:12" s="6" customFormat="1" ht="31.2" x14ac:dyDescent="0.3">
      <c r="A52" s="49" t="s">
        <v>30</v>
      </c>
      <c r="B52" s="23">
        <v>5062</v>
      </c>
      <c r="C52" s="48" t="s">
        <v>132</v>
      </c>
      <c r="D52" s="9">
        <f>SUM(E52:K52)</f>
        <v>180000</v>
      </c>
      <c r="E52" s="9">
        <f>E53</f>
        <v>180000</v>
      </c>
      <c r="F52" s="9"/>
      <c r="G52" s="9"/>
      <c r="H52" s="9"/>
      <c r="I52" s="9"/>
      <c r="J52" s="9"/>
      <c r="K52" s="9"/>
    </row>
    <row r="53" spans="1:12" s="72" customFormat="1" ht="46.8" x14ac:dyDescent="0.3">
      <c r="A53" s="70"/>
      <c r="B53" s="55" t="s">
        <v>107</v>
      </c>
      <c r="C53" s="99" t="s">
        <v>88</v>
      </c>
      <c r="D53" s="62">
        <f>SUM(E53:K53)</f>
        <v>180000</v>
      </c>
      <c r="E53" s="62">
        <v>180000</v>
      </c>
      <c r="F53" s="71"/>
      <c r="G53" s="71"/>
      <c r="H53" s="71"/>
      <c r="I53" s="71"/>
      <c r="J53" s="71"/>
      <c r="K53" s="71"/>
    </row>
    <row r="54" spans="1:12" s="25" customFormat="1" ht="17.399999999999999" x14ac:dyDescent="0.3">
      <c r="A54" s="45" t="s">
        <v>45</v>
      </c>
      <c r="B54" s="24"/>
      <c r="C54" s="46" t="s">
        <v>14</v>
      </c>
      <c r="D54" s="36">
        <f t="shared" si="0"/>
        <v>0</v>
      </c>
      <c r="E54" s="36">
        <f>E55+E57</f>
        <v>-300000</v>
      </c>
      <c r="F54" s="36">
        <f t="shared" ref="F54:K54" si="8">F55+F57</f>
        <v>300000</v>
      </c>
      <c r="G54" s="36">
        <f t="shared" si="8"/>
        <v>0</v>
      </c>
      <c r="H54" s="36">
        <f t="shared" si="8"/>
        <v>0</v>
      </c>
      <c r="I54" s="36">
        <f t="shared" si="8"/>
        <v>0</v>
      </c>
      <c r="J54" s="36">
        <f t="shared" si="8"/>
        <v>0</v>
      </c>
      <c r="K54" s="36">
        <f t="shared" si="8"/>
        <v>0</v>
      </c>
      <c r="L54" s="81"/>
    </row>
    <row r="55" spans="1:12" s="13" customFormat="1" x14ac:dyDescent="0.3">
      <c r="A55" s="52" t="s">
        <v>46</v>
      </c>
      <c r="B55" s="68" t="s">
        <v>32</v>
      </c>
      <c r="C55" s="42" t="s">
        <v>31</v>
      </c>
      <c r="D55" s="12">
        <f t="shared" ref="D55:D65" si="9">SUM(E55:K55)</f>
        <v>-300000</v>
      </c>
      <c r="E55" s="74">
        <f>E56</f>
        <v>-300000</v>
      </c>
      <c r="F55" s="74"/>
      <c r="G55" s="74"/>
      <c r="H55" s="74"/>
      <c r="I55" s="59"/>
      <c r="J55" s="12"/>
      <c r="K55" s="12"/>
    </row>
    <row r="56" spans="1:12" s="80" customFormat="1" ht="35.25" customHeight="1" x14ac:dyDescent="0.3">
      <c r="A56" s="78"/>
      <c r="B56" s="76" t="s">
        <v>124</v>
      </c>
      <c r="C56" s="44" t="s">
        <v>91</v>
      </c>
      <c r="D56" s="56">
        <f t="shared" si="9"/>
        <v>-300000</v>
      </c>
      <c r="E56" s="56">
        <v>-300000</v>
      </c>
      <c r="F56" s="65"/>
      <c r="G56" s="65"/>
      <c r="H56" s="65"/>
      <c r="I56" s="65"/>
      <c r="J56" s="79"/>
      <c r="K56" s="79"/>
    </row>
    <row r="57" spans="1:12" s="13" customFormat="1" x14ac:dyDescent="0.3">
      <c r="A57" s="52" t="s">
        <v>108</v>
      </c>
      <c r="B57" s="68" t="s">
        <v>94</v>
      </c>
      <c r="C57" s="42" t="s">
        <v>95</v>
      </c>
      <c r="D57" s="12">
        <f t="shared" ref="D57:D58" si="10">SUM(E57:K57)</f>
        <v>300000</v>
      </c>
      <c r="E57" s="74"/>
      <c r="F57" s="74">
        <f>F58</f>
        <v>300000</v>
      </c>
      <c r="G57" s="59"/>
      <c r="H57" s="59"/>
      <c r="I57" s="10"/>
      <c r="J57" s="12"/>
      <c r="K57" s="12"/>
    </row>
    <row r="58" spans="1:12" s="80" customFormat="1" ht="62.4" x14ac:dyDescent="0.3">
      <c r="A58" s="78"/>
      <c r="B58" s="76" t="s">
        <v>123</v>
      </c>
      <c r="C58" s="103" t="s">
        <v>130</v>
      </c>
      <c r="D58" s="56">
        <f t="shared" si="10"/>
        <v>300000</v>
      </c>
      <c r="E58" s="65"/>
      <c r="F58" s="65">
        <v>300000</v>
      </c>
      <c r="G58" s="65"/>
      <c r="H58" s="65"/>
      <c r="I58" s="56"/>
      <c r="J58" s="79"/>
      <c r="K58" s="79"/>
    </row>
    <row r="59" spans="1:12" s="25" customFormat="1" ht="17.399999999999999" x14ac:dyDescent="0.3">
      <c r="A59" s="45" t="s">
        <v>47</v>
      </c>
      <c r="B59" s="24"/>
      <c r="C59" s="46" t="s">
        <v>48</v>
      </c>
      <c r="D59" s="36">
        <f t="shared" si="9"/>
        <v>5636000</v>
      </c>
      <c r="E59" s="36">
        <f>E60+E62</f>
        <v>0</v>
      </c>
      <c r="F59" s="36">
        <f t="shared" ref="F59:K59" si="11">F60+F62</f>
        <v>636000</v>
      </c>
      <c r="G59" s="36">
        <f t="shared" si="11"/>
        <v>0</v>
      </c>
      <c r="H59" s="36">
        <f t="shared" si="11"/>
        <v>5000000</v>
      </c>
      <c r="I59" s="36">
        <f t="shared" si="11"/>
        <v>0</v>
      </c>
      <c r="J59" s="36">
        <f t="shared" si="11"/>
        <v>0</v>
      </c>
      <c r="K59" s="36">
        <f t="shared" si="11"/>
        <v>0</v>
      </c>
    </row>
    <row r="60" spans="1:12" s="13" customFormat="1" ht="46.8" x14ac:dyDescent="0.3">
      <c r="A60" s="52" t="s">
        <v>49</v>
      </c>
      <c r="B60" s="68" t="s">
        <v>92</v>
      </c>
      <c r="C60" s="42" t="s">
        <v>93</v>
      </c>
      <c r="D60" s="12">
        <f t="shared" si="9"/>
        <v>5000000</v>
      </c>
      <c r="E60" s="74"/>
      <c r="F60" s="74"/>
      <c r="G60" s="74"/>
      <c r="H60" s="74">
        <f>H61</f>
        <v>5000000</v>
      </c>
      <c r="I60" s="10"/>
      <c r="J60" s="12"/>
      <c r="K60" s="12"/>
    </row>
    <row r="61" spans="1:12" s="80" customFormat="1" ht="167.25" customHeight="1" x14ac:dyDescent="0.3">
      <c r="A61" s="78"/>
      <c r="B61" s="76" t="s">
        <v>97</v>
      </c>
      <c r="C61" s="44" t="s">
        <v>131</v>
      </c>
      <c r="D61" s="56">
        <f t="shared" si="9"/>
        <v>5000000</v>
      </c>
      <c r="E61" s="65"/>
      <c r="F61" s="65"/>
      <c r="G61" s="65"/>
      <c r="H61" s="65">
        <v>5000000</v>
      </c>
      <c r="I61" s="56"/>
      <c r="J61" s="79"/>
      <c r="K61" s="79"/>
    </row>
    <row r="62" spans="1:12" s="13" customFormat="1" x14ac:dyDescent="0.3">
      <c r="A62" s="52" t="s">
        <v>50</v>
      </c>
      <c r="B62" s="68" t="s">
        <v>44</v>
      </c>
      <c r="C62" s="48" t="s">
        <v>29</v>
      </c>
      <c r="D62" s="12">
        <f t="shared" si="9"/>
        <v>636000</v>
      </c>
      <c r="E62" s="74"/>
      <c r="F62" s="74">
        <f>F63</f>
        <v>636000</v>
      </c>
      <c r="G62" s="59"/>
      <c r="H62" s="59"/>
      <c r="I62" s="10"/>
      <c r="J62" s="12"/>
      <c r="K62" s="12"/>
    </row>
    <row r="63" spans="1:12" s="80" customFormat="1" ht="46.8" x14ac:dyDescent="0.3">
      <c r="A63" s="78"/>
      <c r="B63" s="76" t="s">
        <v>96</v>
      </c>
      <c r="C63" s="44" t="s">
        <v>106</v>
      </c>
      <c r="D63" s="56">
        <f t="shared" si="9"/>
        <v>636000</v>
      </c>
      <c r="E63" s="65"/>
      <c r="F63" s="65">
        <v>636000</v>
      </c>
      <c r="G63" s="100"/>
      <c r="H63" s="100"/>
      <c r="I63" s="56"/>
      <c r="J63" s="79"/>
      <c r="K63" s="79"/>
    </row>
    <row r="64" spans="1:12" s="25" customFormat="1" ht="17.399999999999999" x14ac:dyDescent="0.3">
      <c r="A64" s="45" t="s">
        <v>51</v>
      </c>
      <c r="B64" s="24"/>
      <c r="C64" s="46" t="s">
        <v>5</v>
      </c>
      <c r="D64" s="36">
        <f t="shared" si="9"/>
        <v>-541000</v>
      </c>
      <c r="E64" s="36">
        <f>E65+E66</f>
        <v>-541000</v>
      </c>
      <c r="F64" s="36">
        <f t="shared" ref="F64:K64" si="12">F65+F66</f>
        <v>0</v>
      </c>
      <c r="G64" s="36">
        <f t="shared" si="12"/>
        <v>0</v>
      </c>
      <c r="H64" s="36">
        <f t="shared" si="12"/>
        <v>0</v>
      </c>
      <c r="I64" s="36">
        <f t="shared" si="12"/>
        <v>0</v>
      </c>
      <c r="J64" s="36">
        <f t="shared" si="12"/>
        <v>-1500000</v>
      </c>
      <c r="K64" s="36">
        <f t="shared" si="12"/>
        <v>1500000</v>
      </c>
    </row>
    <row r="65" spans="1:11" s="6" customFormat="1" ht="31.2" x14ac:dyDescent="0.3">
      <c r="A65" s="49" t="s">
        <v>52</v>
      </c>
      <c r="B65" s="8">
        <v>8710</v>
      </c>
      <c r="C65" s="50" t="s">
        <v>28</v>
      </c>
      <c r="D65" s="9">
        <f t="shared" si="9"/>
        <v>-541000</v>
      </c>
      <c r="E65" s="9">
        <v>-541000</v>
      </c>
      <c r="F65" s="9"/>
      <c r="G65" s="9"/>
      <c r="H65" s="9"/>
      <c r="I65" s="9"/>
      <c r="J65" s="9"/>
      <c r="K65" s="9"/>
    </row>
    <row r="66" spans="1:11" s="6" customFormat="1" ht="48" customHeight="1" x14ac:dyDescent="0.3">
      <c r="A66" s="49" t="s">
        <v>53</v>
      </c>
      <c r="B66" s="8">
        <v>9800</v>
      </c>
      <c r="C66" s="50" t="s">
        <v>21</v>
      </c>
      <c r="D66" s="9">
        <f t="shared" ref="D66:D74" si="13">SUM(E66:K66)</f>
        <v>0</v>
      </c>
      <c r="E66" s="9"/>
      <c r="F66" s="9"/>
      <c r="G66" s="9"/>
      <c r="H66" s="9"/>
      <c r="I66" s="9"/>
      <c r="J66" s="9">
        <f>J67</f>
        <v>-1500000</v>
      </c>
      <c r="K66" s="9">
        <f>K67</f>
        <v>1500000</v>
      </c>
    </row>
    <row r="67" spans="1:11" s="6" customFormat="1" ht="62.4" x14ac:dyDescent="0.3">
      <c r="A67" s="49"/>
      <c r="B67" s="8"/>
      <c r="C67" s="50" t="s">
        <v>6</v>
      </c>
      <c r="D67" s="9">
        <f t="shared" si="13"/>
        <v>0</v>
      </c>
      <c r="E67" s="9"/>
      <c r="F67" s="9"/>
      <c r="G67" s="9"/>
      <c r="H67" s="9"/>
      <c r="I67" s="9"/>
      <c r="J67" s="9">
        <f>SUM(J68:J70)</f>
        <v>-1500000</v>
      </c>
      <c r="K67" s="9">
        <f>SUM(K68:K70)</f>
        <v>1500000</v>
      </c>
    </row>
    <row r="68" spans="1:11" s="5" customFormat="1" ht="46.8" x14ac:dyDescent="0.3">
      <c r="A68" s="53"/>
      <c r="B68" s="69" t="s">
        <v>99</v>
      </c>
      <c r="C68" s="41" t="s">
        <v>100</v>
      </c>
      <c r="D68" s="7">
        <f t="shared" si="13"/>
        <v>1000000</v>
      </c>
      <c r="E68" s="7"/>
      <c r="F68" s="7"/>
      <c r="G68" s="7"/>
      <c r="H68" s="7"/>
      <c r="I68" s="7"/>
      <c r="J68" s="7">
        <v>1000000</v>
      </c>
      <c r="K68" s="7"/>
    </row>
    <row r="69" spans="1:11" s="11" customFormat="1" ht="62.4" x14ac:dyDescent="0.3">
      <c r="A69" s="51"/>
      <c r="B69" s="15" t="s">
        <v>101</v>
      </c>
      <c r="C69" s="41" t="s">
        <v>102</v>
      </c>
      <c r="D69" s="10">
        <f t="shared" si="13"/>
        <v>1500000</v>
      </c>
      <c r="E69" s="10"/>
      <c r="F69" s="10"/>
      <c r="G69" s="10"/>
      <c r="H69" s="10"/>
      <c r="I69" s="10"/>
      <c r="J69" s="10"/>
      <c r="K69" s="10">
        <v>1500000</v>
      </c>
    </row>
    <row r="70" spans="1:11" s="11" customFormat="1" ht="46.8" x14ac:dyDescent="0.3">
      <c r="A70" s="51"/>
      <c r="B70" s="23"/>
      <c r="C70" s="41" t="s">
        <v>54</v>
      </c>
      <c r="D70" s="7">
        <f t="shared" si="13"/>
        <v>-2500000</v>
      </c>
      <c r="E70" s="10"/>
      <c r="F70" s="10"/>
      <c r="G70" s="10"/>
      <c r="H70" s="10"/>
      <c r="I70" s="10"/>
      <c r="J70" s="10">
        <v>-2500000</v>
      </c>
      <c r="K70" s="10"/>
    </row>
    <row r="71" spans="1:11" s="25" customFormat="1" ht="17.399999999999999" x14ac:dyDescent="0.3">
      <c r="A71" s="45"/>
      <c r="B71" s="24"/>
      <c r="C71" s="46" t="s">
        <v>8</v>
      </c>
      <c r="D71" s="36">
        <f t="shared" si="13"/>
        <v>7589435</v>
      </c>
      <c r="E71" s="36">
        <f>E6+E21+E44+E49+E54+E59+E64</f>
        <v>-3335159</v>
      </c>
      <c r="F71" s="36">
        <f>F6+F21+F44+F49+F54+F59+F64</f>
        <v>3335159</v>
      </c>
      <c r="G71" s="36">
        <f>G6+G21+G44+G49+G54+G59+G64</f>
        <v>507390</v>
      </c>
      <c r="H71" s="36">
        <f>H6+H21+H44+H49+H54+H59+H64</f>
        <v>5000000</v>
      </c>
      <c r="I71" s="36">
        <f>I6+I21+I44+I49+I54+I59+I64</f>
        <v>2082045</v>
      </c>
      <c r="J71" s="36">
        <f>J6+J21+J44+J49+J54+J59+J64</f>
        <v>-1500000</v>
      </c>
      <c r="K71" s="36">
        <f>K6+K21+K44+K49+K54+K59+K64</f>
        <v>1500000</v>
      </c>
    </row>
    <row r="72" spans="1:11" s="26" customFormat="1" x14ac:dyDescent="0.3">
      <c r="A72" s="54"/>
      <c r="B72" s="55"/>
      <c r="C72" s="44" t="s">
        <v>25</v>
      </c>
      <c r="D72" s="56">
        <f t="shared" si="13"/>
        <v>-4327769</v>
      </c>
      <c r="E72" s="56">
        <f>E71</f>
        <v>-3335159</v>
      </c>
      <c r="F72" s="56"/>
      <c r="G72" s="56">
        <f>G71</f>
        <v>507390</v>
      </c>
      <c r="H72" s="56"/>
      <c r="I72" s="56"/>
      <c r="J72" s="56">
        <f>J71</f>
        <v>-1500000</v>
      </c>
      <c r="K72" s="56"/>
    </row>
    <row r="73" spans="1:11" s="32" customFormat="1" x14ac:dyDescent="0.3">
      <c r="A73" s="33"/>
      <c r="B73" s="34"/>
      <c r="C73" s="35" t="s">
        <v>27</v>
      </c>
      <c r="D73" s="37">
        <f t="shared" si="13"/>
        <v>9835159</v>
      </c>
      <c r="E73" s="37"/>
      <c r="F73" s="37">
        <f>F71</f>
        <v>3335159</v>
      </c>
      <c r="G73" s="37"/>
      <c r="H73" s="37">
        <f>H71</f>
        <v>5000000</v>
      </c>
      <c r="I73" s="37"/>
      <c r="J73" s="37"/>
      <c r="K73" s="37">
        <f>K71</f>
        <v>1500000</v>
      </c>
    </row>
    <row r="74" spans="1:11" s="32" customFormat="1" x14ac:dyDescent="0.3">
      <c r="A74" s="33"/>
      <c r="B74" s="34"/>
      <c r="C74" s="35" t="s">
        <v>103</v>
      </c>
      <c r="D74" s="37">
        <f t="shared" si="13"/>
        <v>2082045</v>
      </c>
      <c r="E74" s="37"/>
      <c r="F74" s="37"/>
      <c r="G74" s="37"/>
      <c r="H74" s="37"/>
      <c r="I74" s="37">
        <f>I71</f>
        <v>2082045</v>
      </c>
      <c r="J74" s="37"/>
      <c r="K74" s="37"/>
    </row>
    <row r="75" spans="1:11" s="88" customFormat="1" ht="16.2" x14ac:dyDescent="0.35">
      <c r="A75" s="85"/>
      <c r="B75" s="86"/>
      <c r="C75" s="84" t="s">
        <v>61</v>
      </c>
      <c r="D75" s="87">
        <f>SUM(E75:K75)</f>
        <v>7589435</v>
      </c>
      <c r="E75" s="87">
        <f>E76+E77</f>
        <v>-3335159</v>
      </c>
      <c r="F75" s="87">
        <f t="shared" ref="F75:K75" si="14">F76+F77</f>
        <v>3335159</v>
      </c>
      <c r="G75" s="87">
        <f t="shared" si="14"/>
        <v>507390</v>
      </c>
      <c r="H75" s="87">
        <f t="shared" si="14"/>
        <v>5000000</v>
      </c>
      <c r="I75" s="87">
        <f t="shared" si="14"/>
        <v>2082045</v>
      </c>
      <c r="J75" s="87">
        <f t="shared" si="14"/>
        <v>-1500000</v>
      </c>
      <c r="K75" s="87">
        <f t="shared" si="14"/>
        <v>1500000</v>
      </c>
    </row>
    <row r="76" spans="1:11" s="32" customFormat="1" ht="31.2" x14ac:dyDescent="0.3">
      <c r="A76" s="33"/>
      <c r="B76" s="34"/>
      <c r="C76" s="35" t="s">
        <v>62</v>
      </c>
      <c r="D76" s="37" t="s">
        <v>16</v>
      </c>
      <c r="E76" s="37">
        <f>E71</f>
        <v>-3335159</v>
      </c>
      <c r="F76" s="37">
        <f>F71</f>
        <v>3335159</v>
      </c>
      <c r="G76" s="37"/>
      <c r="H76" s="37"/>
      <c r="I76" s="37"/>
      <c r="J76" s="37">
        <f>J71</f>
        <v>-1500000</v>
      </c>
      <c r="K76" s="37">
        <f>K71</f>
        <v>1500000</v>
      </c>
    </row>
    <row r="77" spans="1:11" s="32" customFormat="1" x14ac:dyDescent="0.3">
      <c r="A77" s="33"/>
      <c r="B77" s="34"/>
      <c r="C77" s="35" t="s">
        <v>105</v>
      </c>
      <c r="D77" s="37">
        <f>SUM(E77:K77)</f>
        <v>7589435</v>
      </c>
      <c r="E77" s="37"/>
      <c r="F77" s="37"/>
      <c r="G77" s="37">
        <f>G71</f>
        <v>507390</v>
      </c>
      <c r="H77" s="37">
        <f>H71</f>
        <v>5000000</v>
      </c>
      <c r="I77" s="37">
        <f>I71</f>
        <v>2082045</v>
      </c>
      <c r="J77" s="37"/>
      <c r="K77" s="37"/>
    </row>
    <row r="78" spans="1:11" ht="7.95" customHeight="1" x14ac:dyDescent="0.3">
      <c r="D78" s="28"/>
      <c r="E78" s="28"/>
      <c r="F78" s="28"/>
      <c r="G78" s="28"/>
      <c r="H78" s="28"/>
      <c r="I78" s="28"/>
      <c r="J78" s="28"/>
      <c r="K78" s="28"/>
    </row>
    <row r="79" spans="1:11" x14ac:dyDescent="0.3">
      <c r="C79" s="17" t="s">
        <v>22</v>
      </c>
      <c r="D79" s="27"/>
      <c r="E79" s="27"/>
      <c r="J79" s="57" t="s">
        <v>23</v>
      </c>
    </row>
    <row r="80" spans="1:11" s="21" customFormat="1" x14ac:dyDescent="0.3">
      <c r="A80" s="18"/>
      <c r="B80" s="3"/>
      <c r="C80" s="19"/>
      <c r="D80" s="22"/>
      <c r="E80" s="22"/>
      <c r="F80" s="22"/>
      <c r="G80" s="22"/>
      <c r="H80" s="22"/>
      <c r="I80" s="22"/>
      <c r="J80" s="28"/>
      <c r="K80" s="19"/>
    </row>
    <row r="81" spans="1:11" x14ac:dyDescent="0.3">
      <c r="C81" s="35"/>
      <c r="D81" s="4"/>
      <c r="E81" s="31"/>
      <c r="F81" s="31"/>
      <c r="G81" s="31"/>
      <c r="H81" s="31"/>
      <c r="I81" s="31"/>
    </row>
    <row r="82" spans="1:11" ht="18" x14ac:dyDescent="0.35">
      <c r="D82" s="4"/>
      <c r="E82" s="31"/>
      <c r="F82" s="31"/>
      <c r="G82" s="31"/>
      <c r="H82" s="31"/>
      <c r="I82" s="31"/>
      <c r="J82" s="38"/>
    </row>
    <row r="83" spans="1:11" ht="17.399999999999999" x14ac:dyDescent="0.3">
      <c r="D83" s="4"/>
      <c r="E83" s="31"/>
      <c r="F83" s="40"/>
      <c r="G83" s="40"/>
      <c r="H83" s="40"/>
      <c r="I83" s="40"/>
      <c r="J83" s="39"/>
    </row>
    <row r="84" spans="1:11" x14ac:dyDescent="0.3">
      <c r="D84" s="4"/>
      <c r="E84" s="31"/>
      <c r="F84" s="31"/>
      <c r="G84" s="31"/>
      <c r="H84" s="31"/>
      <c r="I84" s="31"/>
    </row>
    <row r="85" spans="1:11" x14ac:dyDescent="0.3">
      <c r="D85" s="4"/>
      <c r="E85" s="14"/>
      <c r="F85" s="31"/>
      <c r="G85" s="31"/>
      <c r="H85" s="31"/>
      <c r="I85" s="31"/>
    </row>
    <row r="86" spans="1:11" x14ac:dyDescent="0.3">
      <c r="D86" s="4"/>
      <c r="E86" s="14"/>
      <c r="F86" s="31"/>
      <c r="G86" s="31"/>
      <c r="H86" s="31"/>
      <c r="I86" s="31"/>
    </row>
    <row r="87" spans="1:11" x14ac:dyDescent="0.3">
      <c r="D87" s="4"/>
      <c r="E87" s="31"/>
      <c r="F87" s="31"/>
      <c r="G87" s="31"/>
      <c r="H87" s="31"/>
      <c r="I87" s="31"/>
    </row>
    <row r="88" spans="1:11" x14ac:dyDescent="0.3">
      <c r="D88" s="4"/>
      <c r="E88" s="31"/>
      <c r="F88" s="31"/>
      <c r="G88" s="31"/>
      <c r="H88" s="31"/>
      <c r="I88" s="31"/>
    </row>
    <row r="89" spans="1:11" x14ac:dyDescent="0.3">
      <c r="D89" s="4"/>
      <c r="E89" s="31"/>
      <c r="F89" s="31"/>
      <c r="G89" s="31"/>
      <c r="H89" s="31"/>
      <c r="I89" s="31"/>
    </row>
    <row r="90" spans="1:11" s="21" customFormat="1" x14ac:dyDescent="0.3">
      <c r="A90" s="18"/>
      <c r="B90" s="3"/>
      <c r="C90" s="19"/>
      <c r="D90" s="20"/>
      <c r="E90" s="20"/>
      <c r="F90" s="20"/>
      <c r="G90" s="20"/>
      <c r="H90" s="20"/>
      <c r="I90" s="20"/>
      <c r="J90" s="19"/>
      <c r="K90" s="19"/>
    </row>
    <row r="91" spans="1:11" x14ac:dyDescent="0.3">
      <c r="D91" s="4"/>
      <c r="E91" s="31"/>
      <c r="F91" s="31"/>
      <c r="G91" s="31"/>
      <c r="H91" s="31"/>
      <c r="I91" s="31"/>
      <c r="K91" s="19"/>
    </row>
    <row r="92" spans="1:11" x14ac:dyDescent="0.3">
      <c r="D92" s="4"/>
      <c r="E92" s="31"/>
      <c r="F92" s="31"/>
      <c r="G92" s="31"/>
      <c r="H92" s="31"/>
      <c r="I92" s="31"/>
    </row>
    <row r="93" spans="1:11" s="21" customFormat="1" x14ac:dyDescent="0.3">
      <c r="A93" s="18"/>
      <c r="B93" s="3"/>
      <c r="C93" s="19"/>
      <c r="D93" s="20"/>
      <c r="E93" s="20"/>
      <c r="F93" s="20"/>
      <c r="G93" s="20"/>
      <c r="H93" s="20"/>
      <c r="I93" s="20"/>
      <c r="J93" s="19"/>
      <c r="K93" s="19"/>
    </row>
    <row r="94" spans="1:11" x14ac:dyDescent="0.3">
      <c r="D94" s="4"/>
      <c r="E94" s="31"/>
      <c r="F94" s="31"/>
      <c r="G94" s="31"/>
      <c r="H94" s="31"/>
      <c r="I94" s="31"/>
    </row>
    <row r="95" spans="1:11" x14ac:dyDescent="0.3">
      <c r="D95" s="30"/>
      <c r="E95" s="31"/>
      <c r="F95" s="31"/>
      <c r="G95" s="31"/>
      <c r="H95" s="31"/>
      <c r="I95" s="31"/>
    </row>
    <row r="96" spans="1:11" x14ac:dyDescent="0.3">
      <c r="D96" s="4"/>
      <c r="E96" s="31"/>
      <c r="F96" s="31"/>
      <c r="G96" s="31"/>
      <c r="H96" s="31"/>
      <c r="I96" s="31"/>
    </row>
    <row r="97" spans="1:11" x14ac:dyDescent="0.3">
      <c r="D97" s="4"/>
      <c r="E97" s="14"/>
      <c r="F97" s="14"/>
      <c r="G97" s="14"/>
      <c r="H97" s="14"/>
      <c r="I97" s="14"/>
    </row>
    <row r="98" spans="1:11" s="21" customFormat="1" x14ac:dyDescent="0.3">
      <c r="A98" s="18"/>
      <c r="B98" s="3"/>
      <c r="C98" s="19"/>
      <c r="D98" s="20"/>
      <c r="E98" s="20"/>
      <c r="F98" s="20"/>
      <c r="G98" s="20"/>
      <c r="H98" s="20"/>
      <c r="I98" s="20"/>
      <c r="J98" s="19"/>
      <c r="K98" s="19"/>
    </row>
    <row r="100" spans="1:11" x14ac:dyDescent="0.3">
      <c r="E100" s="27"/>
    </row>
  </sheetData>
  <mergeCells count="8">
    <mergeCell ref="A2:K2"/>
    <mergeCell ref="E4:F4"/>
    <mergeCell ref="A4:A5"/>
    <mergeCell ref="B4:B5"/>
    <mergeCell ref="C4:C5"/>
    <mergeCell ref="D4:D5"/>
    <mergeCell ref="J4:K4"/>
    <mergeCell ref="G4:I4"/>
  </mergeCells>
  <pageMargins left="0.31496062992125984" right="0.31496062992125984" top="0.15748031496062992" bottom="0.15748031496062992" header="0.15748031496062992" footer="0.15748031496062992"/>
  <pageSetup paperSize="9" scale="63" fitToHeight="19" orientation="landscape" r:id="rId1"/>
  <headerFooter differentFirst="1">
    <oddHeader>&amp;C&amp;P</oddHeader>
  </headerFooter>
  <rowBreaks count="2" manualBreakCount="2">
    <brk id="41" max="10" man="1"/>
    <brk id="5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Аркуш1</vt:lpstr>
      <vt:lpstr>Аркуш1!Заголовки_для_друку</vt:lpstr>
      <vt:lpstr>Аркуш1!Область_друку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220FU6</dc:creator>
  <cp:lastModifiedBy>220FU6</cp:lastModifiedBy>
  <cp:lastPrinted>2025-07-01T12:30:01Z</cp:lastPrinted>
  <dcterms:created xsi:type="dcterms:W3CDTF">2025-01-06T19:58:35Z</dcterms:created>
  <dcterms:modified xsi:type="dcterms:W3CDTF">2025-07-01T12:30:17Z</dcterms:modified>
</cp:coreProperties>
</file>