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5\ПРОГРАМА ЦИВІЛЬНИЙ ЗАХИСТ\8. НАСТУПНЕ\"/>
    </mc:Choice>
  </mc:AlternateContent>
  <bookViews>
    <workbookView xWindow="-108" yWindow="-108" windowWidth="23256" windowHeight="12576"/>
  </bookViews>
  <sheets>
    <sheet name="Лист1" sheetId="1" r:id="rId1"/>
  </sheets>
  <definedNames>
    <definedName name="_xlnm.Print_Titles" localSheetId="0">Лист1!$4:$6</definedName>
    <definedName name="_xlnm.Print_Area" localSheetId="0">Лист1!$A$1:$H$38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1" l="1"/>
  <c r="G33" i="1"/>
  <c r="G19" i="1"/>
  <c r="H19" i="1"/>
  <c r="I31" i="1" l="1"/>
  <c r="G20" i="1"/>
  <c r="G16" i="1"/>
  <c r="H20" i="1" l="1"/>
  <c r="H10" i="1"/>
  <c r="G9" i="1"/>
  <c r="H9" i="1" l="1"/>
  <c r="G14" i="1" l="1"/>
  <c r="F14" i="1"/>
  <c r="H16" i="1"/>
  <c r="F19" i="1"/>
  <c r="H18" i="1"/>
  <c r="F16" i="1"/>
  <c r="G25" i="1"/>
  <c r="H25" i="1" s="1"/>
  <c r="G23" i="1"/>
  <c r="H23" i="1" s="1"/>
  <c r="H14" i="1" l="1"/>
  <c r="F29" i="1"/>
  <c r="G27" i="1" l="1"/>
  <c r="G29" i="1" s="1"/>
  <c r="F20" i="1"/>
  <c r="F12" i="1"/>
  <c r="G12" i="1"/>
  <c r="F9" i="1"/>
  <c r="H12" i="1" l="1"/>
  <c r="H36" i="1" l="1"/>
  <c r="H27" i="1"/>
  <c r="H29" i="1" s="1"/>
  <c r="H34" i="1" l="1"/>
  <c r="H35" i="1"/>
  <c r="H33" i="1"/>
  <c r="H31" i="1" l="1"/>
</calcChain>
</file>

<file path=xl/sharedStrings.xml><?xml version="1.0" encoding="utf-8"?>
<sst xmlns="http://schemas.openxmlformats.org/spreadsheetml/2006/main" count="67" uniqueCount="44">
  <si>
    <t>№ з/п</t>
  </si>
  <si>
    <t>Найменування завдань</t>
  </si>
  <si>
    <t>Найменування заходу</t>
  </si>
  <si>
    <t>Головний розпорядник коштів, відповідальний виконавець</t>
  </si>
  <si>
    <t>Джерела фінансування</t>
  </si>
  <si>
    <t>у тому числі за роками</t>
  </si>
  <si>
    <t>Бюджет Чорноморської міської територіальної громади</t>
  </si>
  <si>
    <t xml:space="preserve">Віхилення  тис. грн. </t>
  </si>
  <si>
    <t xml:space="preserve">                                   Чорноморської міської територіальної громади на 2021-2025 роки (зі змінами та доповненнями)                        </t>
  </si>
  <si>
    <t xml:space="preserve">ПОРІВНЯЛЬНА  ТАБЛИЦЯ  </t>
  </si>
  <si>
    <t>до кошторису  фінансування  заходів,  визначених  Міською  цільовою  соціальною  програмою   розвитку  цивільного  захисту</t>
  </si>
  <si>
    <t>…</t>
  </si>
  <si>
    <t xml:space="preserve">Начальник  фінансового управління </t>
  </si>
  <si>
    <t>Ольга ЯКОВЕНКО</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</si>
  <si>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</si>
  <si>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в тому числі за рахунок коштів:</t>
  </si>
  <si>
    <t>бюджету Чорноморської міської територіальної громади</t>
  </si>
  <si>
    <t>Державного бюджету</t>
  </si>
  <si>
    <t>обласного бюджету Одеської області</t>
  </si>
  <si>
    <t>4.</t>
  </si>
  <si>
    <t>РАЗОМ</t>
  </si>
  <si>
    <t>разом п.4</t>
  </si>
  <si>
    <t xml:space="preserve">Управління освіти Чорноморської міської ради Одеського району Одеської області
</t>
  </si>
  <si>
    <t>бюджету Вишгородської міської територіальної громади</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</si>
  <si>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</si>
  <si>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</si>
  <si>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</si>
  <si>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10.</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</si>
  <si>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</si>
  <si>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Управління  освіти Чорноморської міської ради Одеського району Одеської області
</t>
  </si>
  <si>
    <t>Бюджет Чорноморської  міської територіальної громади</t>
  </si>
  <si>
    <t>разом п.10</t>
  </si>
  <si>
    <t>9.</t>
  </si>
  <si>
    <t>Заходи із запобігання виникнення надзвичайних ситуацій та ліквідації наслідків надзвичайних ситуацій та  стихійного лиха</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</si>
  <si>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</si>
  <si>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разом п.9</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</si>
  <si>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</si>
  <si>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Управління капітального будівництва Чорноморської міської ради Одеського району Одеської області</t>
  </si>
  <si>
    <t>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Коригування</t>
  </si>
  <si>
    <t>Субвенція з обласного бюджету Одеської області на виконання інвестиційних проектів</t>
  </si>
  <si>
    <t xml:space="preserve">Реконструкція приміщення сховища в будівлі за адресою: Одеська область, Одеський район, м. Чорноморськ, вул. 1 Травня, 2/198-Н. </t>
  </si>
  <si>
    <t>2025 (діюча редакція)</t>
  </si>
  <si>
    <t>2025 (проект)</t>
  </si>
  <si>
    <t>Оснащення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шкільними меблями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</si>
</sst>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0"/>
    <numFmt numFmtId="166" formatCode="#,##0.000"/>
  </numFmts>
  <fonts count="20" x14ac:knownFonts="1">
    <font>
      <sz val="10"/>
      <color theme="1"/>
      <name val="Calibri"/>
      <charset val="204"/>
      <scheme val="minor"/>
    </font>
    <font>
      <sz val="10"/>
      <name val="Times New Roman"/>
      <family val="1"/>
      <charset val="204"/>
    </font>
    <font>
      <b/>
      <sz val="10"/>
      <name val="Calibri"/>
      <family val="2"/>
      <charset val="204"/>
      <scheme val="minor"/>
    </font>
    <font>
      <i/>
      <sz val="10"/>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b/>
      <sz val="14"/>
      <name val="Times New Roman"/>
      <family val="1"/>
      <charset val="204"/>
    </font>
    <font>
      <i/>
      <sz val="10"/>
      <name val="Times New Roman"/>
      <family val="1"/>
      <charset val="204"/>
    </font>
    <font>
      <b/>
      <i/>
      <sz val="10"/>
      <name val="Times New Roman"/>
      <family val="1"/>
      <charset val="204"/>
    </font>
    <font>
      <b/>
      <i/>
      <sz val="10"/>
      <name val="Calibri"/>
      <family val="2"/>
      <charset val="204"/>
      <scheme val="minor"/>
    </font>
    <font>
      <i/>
      <sz val="11"/>
      <name val="Times New Roman"/>
      <family val="1"/>
      <charset val="204"/>
    </font>
    <font>
      <i/>
      <sz val="12"/>
      <name val="Times New Roman"/>
      <family val="1"/>
      <charset val="204"/>
    </font>
    <font>
      <b/>
      <sz val="12"/>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2" fillId="0" borderId="0"/>
  </cellStyleXfs>
  <cellXfs count="76">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165" fontId="7" fillId="2" borderId="1" xfId="0" applyNumberFormat="1" applyFont="1" applyFill="1" applyBorder="1" applyAlignment="1">
      <alignment horizontal="center" vertical="center" wrapText="1"/>
    </xf>
    <xf numFmtId="0" fontId="8" fillId="2" borderId="0" xfId="0" applyFont="1" applyFill="1"/>
    <xf numFmtId="165" fontId="8" fillId="2" borderId="0" xfId="0" applyNumberFormat="1" applyFont="1" applyFill="1"/>
    <xf numFmtId="0" fontId="9" fillId="2" borderId="0" xfId="0" applyFont="1" applyFill="1"/>
    <xf numFmtId="164" fontId="9" fillId="2" borderId="0" xfId="0" applyNumberFormat="1" applyFont="1" applyFill="1"/>
    <xf numFmtId="4" fontId="9" fillId="2" borderId="0" xfId="0" applyNumberFormat="1" applyFont="1" applyFill="1"/>
    <xf numFmtId="166" fontId="9" fillId="2" borderId="0" xfId="0" applyNumberFormat="1" applyFont="1" applyFill="1"/>
    <xf numFmtId="166" fontId="8" fillId="2" borderId="0" xfId="0" applyNumberFormat="1" applyFont="1" applyFill="1"/>
    <xf numFmtId="0" fontId="10" fillId="2" borderId="0" xfId="0" applyFont="1" applyFill="1"/>
    <xf numFmtId="0" fontId="11" fillId="2" borderId="0" xfId="0" applyFont="1" applyFill="1"/>
    <xf numFmtId="165" fontId="9" fillId="2" borderId="0" xfId="0" applyNumberFormat="1" applyFont="1" applyFill="1"/>
    <xf numFmtId="0" fontId="5" fillId="0" borderId="0" xfId="0" applyFont="1"/>
    <xf numFmtId="165" fontId="1" fillId="2" borderId="1" xfId="0" applyNumberFormat="1" applyFont="1" applyFill="1" applyBorder="1" applyAlignment="1">
      <alignment horizontal="center" vertical="center" wrapText="1"/>
    </xf>
    <xf numFmtId="165" fontId="2" fillId="2" borderId="0" xfId="0" applyNumberFormat="1" applyFont="1" applyFill="1"/>
    <xf numFmtId="0" fontId="6" fillId="2" borderId="0" xfId="0" applyFont="1" applyFill="1" applyAlignment="1">
      <alignment horizontal="center" vertical="center" wrapText="1"/>
    </xf>
    <xf numFmtId="0" fontId="1" fillId="2" borderId="0" xfId="0" applyFont="1" applyFill="1" applyAlignment="1">
      <alignment horizontal="center"/>
    </xf>
    <xf numFmtId="0" fontId="3" fillId="2" borderId="0" xfId="0" applyFont="1" applyFill="1" applyAlignment="1">
      <alignment horizontal="center"/>
    </xf>
    <xf numFmtId="0" fontId="5" fillId="2" borderId="0" xfId="0" applyFont="1" applyFill="1" applyAlignment="1">
      <alignment horizontal="center"/>
    </xf>
    <xf numFmtId="0" fontId="10" fillId="2" borderId="0" xfId="0" applyFont="1" applyFill="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165" fontId="15" fillId="2" borderId="1" xfId="0" applyNumberFormat="1" applyFont="1" applyFill="1" applyBorder="1" applyAlignment="1">
      <alignment horizontal="center" vertical="center" wrapText="1"/>
    </xf>
    <xf numFmtId="0" fontId="14" fillId="2" borderId="1" xfId="0" applyFont="1" applyFill="1" applyBorder="1"/>
    <xf numFmtId="165" fontId="16" fillId="2" borderId="0" xfId="0" applyNumberFormat="1" applyFont="1" applyFill="1"/>
    <xf numFmtId="0" fontId="16" fillId="2" borderId="0" xfId="0" applyFont="1" applyFill="1"/>
    <xf numFmtId="0" fontId="18" fillId="2" borderId="0" xfId="0" applyFont="1" applyFill="1"/>
    <xf numFmtId="0" fontId="15" fillId="2" borderId="1" xfId="0" applyFont="1" applyFill="1" applyBorder="1" applyAlignment="1">
      <alignment horizontal="center" vertical="center" wrapText="1"/>
    </xf>
    <xf numFmtId="0" fontId="17" fillId="2" borderId="1" xfId="0" applyFont="1" applyFill="1" applyBorder="1"/>
    <xf numFmtId="0" fontId="19" fillId="2" borderId="0" xfId="0" applyFont="1" applyFill="1"/>
    <xf numFmtId="164" fontId="19" fillId="2" borderId="0" xfId="0" applyNumberFormat="1" applyFont="1" applyFill="1"/>
    <xf numFmtId="164" fontId="19" fillId="2" borderId="0" xfId="0" applyNumberFormat="1" applyFont="1" applyFill="1" applyAlignment="1">
      <alignment horizontal="right"/>
    </xf>
    <xf numFmtId="0" fontId="7" fillId="2" borderId="1" xfId="0" applyFont="1" applyFill="1" applyBorder="1" applyAlignment="1">
      <alignment horizontal="center" vertical="center" wrapText="1"/>
    </xf>
    <xf numFmtId="0" fontId="2" fillId="2" borderId="1" xfId="0" applyFont="1" applyFill="1" applyBorder="1"/>
    <xf numFmtId="0" fontId="14" fillId="2" borderId="0" xfId="0" applyFont="1" applyFill="1" applyBorder="1" applyAlignment="1">
      <alignment horizontal="center"/>
    </xf>
    <xf numFmtId="0" fontId="14" fillId="2" borderId="0" xfId="0" applyFont="1" applyFill="1" applyBorder="1"/>
    <xf numFmtId="0" fontId="1" fillId="2" borderId="1" xfId="0" applyFont="1" applyFill="1" applyBorder="1" applyAlignment="1">
      <alignment horizontal="left" vertical="center" wrapText="1"/>
    </xf>
    <xf numFmtId="165" fontId="5" fillId="2" borderId="0" xfId="0" applyNumberFormat="1" applyFont="1" applyFill="1"/>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5" fontId="14"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xf>
    <xf numFmtId="0" fontId="1" fillId="2" borderId="6"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5" fontId="7" fillId="2" borderId="3" xfId="0" applyNumberFormat="1" applyFont="1" applyFill="1" applyBorder="1" applyAlignment="1">
      <alignment horizontal="center" vertical="center" wrapText="1"/>
    </xf>
    <xf numFmtId="0" fontId="14" fillId="2" borderId="1" xfId="1" applyFont="1" applyFill="1" applyBorder="1" applyAlignment="1">
      <alignment vertical="center" wrapText="1"/>
    </xf>
    <xf numFmtId="0" fontId="1" fillId="2" borderId="3" xfId="0" applyFont="1" applyFill="1" applyBorder="1" applyAlignment="1">
      <alignment vertical="center" wrapText="1"/>
    </xf>
    <xf numFmtId="0" fontId="1" fillId="2" borderId="5" xfId="0" applyFont="1" applyFill="1" applyBorder="1" applyAlignment="1">
      <alignmen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13" fillId="2" borderId="2" xfId="0" applyFont="1" applyFill="1" applyBorder="1" applyAlignment="1">
      <alignment horizontal="center" vertical="center"/>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view="pageBreakPreview" topLeftCell="A16" zoomScale="75" zoomScaleNormal="86" zoomScaleSheetLayoutView="75" workbookViewId="0">
      <selection activeCell="K27" sqref="K27"/>
    </sheetView>
  </sheetViews>
  <sheetFormatPr defaultColWidth="9.109375" defaultRowHeight="13.8" x14ac:dyDescent="0.3"/>
  <cols>
    <col min="1" max="1" width="3.88671875" style="23" customWidth="1"/>
    <col min="2" max="2" width="50" style="5" customWidth="1"/>
    <col min="3" max="3" width="61.33203125" style="5" customWidth="1"/>
    <col min="4" max="4" width="51" style="5" customWidth="1"/>
    <col min="5" max="5" width="26.6640625" style="5" customWidth="1"/>
    <col min="6" max="6" width="16.33203125" style="5" customWidth="1"/>
    <col min="7" max="7" width="16.109375" style="5" customWidth="1"/>
    <col min="8" max="8" width="16.5546875" style="5" customWidth="1"/>
    <col min="9" max="9" width="13.5546875" style="5" bestFit="1" customWidth="1"/>
    <col min="10" max="10" width="10.6640625" style="5" bestFit="1" customWidth="1"/>
    <col min="11" max="16384" width="9.109375" style="5"/>
  </cols>
  <sheetData>
    <row r="1" spans="1:8" s="1" customFormat="1" ht="17.399999999999999" x14ac:dyDescent="0.3">
      <c r="A1" s="20"/>
      <c r="B1" s="70" t="s">
        <v>9</v>
      </c>
      <c r="C1" s="70"/>
      <c r="D1" s="70"/>
      <c r="E1" s="70"/>
      <c r="F1" s="70"/>
      <c r="G1" s="70"/>
      <c r="H1" s="70"/>
    </row>
    <row r="2" spans="1:8" ht="17.399999999999999" x14ac:dyDescent="0.3">
      <c r="A2" s="21"/>
      <c r="B2" s="71" t="s">
        <v>10</v>
      </c>
      <c r="C2" s="71"/>
      <c r="D2" s="71"/>
      <c r="E2" s="71"/>
      <c r="F2" s="71"/>
      <c r="G2" s="71"/>
      <c r="H2" s="71"/>
    </row>
    <row r="3" spans="1:8" ht="17.399999999999999" x14ac:dyDescent="0.3">
      <c r="A3" s="21"/>
      <c r="B3" s="72" t="s">
        <v>8</v>
      </c>
      <c r="C3" s="72"/>
      <c r="D3" s="72"/>
      <c r="E3" s="72"/>
      <c r="F3" s="72"/>
      <c r="G3" s="72"/>
      <c r="H3" s="72"/>
    </row>
    <row r="4" spans="1:8" ht="13.95" customHeight="1" x14ac:dyDescent="0.3">
      <c r="A4" s="67" t="s">
        <v>0</v>
      </c>
      <c r="B4" s="67" t="s">
        <v>1</v>
      </c>
      <c r="C4" s="67" t="s">
        <v>2</v>
      </c>
      <c r="D4" s="67" t="s">
        <v>3</v>
      </c>
      <c r="E4" s="67" t="s">
        <v>4</v>
      </c>
      <c r="F4" s="69" t="s">
        <v>5</v>
      </c>
      <c r="G4" s="69"/>
      <c r="H4" s="69" t="s">
        <v>7</v>
      </c>
    </row>
    <row r="5" spans="1:8" ht="32.4" customHeight="1" x14ac:dyDescent="0.3">
      <c r="A5" s="67"/>
      <c r="B5" s="67"/>
      <c r="C5" s="67"/>
      <c r="D5" s="67"/>
      <c r="E5" s="67"/>
      <c r="F5" s="56" t="s">
        <v>41</v>
      </c>
      <c r="G5" s="56" t="s">
        <v>42</v>
      </c>
      <c r="H5" s="69"/>
    </row>
    <row r="6" spans="1:8" x14ac:dyDescent="0.3">
      <c r="A6" s="25">
        <v>1</v>
      </c>
      <c r="B6" s="25">
        <v>2</v>
      </c>
      <c r="C6" s="25">
        <v>3</v>
      </c>
      <c r="D6" s="25">
        <v>4</v>
      </c>
      <c r="E6" s="25">
        <v>5</v>
      </c>
      <c r="F6" s="45">
        <v>6</v>
      </c>
      <c r="G6" s="45">
        <v>7</v>
      </c>
      <c r="H6" s="45">
        <v>8</v>
      </c>
    </row>
    <row r="7" spans="1:8" ht="12.6" customHeight="1" x14ac:dyDescent="0.3">
      <c r="A7" s="68" t="s">
        <v>11</v>
      </c>
      <c r="B7" s="68"/>
      <c r="C7" s="68"/>
      <c r="D7" s="68"/>
      <c r="E7" s="68"/>
      <c r="F7" s="68"/>
      <c r="G7" s="68"/>
      <c r="H7" s="68"/>
    </row>
    <row r="8" spans="1:8" ht="16.2" customHeight="1" x14ac:dyDescent="0.3">
      <c r="A8" s="64" t="s">
        <v>19</v>
      </c>
      <c r="B8" s="64" t="s">
        <v>14</v>
      </c>
      <c r="C8" s="41" t="s">
        <v>11</v>
      </c>
      <c r="D8" s="41"/>
      <c r="E8" s="41"/>
      <c r="F8" s="41"/>
      <c r="G8" s="41"/>
      <c r="H8" s="41"/>
    </row>
    <row r="9" spans="1:8" ht="118.8" x14ac:dyDescent="0.3">
      <c r="A9" s="65"/>
      <c r="B9" s="65"/>
      <c r="C9" s="52" t="s">
        <v>24</v>
      </c>
      <c r="D9" s="47" t="s">
        <v>22</v>
      </c>
      <c r="E9" s="47" t="s">
        <v>6</v>
      </c>
      <c r="F9" s="18">
        <f>500</f>
        <v>500</v>
      </c>
      <c r="G9" s="6">
        <f>500-200</f>
        <v>300</v>
      </c>
      <c r="H9" s="58">
        <f>G9-F9</f>
        <v>-200</v>
      </c>
    </row>
    <row r="10" spans="1:8" ht="52.8" x14ac:dyDescent="0.3">
      <c r="A10" s="65"/>
      <c r="B10" s="65"/>
      <c r="C10" s="52" t="s">
        <v>43</v>
      </c>
      <c r="D10" s="63" t="s">
        <v>22</v>
      </c>
      <c r="E10" s="63" t="s">
        <v>6</v>
      </c>
      <c r="F10" s="18"/>
      <c r="G10" s="6">
        <v>300</v>
      </c>
      <c r="H10" s="58">
        <f>G10-F10</f>
        <v>300</v>
      </c>
    </row>
    <row r="11" spans="1:8" ht="10.199999999999999" customHeight="1" x14ac:dyDescent="0.3">
      <c r="A11" s="65"/>
      <c r="B11" s="65"/>
      <c r="C11" s="57" t="s">
        <v>11</v>
      </c>
      <c r="D11" s="43"/>
      <c r="E11" s="43"/>
      <c r="F11" s="44"/>
      <c r="G11" s="18"/>
      <c r="H11" s="18"/>
    </row>
    <row r="12" spans="1:8" ht="66" x14ac:dyDescent="0.3">
      <c r="A12" s="65"/>
      <c r="B12" s="65"/>
      <c r="C12" s="53" t="s">
        <v>25</v>
      </c>
      <c r="D12" s="48" t="s">
        <v>22</v>
      </c>
      <c r="E12" s="48" t="s">
        <v>6</v>
      </c>
      <c r="F12" s="18">
        <f>2800.119+100</f>
        <v>2900.1190000000001</v>
      </c>
      <c r="G12" s="6">
        <f>2800.119+100+1820</f>
        <v>4720.1190000000006</v>
      </c>
      <c r="H12" s="6">
        <f>G12-F12</f>
        <v>1820.0000000000005</v>
      </c>
    </row>
    <row r="13" spans="1:8" ht="10.199999999999999" customHeight="1" x14ac:dyDescent="0.3">
      <c r="A13" s="65"/>
      <c r="B13" s="65"/>
      <c r="C13" s="49" t="s">
        <v>11</v>
      </c>
      <c r="D13" s="48"/>
      <c r="E13" s="48"/>
      <c r="F13" s="49"/>
      <c r="G13" s="18"/>
      <c r="H13" s="18"/>
    </row>
    <row r="14" spans="1:8" ht="39.6" x14ac:dyDescent="0.3">
      <c r="A14" s="65"/>
      <c r="B14" s="65"/>
      <c r="C14" s="26" t="s">
        <v>40</v>
      </c>
      <c r="D14" s="55" t="s">
        <v>37</v>
      </c>
      <c r="E14" s="55" t="s">
        <v>6</v>
      </c>
      <c r="F14" s="18">
        <f>5000-2000</f>
        <v>3000</v>
      </c>
      <c r="G14" s="6">
        <f>5000-2000-2800</f>
        <v>200</v>
      </c>
      <c r="H14" s="6">
        <f>G14-F14</f>
        <v>-2800</v>
      </c>
    </row>
    <row r="15" spans="1:8" ht="11.4" customHeight="1" x14ac:dyDescent="0.3">
      <c r="A15" s="65"/>
      <c r="B15" s="65"/>
      <c r="C15" s="57" t="s">
        <v>11</v>
      </c>
      <c r="D15" s="55"/>
      <c r="E15" s="55"/>
      <c r="F15" s="57"/>
      <c r="G15" s="18"/>
      <c r="H15" s="18"/>
    </row>
    <row r="16" spans="1:8" ht="52.8" x14ac:dyDescent="0.3">
      <c r="A16" s="65"/>
      <c r="B16" s="65"/>
      <c r="C16" s="26" t="s">
        <v>36</v>
      </c>
      <c r="D16" s="55" t="s">
        <v>37</v>
      </c>
      <c r="E16" s="55" t="s">
        <v>6</v>
      </c>
      <c r="F16" s="18">
        <f>3500-250-34.084</f>
        <v>3215.9160000000002</v>
      </c>
      <c r="G16" s="6">
        <f>3500-250-34.084-3000-70</f>
        <v>145.91600000000017</v>
      </c>
      <c r="H16" s="6">
        <f>G16-F16</f>
        <v>-3070</v>
      </c>
    </row>
    <row r="17" spans="1:9" ht="10.95" customHeight="1" x14ac:dyDescent="0.3">
      <c r="A17" s="65"/>
      <c r="B17" s="65"/>
      <c r="C17" s="26" t="s">
        <v>11</v>
      </c>
      <c r="D17" s="55"/>
      <c r="E17" s="55"/>
      <c r="F17" s="18"/>
      <c r="G17" s="6"/>
      <c r="H17" s="6"/>
    </row>
    <row r="18" spans="1:9" ht="52.8" x14ac:dyDescent="0.3">
      <c r="A18" s="65"/>
      <c r="B18" s="65"/>
      <c r="C18" s="68" t="s">
        <v>38</v>
      </c>
      <c r="D18" s="67" t="s">
        <v>37</v>
      </c>
      <c r="E18" s="55" t="s">
        <v>39</v>
      </c>
      <c r="F18" s="18">
        <v>15815.72762</v>
      </c>
      <c r="G18" s="18">
        <v>15815.72762</v>
      </c>
      <c r="H18" s="18">
        <f>G18-F18</f>
        <v>0</v>
      </c>
    </row>
    <row r="19" spans="1:9" ht="39.6" x14ac:dyDescent="0.3">
      <c r="A19" s="65"/>
      <c r="B19" s="65"/>
      <c r="C19" s="68"/>
      <c r="D19" s="67"/>
      <c r="E19" s="55" t="s">
        <v>6</v>
      </c>
      <c r="F19" s="18">
        <f>100+20</f>
        <v>120</v>
      </c>
      <c r="G19" s="6">
        <f>100+20+5800+3000</f>
        <v>8920</v>
      </c>
      <c r="H19" s="6">
        <f>G19-F19</f>
        <v>8800</v>
      </c>
    </row>
    <row r="20" spans="1:9" x14ac:dyDescent="0.3">
      <c r="A20" s="66"/>
      <c r="B20" s="66"/>
      <c r="C20" s="67" t="s">
        <v>21</v>
      </c>
      <c r="D20" s="67"/>
      <c r="E20" s="67"/>
      <c r="F20" s="18">
        <f>118921.60862-2000-3034.084+3020-130+295.784</f>
        <v>117073.30862</v>
      </c>
      <c r="G20" s="6">
        <f>118921.60862-2000-3034.084+3020-130+295.784-200+300+1820-70</f>
        <v>118923.30862</v>
      </c>
      <c r="H20" s="6">
        <f>G20-F20</f>
        <v>1850</v>
      </c>
    </row>
    <row r="21" spans="1:9" ht="10.95" customHeight="1" x14ac:dyDescent="0.3">
      <c r="A21" s="68" t="s">
        <v>11</v>
      </c>
      <c r="B21" s="68"/>
      <c r="C21" s="68"/>
      <c r="D21" s="68"/>
      <c r="E21" s="68"/>
      <c r="F21" s="68"/>
      <c r="G21" s="68"/>
      <c r="H21" s="68"/>
    </row>
    <row r="22" spans="1:9" ht="12" customHeight="1" x14ac:dyDescent="0.3">
      <c r="A22" s="64" t="s">
        <v>32</v>
      </c>
      <c r="B22" s="64" t="s">
        <v>33</v>
      </c>
      <c r="C22" s="57" t="s">
        <v>11</v>
      </c>
      <c r="D22" s="62"/>
      <c r="E22" s="57"/>
      <c r="F22" s="57"/>
      <c r="G22" s="57"/>
      <c r="H22" s="57"/>
    </row>
    <row r="23" spans="1:9" ht="66" x14ac:dyDescent="0.3">
      <c r="A23" s="65"/>
      <c r="B23" s="65"/>
      <c r="C23" s="57" t="s">
        <v>34</v>
      </c>
      <c r="D23" s="55" t="s">
        <v>22</v>
      </c>
      <c r="E23" s="55" t="s">
        <v>6</v>
      </c>
      <c r="F23" s="18">
        <v>1400</v>
      </c>
      <c r="G23" s="6">
        <f>1400-400</f>
        <v>1000</v>
      </c>
      <c r="H23" s="6">
        <f>G23-F23</f>
        <v>-400</v>
      </c>
    </row>
    <row r="24" spans="1:9" ht="12" customHeight="1" x14ac:dyDescent="0.3">
      <c r="A24" s="65"/>
      <c r="B24" s="65"/>
      <c r="C24" s="57" t="s">
        <v>11</v>
      </c>
      <c r="D24" s="62"/>
      <c r="E24" s="57"/>
      <c r="F24" s="57"/>
      <c r="G24" s="57"/>
      <c r="H24" s="57"/>
    </row>
    <row r="25" spans="1:9" x14ac:dyDescent="0.3">
      <c r="A25" s="66"/>
      <c r="B25" s="66"/>
      <c r="C25" s="67" t="s">
        <v>35</v>
      </c>
      <c r="D25" s="67"/>
      <c r="E25" s="67"/>
      <c r="F25" s="18">
        <v>9497.4</v>
      </c>
      <c r="G25" s="6">
        <f>9497.4-400</f>
        <v>9097.4</v>
      </c>
      <c r="H25" s="6">
        <f>G25-F25</f>
        <v>-400</v>
      </c>
    </row>
    <row r="26" spans="1:9" x14ac:dyDescent="0.3">
      <c r="A26" s="64" t="s">
        <v>27</v>
      </c>
      <c r="B26" s="64" t="s">
        <v>26</v>
      </c>
      <c r="C26" s="59" t="s">
        <v>11</v>
      </c>
      <c r="D26" s="60" t="s">
        <v>11</v>
      </c>
      <c r="E26" s="47"/>
      <c r="F26" s="50"/>
      <c r="G26" s="50"/>
      <c r="H26" s="50"/>
    </row>
    <row r="27" spans="1:9" ht="90.6" customHeight="1" x14ac:dyDescent="0.3">
      <c r="A27" s="65"/>
      <c r="B27" s="65"/>
      <c r="C27" s="59" t="s">
        <v>28</v>
      </c>
      <c r="D27" s="54" t="s">
        <v>29</v>
      </c>
      <c r="E27" s="47" t="s">
        <v>30</v>
      </c>
      <c r="F27" s="18">
        <v>80</v>
      </c>
      <c r="G27" s="6">
        <f>80-80</f>
        <v>0</v>
      </c>
      <c r="H27" s="6">
        <f>G27-F27</f>
        <v>-80</v>
      </c>
    </row>
    <row r="28" spans="1:9" x14ac:dyDescent="0.3">
      <c r="A28" s="66"/>
      <c r="B28" s="66"/>
      <c r="C28" s="59" t="s">
        <v>11</v>
      </c>
      <c r="D28" s="61"/>
      <c r="E28" s="47"/>
      <c r="F28" s="18"/>
      <c r="G28" s="6"/>
      <c r="H28" s="6"/>
    </row>
    <row r="29" spans="1:9" x14ac:dyDescent="0.3">
      <c r="A29" s="46"/>
      <c r="B29" s="46"/>
      <c r="C29" s="67" t="s">
        <v>31</v>
      </c>
      <c r="D29" s="67"/>
      <c r="E29" s="67"/>
      <c r="F29" s="18">
        <f>F27+F28</f>
        <v>80</v>
      </c>
      <c r="G29" s="6">
        <f>G27+G28</f>
        <v>0</v>
      </c>
      <c r="H29" s="6">
        <f>H27+H28</f>
        <v>-80</v>
      </c>
    </row>
    <row r="30" spans="1:9" ht="11.4" customHeight="1" x14ac:dyDescent="0.3">
      <c r="A30" s="73" t="s">
        <v>11</v>
      </c>
      <c r="B30" s="74"/>
      <c r="C30" s="74"/>
      <c r="D30" s="74"/>
      <c r="E30" s="74"/>
      <c r="F30" s="74"/>
      <c r="G30" s="74"/>
      <c r="H30" s="75"/>
    </row>
    <row r="31" spans="1:9" x14ac:dyDescent="0.3">
      <c r="A31" s="26"/>
      <c r="B31" s="69" t="s">
        <v>20</v>
      </c>
      <c r="C31" s="69"/>
      <c r="D31" s="69"/>
      <c r="E31" s="69"/>
      <c r="F31" s="6">
        <v>128912.90862</v>
      </c>
      <c r="G31" s="6">
        <f>128912.90862+1440-70+3000</f>
        <v>133282.90862</v>
      </c>
      <c r="H31" s="6">
        <f>G31-F31</f>
        <v>4370</v>
      </c>
      <c r="I31" s="42">
        <f>H9+H10+H12+H14+H16+H19+H23+H27</f>
        <v>4370</v>
      </c>
    </row>
    <row r="32" spans="1:9" x14ac:dyDescent="0.3">
      <c r="A32" s="26"/>
      <c r="B32" s="26"/>
      <c r="C32" s="32"/>
      <c r="D32" s="28" t="s">
        <v>15</v>
      </c>
      <c r="E32" s="32"/>
      <c r="F32" s="50"/>
      <c r="G32" s="27"/>
      <c r="H32" s="27"/>
    </row>
    <row r="33" spans="1:10" s="2" customFormat="1" x14ac:dyDescent="0.3">
      <c r="A33" s="38"/>
      <c r="B33" s="37"/>
      <c r="C33" s="32"/>
      <c r="D33" s="28" t="s">
        <v>16</v>
      </c>
      <c r="E33" s="32"/>
      <c r="F33" s="50">
        <v>24578.381000000001</v>
      </c>
      <c r="G33" s="50">
        <f>24578.381+1440-70+3000</f>
        <v>28948.381000000001</v>
      </c>
      <c r="H33" s="50">
        <f>G33-F33</f>
        <v>4370</v>
      </c>
      <c r="I33" s="19"/>
      <c r="J33" s="19"/>
    </row>
    <row r="34" spans="1:10" s="30" customFormat="1" x14ac:dyDescent="0.3">
      <c r="A34" s="32"/>
      <c r="B34" s="32"/>
      <c r="C34" s="28"/>
      <c r="D34" s="28" t="s">
        <v>17</v>
      </c>
      <c r="E34" s="37"/>
      <c r="F34" s="51">
        <v>83518.8</v>
      </c>
      <c r="G34" s="51">
        <v>83518.8</v>
      </c>
      <c r="H34" s="50">
        <f t="shared" ref="H34:H36" si="0">G34-F34</f>
        <v>0</v>
      </c>
      <c r="I34" s="29"/>
      <c r="J34" s="29"/>
    </row>
    <row r="35" spans="1:10" s="30" customFormat="1" ht="14.4" x14ac:dyDescent="0.3">
      <c r="A35" s="32"/>
      <c r="B35" s="32"/>
      <c r="C35" s="33"/>
      <c r="D35" s="28" t="s">
        <v>18</v>
      </c>
      <c r="E35" s="33"/>
      <c r="F35" s="51">
        <v>15815.72762</v>
      </c>
      <c r="G35" s="51">
        <v>15815.72762</v>
      </c>
      <c r="H35" s="50">
        <f t="shared" si="0"/>
        <v>0</v>
      </c>
      <c r="I35" s="29"/>
      <c r="J35" s="29"/>
    </row>
    <row r="36" spans="1:10" s="30" customFormat="1" ht="14.4" x14ac:dyDescent="0.3">
      <c r="A36" s="32"/>
      <c r="B36" s="32"/>
      <c r="C36" s="33"/>
      <c r="D36" s="28" t="s">
        <v>23</v>
      </c>
      <c r="E36" s="33"/>
      <c r="F36" s="51">
        <v>5000</v>
      </c>
      <c r="G36" s="51">
        <v>5000</v>
      </c>
      <c r="H36" s="50">
        <f t="shared" si="0"/>
        <v>0</v>
      </c>
      <c r="I36" s="29"/>
      <c r="J36" s="29"/>
    </row>
    <row r="37" spans="1:10" s="3" customFormat="1" ht="24.6" customHeight="1" x14ac:dyDescent="0.3">
      <c r="A37" s="39"/>
      <c r="B37" s="40"/>
      <c r="E37" s="9"/>
      <c r="F37" s="10"/>
      <c r="G37" s="10"/>
      <c r="H37" s="16"/>
    </row>
    <row r="38" spans="1:10" s="31" customFormat="1" ht="15.6" x14ac:dyDescent="0.3">
      <c r="A38" s="39"/>
      <c r="B38" s="34" t="s">
        <v>12</v>
      </c>
      <c r="C38" s="34"/>
      <c r="E38" s="34" t="s">
        <v>13</v>
      </c>
      <c r="F38" s="35"/>
      <c r="G38" s="36"/>
      <c r="H38" s="34"/>
    </row>
    <row r="39" spans="1:10" s="2" customFormat="1" ht="14.4" x14ac:dyDescent="0.3">
      <c r="A39" s="23"/>
      <c r="B39" s="5"/>
      <c r="C39" s="3"/>
      <c r="D39" s="3"/>
      <c r="E39" s="9"/>
      <c r="F39" s="11"/>
      <c r="G39" s="16"/>
      <c r="H39" s="11"/>
    </row>
    <row r="40" spans="1:10" s="2" customFormat="1" ht="14.4" x14ac:dyDescent="0.3">
      <c r="A40" s="23"/>
      <c r="B40" s="5"/>
      <c r="C40" s="3"/>
      <c r="D40" s="3"/>
      <c r="E40" s="9"/>
      <c r="F40" s="11"/>
      <c r="G40" s="16"/>
      <c r="H40" s="11"/>
    </row>
    <row r="41" spans="1:10" s="3" customFormat="1" ht="14.4" x14ac:dyDescent="0.3">
      <c r="A41" s="22"/>
      <c r="E41" s="9"/>
      <c r="F41" s="12"/>
      <c r="G41" s="12"/>
      <c r="H41" s="11"/>
    </row>
    <row r="42" spans="1:10" s="3" customFormat="1" ht="14.4" x14ac:dyDescent="0.3">
      <c r="A42" s="22"/>
      <c r="E42" s="9"/>
      <c r="F42" s="12"/>
      <c r="G42" s="12"/>
      <c r="H42" s="9"/>
    </row>
    <row r="43" spans="1:10" s="3" customFormat="1" ht="14.4" x14ac:dyDescent="0.3">
      <c r="A43" s="22"/>
      <c r="C43" s="5"/>
      <c r="D43" s="5"/>
      <c r="E43" s="7"/>
      <c r="F43" s="13"/>
      <c r="G43" s="13"/>
      <c r="H43" s="7"/>
    </row>
    <row r="44" spans="1:10" s="3" customFormat="1" ht="14.4" x14ac:dyDescent="0.3">
      <c r="A44" s="22"/>
      <c r="C44" s="5"/>
      <c r="D44" s="5"/>
      <c r="E44" s="7"/>
      <c r="F44" s="13"/>
      <c r="G44" s="13"/>
      <c r="H44" s="7"/>
    </row>
    <row r="45" spans="1:10" ht="14.4" x14ac:dyDescent="0.3">
      <c r="E45" s="7"/>
      <c r="F45" s="13"/>
      <c r="G45" s="13"/>
      <c r="H45" s="7"/>
    </row>
    <row r="46" spans="1:10" s="17" customFormat="1" ht="18" x14ac:dyDescent="0.35">
      <c r="A46" s="23"/>
      <c r="B46" s="5"/>
      <c r="C46" s="14"/>
      <c r="D46" s="14"/>
      <c r="E46" s="7"/>
      <c r="F46" s="8"/>
      <c r="G46" s="8"/>
      <c r="H46" s="7"/>
    </row>
    <row r="47" spans="1:10" s="17" customFormat="1" ht="14.4" x14ac:dyDescent="0.3">
      <c r="A47" s="23"/>
      <c r="B47" s="5"/>
      <c r="C47" s="5"/>
      <c r="D47" s="5"/>
      <c r="E47" s="7"/>
      <c r="F47" s="8"/>
      <c r="G47" s="8"/>
      <c r="H47" s="7"/>
    </row>
    <row r="48" spans="1:10" s="4" customFormat="1" ht="18" x14ac:dyDescent="0.35">
      <c r="A48" s="24"/>
      <c r="B48" s="14"/>
      <c r="C48" s="5"/>
      <c r="D48" s="5"/>
      <c r="E48" s="7"/>
      <c r="F48" s="7"/>
      <c r="G48" s="7"/>
      <c r="H48" s="7"/>
    </row>
    <row r="49" spans="5:8" ht="14.4" x14ac:dyDescent="0.3">
      <c r="E49" s="7"/>
      <c r="F49" s="7"/>
      <c r="G49" s="7"/>
      <c r="H49" s="7"/>
    </row>
    <row r="50" spans="5:8" ht="33.6" x14ac:dyDescent="0.65">
      <c r="F50" s="15"/>
    </row>
    <row r="51" spans="5:8" ht="33.6" x14ac:dyDescent="0.65">
      <c r="F51" s="15"/>
    </row>
    <row r="52" spans="5:8" ht="33.6" x14ac:dyDescent="0.65">
      <c r="F52" s="15"/>
    </row>
    <row r="53" spans="5:8" ht="45.75" customHeight="1" x14ac:dyDescent="0.65">
      <c r="F53" s="15"/>
    </row>
  </sheetData>
  <mergeCells count="25">
    <mergeCell ref="B31:E31"/>
    <mergeCell ref="A21:H21"/>
    <mergeCell ref="B1:H1"/>
    <mergeCell ref="B2:H2"/>
    <mergeCell ref="F4:G4"/>
    <mergeCell ref="E4:E5"/>
    <mergeCell ref="C4:C5"/>
    <mergeCell ref="B4:B5"/>
    <mergeCell ref="B3:H3"/>
    <mergeCell ref="D4:D5"/>
    <mergeCell ref="H4:H5"/>
    <mergeCell ref="A7:H7"/>
    <mergeCell ref="A4:A5"/>
    <mergeCell ref="A8:A20"/>
    <mergeCell ref="C29:E29"/>
    <mergeCell ref="A30:H30"/>
    <mergeCell ref="B8:B20"/>
    <mergeCell ref="B26:B28"/>
    <mergeCell ref="A26:A28"/>
    <mergeCell ref="C20:E20"/>
    <mergeCell ref="A22:A25"/>
    <mergeCell ref="B22:B25"/>
    <mergeCell ref="C25:E25"/>
    <mergeCell ref="C18:C19"/>
    <mergeCell ref="D18:D19"/>
  </mergeCells>
  <pageMargins left="0.98425196850393704" right="0.39370078740157483" top="0.78740157480314965" bottom="0.59055118110236227" header="0.31496062992125984" footer="0.19685039370078741"/>
  <pageSetup paperSize="9" scale="59" pageOrder="overThenDown" orientation="landscape" r:id="rId1"/>
  <headerFooter scaleWithDoc="0" alignWithMargins="0"/>
  <rowBreaks count="1" manualBreakCount="1">
    <brk id="2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220FU6</cp:lastModifiedBy>
  <cp:lastPrinted>2025-08-05T05:16:20Z</cp:lastPrinted>
  <dcterms:created xsi:type="dcterms:W3CDTF">2022-01-28T07:03:00Z</dcterms:created>
  <dcterms:modified xsi:type="dcterms:W3CDTF">2025-08-07T07:07:18Z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