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ВИКОНАННЯ\1 півріччя\на сайт рада\"/>
    </mc:Choice>
  </mc:AlternateContent>
  <bookViews>
    <workbookView xWindow="96" yWindow="36" windowWidth="11400" windowHeight="8892"/>
  </bookViews>
  <sheets>
    <sheet name="2025рік" sheetId="5" r:id="rId1"/>
  </sheets>
  <definedNames>
    <definedName name="Z_39D9BC59_74A8_4C4B_9399_167A80A9B8CE_.wvu.PrintTitles" localSheetId="0" hidden="1">'2025рік'!$4:$9</definedName>
    <definedName name="Z_A314A688_A1C1_4292_AD54_FF55A3D9A6D2_.wvu.PrintTitles" localSheetId="0" hidden="1">'2025рік'!$4:$9</definedName>
    <definedName name="Z_D4A9EE66_684D_4340_A087_70D37E8C95DD_.wvu.Rows" localSheetId="0" hidden="1">'2025рік'!#REF!,'2025рік'!#REF!,'2025рік'!#REF!,'2025рік'!#REF!,'2025рік'!#REF!,'2025рік'!#REF!</definedName>
    <definedName name="_xlnm.Print_Titles" localSheetId="0">'2025рік'!$4:$9</definedName>
    <definedName name="_xlnm.Print_Area" localSheetId="0">'2025рік'!$A$1:$R$114</definedName>
  </definedNames>
  <calcPr calcId="152511"/>
  <customWorkbookViews>
    <customWorkbookView name="WiZaRd - Личное представление" guid="{C205A65F-82B2-4DDD-81FC-0873C52F1A8D}" mergeInterval="0" personalView="1" maximized="1" windowWidth="1362" windowHeight="622" activeSheetId="1"/>
    <customWorkbookView name="Ольга Николаевна - Личное представление" guid="{D4A9EE66-684D-4340-A087-70D37E8C95DD}" mergeInterval="0" personalView="1" maximized="1" windowWidth="1276" windowHeight="882" activeSheetId="1"/>
    <customWorkbookView name="1 - Личное представление" guid="{39D9BC59-74A8-4C4B-9399-167A80A9B8CE}" mergeInterval="0" personalView="1" maximized="1" windowWidth="1148" windowHeight="666" activeSheetId="1"/>
    <customWorkbookView name="777 - Личное представление" guid="{BCAFC064-F833-4DB3-AEE8-4A86ABC582FE}" mergeInterval="0" personalView="1" maximized="1" windowWidth="1276" windowHeight="799" activeSheetId="1"/>
    <customWorkbookView name="www.PHILka.RU - Личное представление" guid="{A314A688-A1C1-4292-AD54-FF55A3D9A6D2}" mergeInterval="0" personalView="1" maximized="1" xWindow="1" yWindow="1" windowWidth="1280" windowHeight="836" activeSheetId="1"/>
    <customWorkbookView name="X - Личное представление" guid="{FE5DC2F0-7DAC-42C7-98EA-A2FB2E80DB8D}" mergeInterval="0" personalView="1" maximized="1" xWindow="1" yWindow="1" windowWidth="1024" windowHeight="550" activeSheetId="1"/>
  </customWorkbookViews>
</workbook>
</file>

<file path=xl/calcChain.xml><?xml version="1.0" encoding="utf-8"?>
<calcChain xmlns="http://schemas.openxmlformats.org/spreadsheetml/2006/main">
  <c r="O80" i="5" l="1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K80" i="5"/>
  <c r="K81" i="5"/>
  <c r="K82" i="5"/>
  <c r="K83" i="5"/>
  <c r="K84" i="5"/>
  <c r="K85" i="5"/>
  <c r="K86" i="5"/>
  <c r="K87" i="5"/>
  <c r="K88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9" i="5"/>
  <c r="K110" i="5"/>
  <c r="K111" i="5"/>
  <c r="N80" i="5"/>
  <c r="N82" i="5"/>
  <c r="N83" i="5"/>
  <c r="N84" i="5"/>
  <c r="N85" i="5"/>
  <c r="N86" i="5"/>
  <c r="N87" i="5"/>
  <c r="N88" i="5"/>
  <c r="N92" i="5"/>
  <c r="N93" i="5"/>
  <c r="N97" i="5"/>
  <c r="N98" i="5"/>
  <c r="N99" i="5"/>
  <c r="N100" i="5"/>
  <c r="N101" i="5"/>
  <c r="N103" i="5"/>
  <c r="N104" i="5"/>
  <c r="N105" i="5"/>
  <c r="N111" i="5"/>
  <c r="M80" i="5"/>
  <c r="M82" i="5"/>
  <c r="M83" i="5"/>
  <c r="M84" i="5"/>
  <c r="M85" i="5"/>
  <c r="M86" i="5"/>
  <c r="M87" i="5"/>
  <c r="M88" i="5"/>
  <c r="M92" i="5"/>
  <c r="M93" i="5"/>
  <c r="M95" i="5"/>
  <c r="M97" i="5"/>
  <c r="M98" i="5"/>
  <c r="M99" i="5"/>
  <c r="M100" i="5"/>
  <c r="M101" i="5"/>
  <c r="M103" i="5"/>
  <c r="M104" i="5"/>
  <c r="M105" i="5"/>
  <c r="M109" i="5"/>
  <c r="M110" i="5"/>
  <c r="M111" i="5"/>
  <c r="L80" i="5"/>
  <c r="L81" i="5"/>
  <c r="L82" i="5"/>
  <c r="L83" i="5"/>
  <c r="L84" i="5"/>
  <c r="L85" i="5"/>
  <c r="L86" i="5"/>
  <c r="L87" i="5"/>
  <c r="L88" i="5"/>
  <c r="L92" i="5"/>
  <c r="L93" i="5"/>
  <c r="L94" i="5"/>
  <c r="L96" i="5"/>
  <c r="L97" i="5"/>
  <c r="L98" i="5"/>
  <c r="L99" i="5"/>
  <c r="L100" i="5"/>
  <c r="L101" i="5"/>
  <c r="L102" i="5"/>
  <c r="L103" i="5"/>
  <c r="L105" i="5"/>
  <c r="L106" i="5"/>
  <c r="L107" i="5"/>
  <c r="L111" i="5"/>
  <c r="M69" i="5" l="1"/>
  <c r="M76" i="5"/>
  <c r="C96" i="5"/>
  <c r="C95" i="5"/>
  <c r="H79" i="5"/>
  <c r="G107" i="5"/>
  <c r="G90" i="5" l="1"/>
  <c r="F79" i="5" l="1"/>
  <c r="F78" i="5" s="1"/>
  <c r="D45" i="5"/>
  <c r="C107" i="5"/>
  <c r="D79" i="5" l="1"/>
  <c r="D78" i="5"/>
  <c r="C104" i="5"/>
  <c r="C72" i="5"/>
  <c r="C103" i="5"/>
  <c r="E104" i="5"/>
  <c r="E79" i="5" l="1"/>
  <c r="C51" i="5"/>
  <c r="L51" i="5"/>
  <c r="K15" i="5" l="1"/>
  <c r="L12" i="5"/>
  <c r="L14" i="5"/>
  <c r="L15" i="5"/>
  <c r="L16" i="5"/>
  <c r="L17" i="5"/>
  <c r="L19" i="5"/>
  <c r="L20" i="5"/>
  <c r="L22" i="5"/>
  <c r="L23" i="5"/>
  <c r="L27" i="5"/>
  <c r="L28" i="5"/>
  <c r="L29" i="5"/>
  <c r="L30" i="5"/>
  <c r="L32" i="5"/>
  <c r="L33" i="5"/>
  <c r="L34" i="5"/>
  <c r="L35" i="5"/>
  <c r="L38" i="5"/>
  <c r="L39" i="5"/>
  <c r="L40" i="5"/>
  <c r="L41" i="5"/>
  <c r="L46" i="5"/>
  <c r="L47" i="5"/>
  <c r="L48" i="5"/>
  <c r="L49" i="5"/>
  <c r="L50" i="5"/>
  <c r="L52" i="5"/>
  <c r="L55" i="5"/>
  <c r="L56" i="5"/>
  <c r="L57" i="5"/>
  <c r="L58" i="5"/>
  <c r="L59" i="5"/>
  <c r="L60" i="5"/>
  <c r="L62" i="5"/>
  <c r="L64" i="5"/>
  <c r="N15" i="5"/>
  <c r="N16" i="5"/>
  <c r="N40" i="5"/>
  <c r="N73" i="5"/>
  <c r="M15" i="5"/>
  <c r="M16" i="5"/>
  <c r="M40" i="5"/>
  <c r="M43" i="5"/>
  <c r="M62" i="5"/>
  <c r="M72" i="5"/>
  <c r="M73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2" i="5"/>
  <c r="R63" i="5"/>
  <c r="R64" i="5"/>
  <c r="R65" i="5"/>
  <c r="R66" i="5"/>
  <c r="R67" i="5"/>
  <c r="R69" i="5"/>
  <c r="R73" i="5"/>
  <c r="R74" i="5"/>
  <c r="R75" i="5"/>
  <c r="R76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3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2" i="5"/>
  <c r="Q64" i="5"/>
  <c r="Q65" i="5"/>
  <c r="Q66" i="5"/>
  <c r="Q67" i="5"/>
  <c r="Q68" i="5"/>
  <c r="Q69" i="5"/>
  <c r="Q72" i="5"/>
  <c r="Q73" i="5"/>
  <c r="Q76" i="5"/>
  <c r="P12" i="5"/>
  <c r="P14" i="5"/>
  <c r="P15" i="5"/>
  <c r="P16" i="5"/>
  <c r="P17" i="5"/>
  <c r="P19" i="5"/>
  <c r="P20" i="5"/>
  <c r="P22" i="5"/>
  <c r="P23" i="5"/>
  <c r="P27" i="5"/>
  <c r="P28" i="5"/>
  <c r="P29" i="5"/>
  <c r="P30" i="5"/>
  <c r="P32" i="5"/>
  <c r="P33" i="5"/>
  <c r="P34" i="5"/>
  <c r="P35" i="5"/>
  <c r="P37" i="5"/>
  <c r="P38" i="5"/>
  <c r="P39" i="5"/>
  <c r="P40" i="5"/>
  <c r="P41" i="5"/>
  <c r="P42" i="5"/>
  <c r="P43" i="5"/>
  <c r="P46" i="5"/>
  <c r="P47" i="5"/>
  <c r="P48" i="5"/>
  <c r="P49" i="5"/>
  <c r="P50" i="5"/>
  <c r="P51" i="5"/>
  <c r="P52" i="5"/>
  <c r="P55" i="5"/>
  <c r="P56" i="5"/>
  <c r="P57" i="5"/>
  <c r="P58" i="5"/>
  <c r="P59" i="5"/>
  <c r="P60" i="5"/>
  <c r="P62" i="5"/>
  <c r="P64" i="5"/>
  <c r="P65" i="5"/>
  <c r="P66" i="5"/>
  <c r="P67" i="5"/>
  <c r="P68" i="5"/>
  <c r="P69" i="5"/>
  <c r="P71" i="5"/>
  <c r="P72" i="5"/>
  <c r="P73" i="5"/>
  <c r="P74" i="5"/>
  <c r="P75" i="5"/>
  <c r="P76" i="5"/>
  <c r="O15" i="5"/>
  <c r="R10" i="5"/>
  <c r="J79" i="5"/>
  <c r="G82" i="5"/>
  <c r="G83" i="5"/>
  <c r="G84" i="5"/>
  <c r="G85" i="5"/>
  <c r="G86" i="5"/>
  <c r="G87" i="5"/>
  <c r="G88" i="5"/>
  <c r="G89" i="5"/>
  <c r="G91" i="5"/>
  <c r="J61" i="5"/>
  <c r="J44" i="5" s="1"/>
  <c r="R44" i="5" s="1"/>
  <c r="G68" i="5"/>
  <c r="G96" i="5"/>
  <c r="G97" i="5"/>
  <c r="G98" i="5"/>
  <c r="G99" i="5"/>
  <c r="G100" i="5"/>
  <c r="G101" i="5"/>
  <c r="G102" i="5"/>
  <c r="G103" i="5"/>
  <c r="G104" i="5"/>
  <c r="G108" i="5"/>
  <c r="R79" i="5" l="1"/>
  <c r="N79" i="5"/>
  <c r="J78" i="5"/>
  <c r="I79" i="5"/>
  <c r="R78" i="5" l="1"/>
  <c r="N78" i="5"/>
  <c r="I78" i="5"/>
  <c r="H45" i="5"/>
  <c r="G51" i="5"/>
  <c r="K51" i="5" l="1"/>
  <c r="O51" i="5"/>
  <c r="D63" i="5"/>
  <c r="M79" i="5" l="1"/>
  <c r="Q79" i="5"/>
  <c r="G65" i="5"/>
  <c r="O65" i="5" s="1"/>
  <c r="C65" i="5"/>
  <c r="E45" i="5" l="1"/>
  <c r="Q45" i="5" s="1"/>
  <c r="E109" i="5"/>
  <c r="E78" i="5" s="1"/>
  <c r="I109" i="5"/>
  <c r="G110" i="5"/>
  <c r="C110" i="5"/>
  <c r="G95" i="5"/>
  <c r="G109" i="5" l="1"/>
  <c r="M78" i="5"/>
  <c r="Q78" i="5"/>
  <c r="C109" i="5"/>
  <c r="H63" i="5"/>
  <c r="G66" i="5"/>
  <c r="C66" i="5"/>
  <c r="O66" i="5" s="1"/>
  <c r="H61" i="5" l="1"/>
  <c r="L63" i="5"/>
  <c r="P63" i="5"/>
  <c r="G106" i="5"/>
  <c r="C106" i="5"/>
  <c r="G105" i="5"/>
  <c r="C102" i="5"/>
  <c r="C101" i="5"/>
  <c r="C100" i="5"/>
  <c r="C98" i="5"/>
  <c r="C97" i="5"/>
  <c r="G94" i="5"/>
  <c r="C94" i="5"/>
  <c r="G93" i="5"/>
  <c r="C93" i="5"/>
  <c r="C92" i="5"/>
  <c r="C88" i="5"/>
  <c r="C87" i="5"/>
  <c r="C86" i="5"/>
  <c r="C85" i="5"/>
  <c r="C84" i="5"/>
  <c r="C83" i="5"/>
  <c r="C82" i="5"/>
  <c r="G81" i="5"/>
  <c r="C81" i="5"/>
  <c r="G80" i="5"/>
  <c r="C80" i="5"/>
  <c r="G79" i="5"/>
  <c r="G76" i="5"/>
  <c r="C76" i="5"/>
  <c r="I75" i="5"/>
  <c r="E75" i="5"/>
  <c r="I74" i="5"/>
  <c r="G74" i="5" s="1"/>
  <c r="E74" i="5"/>
  <c r="G73" i="5"/>
  <c r="C73" i="5"/>
  <c r="J72" i="5"/>
  <c r="G72" i="5"/>
  <c r="F72" i="5"/>
  <c r="F71" i="5" s="1"/>
  <c r="F70" i="5" s="1"/>
  <c r="F77" i="5" s="1"/>
  <c r="I71" i="5"/>
  <c r="E71" i="5"/>
  <c r="C71" i="5" s="1"/>
  <c r="H70" i="5"/>
  <c r="D70" i="5"/>
  <c r="G69" i="5"/>
  <c r="C69" i="5"/>
  <c r="F68" i="5"/>
  <c r="C68" i="5"/>
  <c r="O68" i="5" s="1"/>
  <c r="G67" i="5"/>
  <c r="C67" i="5"/>
  <c r="G64" i="5"/>
  <c r="C64" i="5"/>
  <c r="I63" i="5"/>
  <c r="E63" i="5"/>
  <c r="E61" i="5" s="1"/>
  <c r="C62" i="5"/>
  <c r="G60" i="5"/>
  <c r="C60" i="5"/>
  <c r="G59" i="5"/>
  <c r="C59" i="5"/>
  <c r="G58" i="5"/>
  <c r="C58" i="5"/>
  <c r="G57" i="5"/>
  <c r="C57" i="5"/>
  <c r="G56" i="5"/>
  <c r="C56" i="5"/>
  <c r="G55" i="5"/>
  <c r="C55" i="5"/>
  <c r="H54" i="5"/>
  <c r="H53" i="5" s="1"/>
  <c r="G53" i="5" s="1"/>
  <c r="D54" i="5"/>
  <c r="G52" i="5"/>
  <c r="C52" i="5"/>
  <c r="G50" i="5"/>
  <c r="C50" i="5"/>
  <c r="G49" i="5"/>
  <c r="C49" i="5"/>
  <c r="G48" i="5"/>
  <c r="C48" i="5"/>
  <c r="G47" i="5"/>
  <c r="C47" i="5"/>
  <c r="G46" i="5"/>
  <c r="C46" i="5"/>
  <c r="G45" i="5"/>
  <c r="G43" i="5"/>
  <c r="C43" i="5"/>
  <c r="I42" i="5"/>
  <c r="I10" i="5" s="1"/>
  <c r="E42" i="5"/>
  <c r="G41" i="5"/>
  <c r="C41" i="5"/>
  <c r="G40" i="5"/>
  <c r="C40" i="5"/>
  <c r="G39" i="5"/>
  <c r="C39" i="5"/>
  <c r="G38" i="5"/>
  <c r="C38" i="5"/>
  <c r="G37" i="5"/>
  <c r="C37" i="5"/>
  <c r="H36" i="5"/>
  <c r="D36" i="5"/>
  <c r="G35" i="5"/>
  <c r="C35" i="5"/>
  <c r="G34" i="5"/>
  <c r="C34" i="5"/>
  <c r="G33" i="5"/>
  <c r="C33" i="5"/>
  <c r="G32" i="5"/>
  <c r="C32" i="5"/>
  <c r="H31" i="5"/>
  <c r="G31" i="5" s="1"/>
  <c r="D31" i="5"/>
  <c r="G30" i="5"/>
  <c r="C30" i="5"/>
  <c r="G29" i="5"/>
  <c r="C29" i="5"/>
  <c r="G28" i="5"/>
  <c r="C28" i="5"/>
  <c r="G27" i="5"/>
  <c r="C27" i="5"/>
  <c r="H26" i="5"/>
  <c r="D26" i="5"/>
  <c r="G23" i="5"/>
  <c r="C23" i="5"/>
  <c r="G22" i="5"/>
  <c r="C22" i="5"/>
  <c r="H21" i="5"/>
  <c r="H18" i="5" s="1"/>
  <c r="D21" i="5"/>
  <c r="G20" i="5"/>
  <c r="C20" i="5"/>
  <c r="G19" i="5"/>
  <c r="C19" i="5"/>
  <c r="G17" i="5"/>
  <c r="C17" i="5"/>
  <c r="G16" i="5"/>
  <c r="C16" i="5"/>
  <c r="G14" i="5"/>
  <c r="C14" i="5"/>
  <c r="H13" i="5"/>
  <c r="D13" i="5"/>
  <c r="G12" i="5"/>
  <c r="C12" i="5"/>
  <c r="R72" i="5" l="1"/>
  <c r="N72" i="5"/>
  <c r="Q63" i="5"/>
  <c r="P70" i="5"/>
  <c r="K40" i="5"/>
  <c r="O40" i="5"/>
  <c r="I70" i="5"/>
  <c r="M71" i="5"/>
  <c r="Q71" i="5"/>
  <c r="K62" i="5"/>
  <c r="O62" i="5"/>
  <c r="F61" i="5"/>
  <c r="R61" i="5" s="1"/>
  <c r="R68" i="5"/>
  <c r="O67" i="5"/>
  <c r="O59" i="5"/>
  <c r="K59" i="5"/>
  <c r="O60" i="5"/>
  <c r="K60" i="5"/>
  <c r="O41" i="5"/>
  <c r="K41" i="5"/>
  <c r="O46" i="5"/>
  <c r="K46" i="5"/>
  <c r="O72" i="5"/>
  <c r="K72" i="5"/>
  <c r="O47" i="5"/>
  <c r="K47" i="5"/>
  <c r="K69" i="5"/>
  <c r="O69" i="5"/>
  <c r="O16" i="5"/>
  <c r="K16" i="5"/>
  <c r="O39" i="5"/>
  <c r="K39" i="5"/>
  <c r="K48" i="5"/>
  <c r="O48" i="5"/>
  <c r="K73" i="5"/>
  <c r="O73" i="5"/>
  <c r="C79" i="5"/>
  <c r="P79" i="5"/>
  <c r="L79" i="5"/>
  <c r="C75" i="5"/>
  <c r="M75" i="5"/>
  <c r="Q75" i="5"/>
  <c r="C74" i="5"/>
  <c r="M74" i="5"/>
  <c r="Q74" i="5"/>
  <c r="K76" i="5"/>
  <c r="O76" i="5"/>
  <c r="C42" i="5"/>
  <c r="M42" i="5"/>
  <c r="Q42" i="5"/>
  <c r="O43" i="5"/>
  <c r="K43" i="5"/>
  <c r="O64" i="5"/>
  <c r="K64" i="5"/>
  <c r="K58" i="5"/>
  <c r="O58" i="5"/>
  <c r="K57" i="5"/>
  <c r="O57" i="5"/>
  <c r="O56" i="5"/>
  <c r="K56" i="5"/>
  <c r="P54" i="5"/>
  <c r="L54" i="5"/>
  <c r="O55" i="5"/>
  <c r="K55" i="5"/>
  <c r="K52" i="5"/>
  <c r="O52" i="5"/>
  <c r="K50" i="5"/>
  <c r="O50" i="5"/>
  <c r="C45" i="5"/>
  <c r="P45" i="5"/>
  <c r="L45" i="5"/>
  <c r="O49" i="5"/>
  <c r="K49" i="5"/>
  <c r="K38" i="5"/>
  <c r="O38" i="5"/>
  <c r="O37" i="5"/>
  <c r="P36" i="5"/>
  <c r="L36" i="5"/>
  <c r="O35" i="5"/>
  <c r="K35" i="5"/>
  <c r="O34" i="5"/>
  <c r="K34" i="5"/>
  <c r="K33" i="5"/>
  <c r="O33" i="5"/>
  <c r="L31" i="5"/>
  <c r="P31" i="5"/>
  <c r="K32" i="5"/>
  <c r="O32" i="5"/>
  <c r="K30" i="5"/>
  <c r="O30" i="5"/>
  <c r="O29" i="5"/>
  <c r="K29" i="5"/>
  <c r="O28" i="5"/>
  <c r="K28" i="5"/>
  <c r="P26" i="5"/>
  <c r="L26" i="5"/>
  <c r="K27" i="5"/>
  <c r="O27" i="5"/>
  <c r="K23" i="5"/>
  <c r="O23" i="5"/>
  <c r="C21" i="5"/>
  <c r="L21" i="5"/>
  <c r="P21" i="5"/>
  <c r="O22" i="5"/>
  <c r="K22" i="5"/>
  <c r="K20" i="5"/>
  <c r="O20" i="5"/>
  <c r="K19" i="5"/>
  <c r="O19" i="5"/>
  <c r="K17" i="5"/>
  <c r="O17" i="5"/>
  <c r="C13" i="5"/>
  <c r="O14" i="5"/>
  <c r="K14" i="5"/>
  <c r="D11" i="5"/>
  <c r="L13" i="5"/>
  <c r="P13" i="5"/>
  <c r="K12" i="5"/>
  <c r="O12" i="5"/>
  <c r="C54" i="5"/>
  <c r="D53" i="5"/>
  <c r="H25" i="5"/>
  <c r="H24" i="5" s="1"/>
  <c r="G21" i="5"/>
  <c r="G63" i="5"/>
  <c r="G61" i="5" s="1"/>
  <c r="E44" i="5"/>
  <c r="H11" i="5"/>
  <c r="P11" i="5" s="1"/>
  <c r="G13" i="5"/>
  <c r="G75" i="5"/>
  <c r="F111" i="5"/>
  <c r="H78" i="5"/>
  <c r="G54" i="5"/>
  <c r="G26" i="5"/>
  <c r="C63" i="5"/>
  <c r="D61" i="5"/>
  <c r="C36" i="5"/>
  <c r="C31" i="5"/>
  <c r="D25" i="5"/>
  <c r="C26" i="5"/>
  <c r="C11" i="5"/>
  <c r="G42" i="5"/>
  <c r="H44" i="5"/>
  <c r="E70" i="5"/>
  <c r="G71" i="5"/>
  <c r="O71" i="5" s="1"/>
  <c r="G36" i="5"/>
  <c r="I61" i="5"/>
  <c r="G70" i="5"/>
  <c r="J71" i="5"/>
  <c r="D18" i="5"/>
  <c r="E10" i="5"/>
  <c r="Q10" i="5" s="1"/>
  <c r="K71" i="5" l="1"/>
  <c r="E77" i="5"/>
  <c r="E111" i="5" s="1"/>
  <c r="R71" i="5"/>
  <c r="N71" i="5"/>
  <c r="M70" i="5"/>
  <c r="Q70" i="5"/>
  <c r="D44" i="5"/>
  <c r="G78" i="5"/>
  <c r="L11" i="5"/>
  <c r="C78" i="5"/>
  <c r="P78" i="5"/>
  <c r="L78" i="5"/>
  <c r="K79" i="5"/>
  <c r="O79" i="5"/>
  <c r="K75" i="5"/>
  <c r="O75" i="5"/>
  <c r="K74" i="5"/>
  <c r="O74" i="5"/>
  <c r="O42" i="5"/>
  <c r="K42" i="5"/>
  <c r="L61" i="5"/>
  <c r="P61" i="5"/>
  <c r="C61" i="5"/>
  <c r="O61" i="5" s="1"/>
  <c r="O63" i="5"/>
  <c r="K63" i="5"/>
  <c r="K54" i="5"/>
  <c r="O54" i="5"/>
  <c r="P53" i="5"/>
  <c r="L53" i="5"/>
  <c r="K45" i="5"/>
  <c r="O45" i="5"/>
  <c r="K36" i="5"/>
  <c r="O36" i="5"/>
  <c r="K31" i="5"/>
  <c r="O31" i="5"/>
  <c r="K26" i="5"/>
  <c r="O26" i="5"/>
  <c r="D24" i="5"/>
  <c r="D10" i="5" s="1"/>
  <c r="L25" i="5"/>
  <c r="P25" i="5"/>
  <c r="O21" i="5"/>
  <c r="K21" i="5"/>
  <c r="C18" i="5"/>
  <c r="P18" i="5"/>
  <c r="L18" i="5"/>
  <c r="K13" i="5"/>
  <c r="O13" i="5"/>
  <c r="Q61" i="5"/>
  <c r="G11" i="5"/>
  <c r="K11" i="5" s="1"/>
  <c r="G25" i="5"/>
  <c r="H10" i="5"/>
  <c r="G10" i="5" s="1"/>
  <c r="C70" i="5"/>
  <c r="K70" i="5" s="1"/>
  <c r="C53" i="5"/>
  <c r="C25" i="5"/>
  <c r="I44" i="5"/>
  <c r="J70" i="5"/>
  <c r="M10" i="5"/>
  <c r="G18" i="5"/>
  <c r="G24" i="5"/>
  <c r="O70" i="5" l="1"/>
  <c r="N70" i="5"/>
  <c r="R70" i="5"/>
  <c r="O11" i="5"/>
  <c r="P10" i="5"/>
  <c r="D77" i="5"/>
  <c r="D111" i="5" s="1"/>
  <c r="K61" i="5"/>
  <c r="K78" i="5"/>
  <c r="O78" i="5"/>
  <c r="K53" i="5"/>
  <c r="O53" i="5"/>
  <c r="L44" i="5"/>
  <c r="P44" i="5"/>
  <c r="C24" i="5"/>
  <c r="O24" i="5" s="1"/>
  <c r="K25" i="5"/>
  <c r="O25" i="5"/>
  <c r="L24" i="5"/>
  <c r="P24" i="5"/>
  <c r="K18" i="5"/>
  <c r="O18" i="5"/>
  <c r="M44" i="5"/>
  <c r="Q44" i="5"/>
  <c r="I77" i="5"/>
  <c r="G44" i="5"/>
  <c r="C44" i="5"/>
  <c r="H77" i="5"/>
  <c r="H111" i="5" s="1"/>
  <c r="C10" i="5"/>
  <c r="O10" i="5" s="1"/>
  <c r="J77" i="5"/>
  <c r="L10" i="5"/>
  <c r="K24" i="5" l="1"/>
  <c r="L77" i="5"/>
  <c r="P77" i="5"/>
  <c r="J111" i="5"/>
  <c r="N77" i="5"/>
  <c r="R77" i="5"/>
  <c r="Q77" i="5"/>
  <c r="M77" i="5"/>
  <c r="I111" i="5"/>
  <c r="K44" i="5"/>
  <c r="O44" i="5"/>
  <c r="G77" i="5"/>
  <c r="K10" i="5"/>
  <c r="C77" i="5"/>
  <c r="G111" i="5" l="1"/>
  <c r="C111" i="5"/>
  <c r="O77" i="5"/>
  <c r="K77" i="5"/>
</calcChain>
</file>

<file path=xl/sharedStrings.xml><?xml version="1.0" encoding="utf-8"?>
<sst xmlns="http://schemas.openxmlformats.org/spreadsheetml/2006/main" count="151" uniqueCount="125">
  <si>
    <t>Власні надходження бюджетних установ</t>
  </si>
  <si>
    <t>Інші надходження</t>
  </si>
  <si>
    <t>Доходи від операцій з капіталом</t>
  </si>
  <si>
    <t>Разом доходів</t>
  </si>
  <si>
    <t>Від органів державного управління</t>
  </si>
  <si>
    <t>Найменування показника</t>
  </si>
  <si>
    <t>в тому   числі</t>
  </si>
  <si>
    <t>Податкові  надходження</t>
  </si>
  <si>
    <t>Податок на прибуток підприємств і організацій, що належать до комунальної власності</t>
  </si>
  <si>
    <t>Місцеві податки і збори</t>
  </si>
  <si>
    <t>Неподаткові  надходження</t>
  </si>
  <si>
    <t>Державне  мито</t>
  </si>
  <si>
    <t>Адміністративні  штрафи та інші санкції</t>
  </si>
  <si>
    <t>Інші  неподаткові  надходження</t>
  </si>
  <si>
    <t>Цільові  фонди</t>
  </si>
  <si>
    <t>Офіційні  трансферти</t>
  </si>
  <si>
    <t xml:space="preserve"> </t>
  </si>
  <si>
    <t>Адміністративні збори та платежі,   доходи від некомерційного  та  побічного   продажу</t>
  </si>
  <si>
    <t>Доходи від власності та підприємницької   діяльності</t>
  </si>
  <si>
    <t>загальний фонд</t>
  </si>
  <si>
    <t>спеціальний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</si>
  <si>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</si>
  <si>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Податки на доходи, податки на прибуток, податки на збільшення ринкової вартості</t>
  </si>
  <si>
    <t>Частина чистого прибутку (доходу) комунальних унітарних підприємств та їх об`єднань, що вилучається до бюджету</t>
  </si>
  <si>
    <t>Екологічний податок</t>
  </si>
  <si>
    <t>Єдиний податок</t>
  </si>
  <si>
    <t>Інші податки та збори</t>
  </si>
  <si>
    <t xml:space="preserve">Податок на прибуток підприємств </t>
  </si>
  <si>
    <t>Інші фонди</t>
  </si>
  <si>
    <t>Плата за надання адміністративних послуг</t>
  </si>
  <si>
    <t>Надходження коштів пайової участі у розвитку інфраструктури населеного пункту</t>
  </si>
  <si>
    <t>Податок на нерухоме майно, відмінне від земельної ділянки</t>
  </si>
  <si>
    <t>з них</t>
  </si>
  <si>
    <t>бюджет розвитку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</si>
  <si>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</si>
  <si>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Внутрішні податки на товари та послуги</t>
  </si>
  <si>
    <t>Акцизний податок з реалізації суб`єктами господарювання роздрібної торгівлі піакцизних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</si>
  <si>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</si>
  <si>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</si>
  <si>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</si>
  <si>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</si>
  <si>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</si>
  <si>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</si>
  <si>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</si>
  <si>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</si>
  <si>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</si>
  <si>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</si>
  <si>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</si>
  <si>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</si>
  <si>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Плата за землю</t>
  </si>
  <si>
    <t>Транспортний податок</t>
  </si>
  <si>
    <t>Збір за провадження торговельної діяльності</t>
  </si>
  <si>
    <t>Плата за надання інших адміністративних послуг</t>
  </si>
  <si>
    <t>Освітня субвенція з державного бюджету місцевим бюджетам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</si>
  <si>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</t>
  </si>
  <si>
    <t>Податок та збір на доходи фізичних осіб</t>
  </si>
  <si>
    <t>Рентна плата за спеціальне використання води водних об`єктів місцевого значення</t>
  </si>
  <si>
    <t>Адміністративний збір за державну реєстрацію речових прав на нерухоме майно та їх обтяжень</t>
  </si>
  <si>
    <t>Авансові внески з податку на прибуток підприємств та фінансових установ комунальної власності</t>
  </si>
  <si>
    <t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твердого та рідкого пічного побутового палива,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нечистот), на компенсацію втрати частини доходів у зв’язку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</t>
  </si>
  <si>
    <t>Начальник фінансового управління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</si>
  <si>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</si>
  <si>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</si>
  <si>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</si>
  <si>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Субвенція з державного бюджету місцевим бюджетам на здійснення заходів щодо соціально - економічного розвитку окремих територій</t>
  </si>
  <si>
    <t>Акцизний податок з ввезених на митну територыю України підакцизних товарів (продукції)</t>
  </si>
  <si>
    <t>Акцизний податок з ввезених на митну територію України підакцизних товарів (продукції)</t>
  </si>
  <si>
    <t>Медична субвенція з державного бюджету місцевим бюджетам</t>
  </si>
  <si>
    <t>Плата за розміщення тимчасово вільних коштів місцевих бюджетів</t>
  </si>
  <si>
    <t>41030600/ 41050300</t>
  </si>
  <si>
    <t>Субвенція з місцевого бюджету на виплату допомоги сім'ям з дітьми, малозабезпеченимі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  80- річного віку за рахунок відповідної субвенції з державного бюджету</t>
  </si>
  <si>
    <t>41030800/ 41050100</t>
  </si>
  <si>
    <t>41031000/ 41050200</t>
  </si>
  <si>
    <t>Субвенція з місцевого бюджету на надання пільг та житлових
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</si>
  <si>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</si>
  <si>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41052000/  41033600</t>
  </si>
  <si>
    <t>Субвенція з місцевого бюджету на здійснення переданих
 видатків у сфері охорони здоров'я за рахунок коштів медичної субвенції (передана до іншого МБ-Дальник)</t>
  </si>
  <si>
    <t>Субвенція з місцевого бюджету на надання державної підтримки особам з особливими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</si>
  <si>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</si>
  <si>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виконання інвестиційних проектів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</si>
  <si>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</si>
  <si>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додаткові дотації</t>
  </si>
  <si>
    <t>Інші субвенції з місцевого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</si>
  <si>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</si>
  <si>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Субвенція з державного бюджету місцевим бюджетам на здійснення заходів  щодо  соціально- економічного розвитку окремих територій</t>
  </si>
  <si>
    <t>Рентна плата за користування надрами для видобування корисних копалин</t>
  </si>
  <si>
    <t>Субвенція переданих видатків у сфері освіти за рахунок коштів освітньої субвенції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</si>
  <si>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</si>
  <si>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</si>
  <si>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</si>
  <si>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</si>
  <si>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</si>
  <si>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</si>
  <si>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31030000</t>
  </si>
  <si>
    <t>Кошти від відчуження майна, що належить Автономній Республіці Крим та майна, що перебуває в комунальній власності  </t>
  </si>
  <si>
    <t>Відхилення, грн</t>
  </si>
  <si>
    <t>Субвенція з державного бюджету місцевим бюджетам на реалізацію програми `Спроможна школа для кращих результатів`</t>
  </si>
  <si>
    <t>Субвенція з державного бюджету місцевим бюджетам на розвиток мережі центрів надання адміністративних послуг</t>
  </si>
  <si>
    <t xml:space="preserve">
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</si>
  <si>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</si>
  <si>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Адміністративні штрафи та штрафні санкції за порушення законодавства у сфері виробництва то обігу алкогольних напоїв та тютюнових виробів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</si>
  <si>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</si>
  <si>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 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</si>
  <si>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</si>
  <si>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</si>
  <si>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Кошти, отримані від надання учасниками процедури закупівлі/спрощеної закупівлі як забезпечення їх тендерної пропозиції/пропозиції учасника прощеної закупівлі, які не підлягають поверненню цим учасникам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</si>
  <si>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</si>
  <si>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Гранти (дарунки), що надійшли до бюджетів усіх рівнів</t>
  </si>
  <si>
    <t>Гранти, що надійшли до місцевих бюджетів</t>
  </si>
  <si>
    <t>Разом</t>
  </si>
  <si>
    <t>усього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</si>
  <si>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</si>
  <si>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</si>
  <si>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</si>
  <si>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</si>
  <si>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                                          </t>
  </si>
  <si>
    <t>Показники  бюджету Чорноморської міської територіальної громади  за доходами за 1 півріччя 2025 року  порівняно з аналогічними показниками за відповідний період попереднього бюджетного періоду із зазначенням динаміки їх зміни</t>
  </si>
  <si>
    <t>Фактично надійшло за 1 півріччя 2024 року, грн.</t>
  </si>
  <si>
    <t>Фактично надійшло за  1 півріччя 2025 року, грн.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</si>
  <si>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</si>
  <si>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Темп росту 2025/2024, %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</si>
  <si>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</si>
  <si>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у 14 разів</t>
  </si>
  <si>
    <t>більше 200 %</t>
  </si>
  <si>
    <t>Ольга   ЯКОВЕНКО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</si>
</sst>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₴_-;\-* #,##0\ _₴_-;_-* &quot;-&quot;\ _₴_-;_-@_-"/>
    <numFmt numFmtId="164" formatCode="0.0"/>
    <numFmt numFmtId="165" formatCode="#,##0.0"/>
  </numFmts>
  <fonts count="2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color theme="1"/>
      <name val="Times New Roman"/>
      <family val="1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Fill="1"/>
    <xf numFmtId="0" fontId="3" fillId="0" borderId="0" xfId="0" applyFo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/>
    <xf numFmtId="0" fontId="7" fillId="0" borderId="0" xfId="0" applyFont="1"/>
    <xf numFmtId="0" fontId="4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7" fillId="0" borderId="0" xfId="0" applyFont="1" applyAlignment="1"/>
    <xf numFmtId="0" fontId="2" fillId="0" borderId="0" xfId="0" applyFont="1" applyAlignme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65" fontId="4" fillId="2" borderId="0" xfId="0" applyNumberFormat="1" applyFont="1" applyFill="1" applyBorder="1"/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165" fontId="4" fillId="2" borderId="1" xfId="0" applyNumberFormat="1" applyFont="1" applyFill="1" applyBorder="1" applyAlignment="1">
      <alignment horizontal="right" vertical="top"/>
    </xf>
    <xf numFmtId="165" fontId="2" fillId="2" borderId="1" xfId="0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4" fontId="13" fillId="0" borderId="1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2" fillId="2" borderId="0" xfId="0" applyFont="1" applyFill="1"/>
    <xf numFmtId="0" fontId="1" fillId="2" borderId="0" xfId="0" applyFont="1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2" fillId="0" borderId="1" xfId="0" quotePrefix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15" fillId="0" borderId="0" xfId="0" applyFont="1"/>
    <xf numFmtId="16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165" fontId="14" fillId="2" borderId="0" xfId="0" applyNumberFormat="1" applyFont="1" applyFill="1" applyBorder="1"/>
    <xf numFmtId="0" fontId="16" fillId="0" borderId="0" xfId="0" applyFont="1"/>
    <xf numFmtId="0" fontId="17" fillId="0" borderId="0" xfId="0" applyFont="1"/>
    <xf numFmtId="41" fontId="4" fillId="0" borderId="1" xfId="0" applyNumberFormat="1" applyFont="1" applyFill="1" applyBorder="1" applyAlignment="1">
      <alignment horizontal="right" vertical="top"/>
    </xf>
    <xf numFmtId="41" fontId="4" fillId="2" borderId="1" xfId="0" applyNumberFormat="1" applyFont="1" applyFill="1" applyBorder="1" applyAlignment="1">
      <alignment horizontal="right" vertical="top"/>
    </xf>
    <xf numFmtId="41" fontId="2" fillId="0" borderId="1" xfId="0" applyNumberFormat="1" applyFont="1" applyFill="1" applyBorder="1" applyAlignment="1">
      <alignment horizontal="right" vertical="top"/>
    </xf>
    <xf numFmtId="41" fontId="2" fillId="2" borderId="1" xfId="0" applyNumberFormat="1" applyFont="1" applyFill="1" applyBorder="1" applyAlignment="1">
      <alignment horizontal="right" vertical="top"/>
    </xf>
    <xf numFmtId="41" fontId="11" fillId="0" borderId="1" xfId="0" applyNumberFormat="1" applyFont="1" applyFill="1" applyBorder="1" applyAlignment="1">
      <alignment horizontal="right" vertical="top"/>
    </xf>
    <xf numFmtId="41" fontId="11" fillId="2" borderId="1" xfId="0" applyNumberFormat="1" applyFont="1" applyFill="1" applyBorder="1" applyAlignment="1">
      <alignment horizontal="right" vertical="top"/>
    </xf>
    <xf numFmtId="41" fontId="12" fillId="0" borderId="1" xfId="0" applyNumberFormat="1" applyFont="1" applyFill="1" applyBorder="1" applyAlignment="1">
      <alignment horizontal="right" vertical="top"/>
    </xf>
    <xf numFmtId="41" fontId="4" fillId="0" borderId="1" xfId="0" applyNumberFormat="1" applyFont="1" applyFill="1" applyBorder="1" applyAlignment="1">
      <alignment horizontal="right" vertical="center"/>
    </xf>
    <xf numFmtId="41" fontId="4" fillId="2" borderId="1" xfId="0" applyNumberFormat="1" applyFont="1" applyFill="1" applyBorder="1" applyAlignment="1">
      <alignment horizontal="right" vertical="center"/>
    </xf>
    <xf numFmtId="41" fontId="12" fillId="2" borderId="1" xfId="0" applyNumberFormat="1" applyFont="1" applyFill="1" applyBorder="1" applyAlignment="1">
      <alignment horizontal="right" vertical="top"/>
    </xf>
    <xf numFmtId="41" fontId="2" fillId="0" borderId="1" xfId="0" applyNumberFormat="1" applyFont="1" applyFill="1" applyBorder="1" applyAlignment="1">
      <alignment vertical="top"/>
    </xf>
    <xf numFmtId="41" fontId="2" fillId="2" borderId="1" xfId="0" applyNumberFormat="1" applyFont="1" applyFill="1" applyBorder="1" applyAlignment="1">
      <alignment vertical="top"/>
    </xf>
    <xf numFmtId="41" fontId="13" fillId="2" borderId="1" xfId="0" applyNumberFormat="1" applyFont="1" applyFill="1" applyBorder="1" applyAlignment="1">
      <alignment horizontal="right" vertical="top"/>
    </xf>
    <xf numFmtId="0" fontId="13" fillId="0" borderId="1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 wrapText="1"/>
    </xf>
    <xf numFmtId="41" fontId="13" fillId="0" borderId="1" xfId="0" applyNumberFormat="1" applyFont="1" applyFill="1" applyBorder="1" applyAlignment="1">
      <alignment horizontal="right" vertical="top"/>
    </xf>
    <xf numFmtId="165" fontId="13" fillId="2" borderId="1" xfId="0" applyNumberFormat="1" applyFont="1" applyFill="1" applyBorder="1" applyAlignment="1">
      <alignment horizontal="right" vertical="top"/>
    </xf>
    <xf numFmtId="0" fontId="15" fillId="0" borderId="0" xfId="0" applyFont="1" applyAlignment="1"/>
    <xf numFmtId="0" fontId="1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18" fillId="2" borderId="0" xfId="0" applyFont="1" applyFill="1" applyBorder="1"/>
    <xf numFmtId="165" fontId="18" fillId="2" borderId="0" xfId="0" applyNumberFormat="1" applyFont="1" applyFill="1" applyBorder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/>
  </cellXfs>
  <cellStyles count="1">
    <cellStyle name="Звичайний" xfId="0" builtinId="0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tabSelected="1" showRuler="0" view="pageBreakPreview" zoomScale="77" zoomScaleNormal="72" zoomScaleSheetLayoutView="77" workbookViewId="0">
      <pane xSplit="2" ySplit="9" topLeftCell="J102" activePane="bottomRight" state="frozen"/>
      <selection pane="topRight" activeCell="C1" sqref="C1"/>
      <selection pane="bottomLeft" activeCell="A14" sqref="A14"/>
      <selection pane="bottomRight" activeCell="N114" sqref="N114"/>
    </sheetView>
  </sheetViews>
  <sheetFormatPr defaultRowHeight="13.2" x14ac:dyDescent="0.25"/>
  <cols>
    <col min="1" max="1" width="12.6640625" customWidth="1"/>
    <col min="2" max="2" width="86.33203125" customWidth="1"/>
    <col min="3" max="3" width="17.33203125" bestFit="1" customWidth="1"/>
    <col min="4" max="4" width="19.109375" customWidth="1"/>
    <col min="5" max="5" width="15.109375" customWidth="1"/>
    <col min="6" max="6" width="15.44140625" style="13" customWidth="1"/>
    <col min="7" max="7" width="17.33203125" style="47" bestFit="1" customWidth="1"/>
    <col min="8" max="8" width="19.88671875" style="47" bestFit="1" customWidth="1"/>
    <col min="9" max="9" width="15.5546875" style="47" customWidth="1"/>
    <col min="10" max="10" width="14.44140625" style="47" customWidth="1"/>
    <col min="11" max="11" width="13" customWidth="1"/>
    <col min="12" max="12" width="11" customWidth="1"/>
    <col min="13" max="13" width="15" customWidth="1"/>
    <col min="14" max="14" width="11.109375" customWidth="1"/>
    <col min="15" max="15" width="16.5546875" customWidth="1"/>
    <col min="16" max="16" width="18.44140625" customWidth="1"/>
    <col min="17" max="17" width="15.33203125" customWidth="1"/>
    <col min="18" max="18" width="14.6640625" style="63" customWidth="1"/>
  </cols>
  <sheetData>
    <row r="1" spans="1:18" s="5" customFormat="1" ht="15.6" x14ac:dyDescent="0.3">
      <c r="A1" s="14"/>
      <c r="B1" s="14"/>
      <c r="C1" s="12"/>
      <c r="D1" s="6"/>
      <c r="E1" s="6"/>
      <c r="F1" s="1"/>
      <c r="G1" s="43"/>
      <c r="H1" s="44"/>
      <c r="I1" s="44"/>
      <c r="J1" s="45"/>
      <c r="K1" s="1"/>
      <c r="L1" s="6"/>
      <c r="M1" s="6"/>
      <c r="N1" s="6"/>
      <c r="O1" s="1"/>
      <c r="P1" s="6"/>
      <c r="Q1" s="6"/>
      <c r="R1" s="58"/>
    </row>
    <row r="2" spans="1:18" ht="49.5" customHeight="1" x14ac:dyDescent="0.25">
      <c r="A2" s="82" t="s">
        <v>116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8" ht="16.2" customHeight="1" x14ac:dyDescent="0.25">
      <c r="A3" s="5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6"/>
      <c r="N3" s="6"/>
      <c r="Q3" s="6"/>
      <c r="R3" s="58"/>
    </row>
    <row r="4" spans="1:18" s="6" customFormat="1" ht="36" customHeight="1" x14ac:dyDescent="0.25">
      <c r="A4" s="84" t="s">
        <v>5</v>
      </c>
      <c r="B4" s="84"/>
      <c r="C4" s="85" t="s">
        <v>117</v>
      </c>
      <c r="D4" s="85"/>
      <c r="E4" s="85"/>
      <c r="F4" s="85"/>
      <c r="G4" s="85" t="s">
        <v>118</v>
      </c>
      <c r="H4" s="85"/>
      <c r="I4" s="85"/>
      <c r="J4" s="85"/>
      <c r="K4" s="85" t="s">
        <v>120</v>
      </c>
      <c r="L4" s="85"/>
      <c r="M4" s="85"/>
      <c r="N4" s="85"/>
      <c r="O4" s="85" t="s">
        <v>95</v>
      </c>
      <c r="P4" s="85"/>
      <c r="Q4" s="85"/>
      <c r="R4" s="85"/>
    </row>
    <row r="5" spans="1:18" s="6" customFormat="1" ht="20.399999999999999" customHeight="1" x14ac:dyDescent="0.3">
      <c r="A5" s="84"/>
      <c r="B5" s="84"/>
      <c r="C5" s="86" t="s">
        <v>109</v>
      </c>
      <c r="D5" s="84" t="s">
        <v>6</v>
      </c>
      <c r="E5" s="84"/>
      <c r="F5" s="84"/>
      <c r="G5" s="87" t="s">
        <v>109</v>
      </c>
      <c r="H5" s="88" t="s">
        <v>6</v>
      </c>
      <c r="I5" s="88"/>
      <c r="J5" s="88"/>
      <c r="K5" s="87" t="s">
        <v>109</v>
      </c>
      <c r="L5" s="88" t="s">
        <v>6</v>
      </c>
      <c r="M5" s="88"/>
      <c r="N5" s="88"/>
      <c r="O5" s="87" t="s">
        <v>109</v>
      </c>
      <c r="P5" s="91" t="s">
        <v>6</v>
      </c>
      <c r="Q5" s="91"/>
      <c r="R5" s="91"/>
    </row>
    <row r="6" spans="1:18" s="6" customFormat="1" ht="17.25" customHeight="1" x14ac:dyDescent="0.25">
      <c r="A6" s="84"/>
      <c r="B6" s="84"/>
      <c r="C6" s="86"/>
      <c r="D6" s="90" t="s">
        <v>19</v>
      </c>
      <c r="E6" s="90" t="s">
        <v>20</v>
      </c>
      <c r="F6" s="90"/>
      <c r="G6" s="87"/>
      <c r="H6" s="89" t="s">
        <v>19</v>
      </c>
      <c r="I6" s="89" t="s">
        <v>20</v>
      </c>
      <c r="J6" s="89"/>
      <c r="K6" s="87"/>
      <c r="L6" s="89" t="s">
        <v>19</v>
      </c>
      <c r="M6" s="89" t="s">
        <v>20</v>
      </c>
      <c r="N6" s="89"/>
      <c r="O6" s="87"/>
      <c r="P6" s="89" t="s">
        <v>19</v>
      </c>
      <c r="Q6" s="89" t="s">
        <v>20</v>
      </c>
      <c r="R6" s="89"/>
    </row>
    <row r="7" spans="1:18" s="6" customFormat="1" ht="22.5" customHeight="1" x14ac:dyDescent="0.25">
      <c r="A7" s="84"/>
      <c r="B7" s="84"/>
      <c r="C7" s="86"/>
      <c r="D7" s="90"/>
      <c r="E7" s="90" t="s">
        <v>110</v>
      </c>
      <c r="F7" s="51" t="s">
        <v>32</v>
      </c>
      <c r="G7" s="87"/>
      <c r="H7" s="89"/>
      <c r="I7" s="89" t="s">
        <v>110</v>
      </c>
      <c r="J7" s="49" t="s">
        <v>32</v>
      </c>
      <c r="K7" s="87"/>
      <c r="L7" s="89"/>
      <c r="M7" s="89" t="s">
        <v>110</v>
      </c>
      <c r="N7" s="49" t="s">
        <v>32</v>
      </c>
      <c r="O7" s="87"/>
      <c r="P7" s="89"/>
      <c r="Q7" s="89" t="s">
        <v>110</v>
      </c>
      <c r="R7" s="59" t="s">
        <v>32</v>
      </c>
    </row>
    <row r="8" spans="1:18" s="6" customFormat="1" ht="36.75" customHeight="1" x14ac:dyDescent="0.25">
      <c r="A8" s="84"/>
      <c r="B8" s="84"/>
      <c r="C8" s="86"/>
      <c r="D8" s="90"/>
      <c r="E8" s="90"/>
      <c r="F8" s="51" t="s">
        <v>33</v>
      </c>
      <c r="G8" s="87"/>
      <c r="H8" s="89"/>
      <c r="I8" s="89"/>
      <c r="J8" s="49" t="s">
        <v>33</v>
      </c>
      <c r="K8" s="87"/>
      <c r="L8" s="89"/>
      <c r="M8" s="89"/>
      <c r="N8" s="49" t="s">
        <v>33</v>
      </c>
      <c r="O8" s="87"/>
      <c r="P8" s="89"/>
      <c r="Q8" s="89"/>
      <c r="R8" s="59" t="s">
        <v>33</v>
      </c>
    </row>
    <row r="9" spans="1:18" s="6" customFormat="1" ht="15.6" x14ac:dyDescent="0.3">
      <c r="A9" s="53">
        <v>1</v>
      </c>
      <c r="B9" s="53">
        <v>2</v>
      </c>
      <c r="C9" s="53">
        <v>3</v>
      </c>
      <c r="D9" s="53">
        <v>4</v>
      </c>
      <c r="E9" s="53">
        <v>5</v>
      </c>
      <c r="F9" s="53">
        <v>6</v>
      </c>
      <c r="G9" s="48">
        <v>7</v>
      </c>
      <c r="H9" s="48">
        <v>8</v>
      </c>
      <c r="I9" s="48">
        <v>9</v>
      </c>
      <c r="J9" s="48">
        <v>10</v>
      </c>
      <c r="K9" s="48">
        <v>11</v>
      </c>
      <c r="L9" s="48">
        <v>12</v>
      </c>
      <c r="M9" s="48">
        <v>13</v>
      </c>
      <c r="N9" s="48">
        <v>14</v>
      </c>
      <c r="O9" s="48">
        <v>15</v>
      </c>
      <c r="P9" s="48">
        <v>16</v>
      </c>
      <c r="Q9" s="48">
        <v>17</v>
      </c>
      <c r="R9" s="60">
        <v>18</v>
      </c>
    </row>
    <row r="10" spans="1:18" s="6" customFormat="1" ht="16.5" customHeight="1" x14ac:dyDescent="0.25">
      <c r="A10" s="17">
        <v>10000000</v>
      </c>
      <c r="B10" s="18" t="s">
        <v>7</v>
      </c>
      <c r="C10" s="64">
        <f>D10+E10</f>
        <v>415433864.42000002</v>
      </c>
      <c r="D10" s="64">
        <f>D11+D18+D24+D42+D16+D17</f>
        <v>415093628.17000002</v>
      </c>
      <c r="E10" s="64">
        <f>E42+E40</f>
        <v>340236.25</v>
      </c>
      <c r="F10" s="64"/>
      <c r="G10" s="65">
        <f>H10+I10</f>
        <v>492287798.89999998</v>
      </c>
      <c r="H10" s="64">
        <f>H11+H18+H24+H42+H16+H17</f>
        <v>491999805.14999998</v>
      </c>
      <c r="I10" s="65">
        <f>I42+I40</f>
        <v>287993.75</v>
      </c>
      <c r="J10" s="65"/>
      <c r="K10" s="36">
        <f>G10/C10*100</f>
        <v>118.49967974741253</v>
      </c>
      <c r="L10" s="36">
        <f>H10/D10*100</f>
        <v>118.52742893670806</v>
      </c>
      <c r="M10" s="36">
        <f>I10/E10*100</f>
        <v>84.645228131923034</v>
      </c>
      <c r="N10" s="36"/>
      <c r="O10" s="65">
        <f>G10-C10</f>
        <v>76853934.479999959</v>
      </c>
      <c r="P10" s="65">
        <f>H10-D10</f>
        <v>76906176.979999959</v>
      </c>
      <c r="Q10" s="65">
        <f t="shared" ref="Q10:R25" si="0">I10-E10</f>
        <v>-52242.5</v>
      </c>
      <c r="R10" s="65">
        <f t="shared" si="0"/>
        <v>0</v>
      </c>
    </row>
    <row r="11" spans="1:18" s="7" customFormat="1" ht="33.75" customHeight="1" x14ac:dyDescent="0.25">
      <c r="A11" s="50">
        <v>11000000</v>
      </c>
      <c r="B11" s="17" t="s">
        <v>22</v>
      </c>
      <c r="C11" s="64">
        <f>D11+E11</f>
        <v>247967554.56999999</v>
      </c>
      <c r="D11" s="64">
        <f>D12+D13</f>
        <v>247967554.56999999</v>
      </c>
      <c r="E11" s="64"/>
      <c r="F11" s="64"/>
      <c r="G11" s="65">
        <f>H11+I11</f>
        <v>306324764.19</v>
      </c>
      <c r="H11" s="65">
        <f>H12+H13</f>
        <v>306324764.19</v>
      </c>
      <c r="I11" s="65"/>
      <c r="J11" s="65"/>
      <c r="K11" s="36">
        <f t="shared" ref="K11:K74" si="1">G11/C11*100</f>
        <v>123.53421185331972</v>
      </c>
      <c r="L11" s="36">
        <f t="shared" ref="L11:L64" si="2">H11/D11*100</f>
        <v>123.53421185331972</v>
      </c>
      <c r="M11" s="36"/>
      <c r="N11" s="36"/>
      <c r="O11" s="65">
        <f t="shared" ref="O11:O74" si="3">G11-C11</f>
        <v>58357209.620000005</v>
      </c>
      <c r="P11" s="65">
        <f t="shared" ref="P11:R74" si="4">H11-D11</f>
        <v>58357209.620000005</v>
      </c>
      <c r="Q11" s="65">
        <f t="shared" si="0"/>
        <v>0</v>
      </c>
      <c r="R11" s="65">
        <f t="shared" si="0"/>
        <v>0</v>
      </c>
    </row>
    <row r="12" spans="1:18" s="7" customFormat="1" ht="18" customHeight="1" x14ac:dyDescent="0.25">
      <c r="A12" s="19">
        <v>11010000</v>
      </c>
      <c r="B12" s="20" t="s">
        <v>55</v>
      </c>
      <c r="C12" s="66">
        <f>D12+E12</f>
        <v>246344538.56999999</v>
      </c>
      <c r="D12" s="67">
        <v>246344538.56999999</v>
      </c>
      <c r="E12" s="66"/>
      <c r="F12" s="66"/>
      <c r="G12" s="67">
        <f>H12+I12</f>
        <v>304912828.19</v>
      </c>
      <c r="H12" s="67">
        <v>304912828.19</v>
      </c>
      <c r="I12" s="67"/>
      <c r="J12" s="67"/>
      <c r="K12" s="37">
        <f t="shared" si="1"/>
        <v>123.77494949146499</v>
      </c>
      <c r="L12" s="37">
        <f t="shared" si="2"/>
        <v>123.77494949146499</v>
      </c>
      <c r="M12" s="37"/>
      <c r="N12" s="37"/>
      <c r="O12" s="67">
        <f t="shared" si="3"/>
        <v>58568289.620000005</v>
      </c>
      <c r="P12" s="67">
        <f t="shared" si="4"/>
        <v>58568289.620000005</v>
      </c>
      <c r="Q12" s="67">
        <f t="shared" si="0"/>
        <v>0</v>
      </c>
      <c r="R12" s="67">
        <f t="shared" si="0"/>
        <v>0</v>
      </c>
    </row>
    <row r="13" spans="1:18" s="15" customFormat="1" ht="18" customHeight="1" x14ac:dyDescent="0.3">
      <c r="A13" s="17">
        <v>11020000</v>
      </c>
      <c r="B13" s="17" t="s">
        <v>27</v>
      </c>
      <c r="C13" s="64">
        <f>C14</f>
        <v>1623016</v>
      </c>
      <c r="D13" s="64">
        <f>D14</f>
        <v>1623016</v>
      </c>
      <c r="E13" s="64"/>
      <c r="F13" s="64"/>
      <c r="G13" s="65">
        <f>G14</f>
        <v>1411936</v>
      </c>
      <c r="H13" s="65">
        <f>H14</f>
        <v>1411936</v>
      </c>
      <c r="I13" s="65"/>
      <c r="J13" s="65"/>
      <c r="K13" s="36">
        <f t="shared" si="1"/>
        <v>86.994582924629199</v>
      </c>
      <c r="L13" s="36">
        <f t="shared" si="2"/>
        <v>86.994582924629199</v>
      </c>
      <c r="M13" s="36"/>
      <c r="N13" s="36"/>
      <c r="O13" s="65">
        <f t="shared" si="3"/>
        <v>-211080</v>
      </c>
      <c r="P13" s="65">
        <f t="shared" si="4"/>
        <v>-211080</v>
      </c>
      <c r="Q13" s="65">
        <f t="shared" si="0"/>
        <v>0</v>
      </c>
      <c r="R13" s="65">
        <f t="shared" si="0"/>
        <v>0</v>
      </c>
    </row>
    <row r="14" spans="1:18" s="81" customFormat="1" ht="30" customHeight="1" x14ac:dyDescent="0.25">
      <c r="A14" s="77">
        <v>11020200</v>
      </c>
      <c r="B14" s="78" t="s">
        <v>8</v>
      </c>
      <c r="C14" s="79">
        <f t="shared" ref="C14" si="5">D14+E14</f>
        <v>1623016</v>
      </c>
      <c r="D14" s="76">
        <v>1623016</v>
      </c>
      <c r="E14" s="79"/>
      <c r="F14" s="79"/>
      <c r="G14" s="76">
        <f t="shared" ref="G14:G25" si="6">H14+I14</f>
        <v>1411936</v>
      </c>
      <c r="H14" s="76">
        <v>1411936</v>
      </c>
      <c r="I14" s="76"/>
      <c r="J14" s="76"/>
      <c r="K14" s="80">
        <f t="shared" si="1"/>
        <v>86.994582924629199</v>
      </c>
      <c r="L14" s="80">
        <f t="shared" si="2"/>
        <v>86.994582924629199</v>
      </c>
      <c r="M14" s="80"/>
      <c r="N14" s="80"/>
      <c r="O14" s="76">
        <f t="shared" si="3"/>
        <v>-211080</v>
      </c>
      <c r="P14" s="76">
        <f t="shared" si="4"/>
        <v>-211080</v>
      </c>
      <c r="Q14" s="76">
        <f t="shared" si="0"/>
        <v>0</v>
      </c>
      <c r="R14" s="76">
        <f t="shared" si="0"/>
        <v>0</v>
      </c>
    </row>
    <row r="15" spans="1:18" s="81" customFormat="1" ht="1.5" hidden="1" customHeight="1" x14ac:dyDescent="0.25">
      <c r="A15" s="77">
        <v>11023200</v>
      </c>
      <c r="B15" s="78" t="s">
        <v>58</v>
      </c>
      <c r="C15" s="79"/>
      <c r="D15" s="79"/>
      <c r="E15" s="79"/>
      <c r="F15" s="79"/>
      <c r="G15" s="76"/>
      <c r="H15" s="76"/>
      <c r="I15" s="76"/>
      <c r="J15" s="76"/>
      <c r="K15" s="80" t="e">
        <f t="shared" si="1"/>
        <v>#DIV/0!</v>
      </c>
      <c r="L15" s="80" t="e">
        <f t="shared" si="2"/>
        <v>#DIV/0!</v>
      </c>
      <c r="M15" s="80" t="e">
        <f t="shared" ref="M15:M74" si="7">I15/E15*100</f>
        <v>#DIV/0!</v>
      </c>
      <c r="N15" s="80" t="e">
        <f t="shared" ref="N15:N73" si="8">J15/F15*100</f>
        <v>#DIV/0!</v>
      </c>
      <c r="O15" s="76">
        <f t="shared" si="3"/>
        <v>0</v>
      </c>
      <c r="P15" s="76">
        <f t="shared" si="4"/>
        <v>0</v>
      </c>
      <c r="Q15" s="76">
        <f t="shared" si="0"/>
        <v>0</v>
      </c>
      <c r="R15" s="76">
        <f t="shared" si="0"/>
        <v>0</v>
      </c>
    </row>
    <row r="16" spans="1:18" s="81" customFormat="1" ht="27.75" hidden="1" customHeight="1" x14ac:dyDescent="0.25">
      <c r="A16" s="77">
        <v>13020200</v>
      </c>
      <c r="B16" s="78" t="s">
        <v>56</v>
      </c>
      <c r="C16" s="79">
        <f t="shared" ref="C16:C25" si="9">D16+E16</f>
        <v>0</v>
      </c>
      <c r="D16" s="79">
        <v>0</v>
      </c>
      <c r="E16" s="79"/>
      <c r="F16" s="79"/>
      <c r="G16" s="76">
        <f t="shared" si="6"/>
        <v>0</v>
      </c>
      <c r="H16" s="76">
        <v>0</v>
      </c>
      <c r="I16" s="76"/>
      <c r="J16" s="76"/>
      <c r="K16" s="80" t="e">
        <f t="shared" si="1"/>
        <v>#DIV/0!</v>
      </c>
      <c r="L16" s="80" t="e">
        <f t="shared" si="2"/>
        <v>#DIV/0!</v>
      </c>
      <c r="M16" s="80" t="e">
        <f t="shared" si="7"/>
        <v>#DIV/0!</v>
      </c>
      <c r="N16" s="80" t="e">
        <f t="shared" si="8"/>
        <v>#DIV/0!</v>
      </c>
      <c r="O16" s="76">
        <f t="shared" si="3"/>
        <v>0</v>
      </c>
      <c r="P16" s="76">
        <f t="shared" si="4"/>
        <v>0</v>
      </c>
      <c r="Q16" s="76">
        <f t="shared" si="0"/>
        <v>0</v>
      </c>
      <c r="R16" s="76">
        <f t="shared" si="0"/>
        <v>0</v>
      </c>
    </row>
    <row r="17" spans="1:18" s="81" customFormat="1" ht="22.5" customHeight="1" x14ac:dyDescent="0.25">
      <c r="A17" s="77">
        <v>13030001</v>
      </c>
      <c r="B17" s="78" t="s">
        <v>85</v>
      </c>
      <c r="C17" s="79">
        <f t="shared" si="9"/>
        <v>5413.73</v>
      </c>
      <c r="D17" s="76">
        <v>5413.73</v>
      </c>
      <c r="E17" s="79"/>
      <c r="F17" s="79"/>
      <c r="G17" s="76">
        <f t="shared" si="6"/>
        <v>5789.23</v>
      </c>
      <c r="H17" s="76">
        <v>5789.23</v>
      </c>
      <c r="I17" s="76"/>
      <c r="J17" s="76"/>
      <c r="K17" s="80">
        <f t="shared" si="1"/>
        <v>106.9360681083098</v>
      </c>
      <c r="L17" s="80">
        <f t="shared" si="2"/>
        <v>106.9360681083098</v>
      </c>
      <c r="M17" s="80"/>
      <c r="N17" s="80"/>
      <c r="O17" s="76">
        <f t="shared" si="3"/>
        <v>375.5</v>
      </c>
      <c r="P17" s="76">
        <f t="shared" si="4"/>
        <v>375.5</v>
      </c>
      <c r="Q17" s="76">
        <f t="shared" si="0"/>
        <v>0</v>
      </c>
      <c r="R17" s="76">
        <f t="shared" si="0"/>
        <v>0</v>
      </c>
    </row>
    <row r="18" spans="1:18" s="6" customFormat="1" ht="18" customHeight="1" x14ac:dyDescent="0.25">
      <c r="A18" s="24">
        <v>14000000</v>
      </c>
      <c r="B18" s="25" t="s">
        <v>35</v>
      </c>
      <c r="C18" s="64">
        <f t="shared" si="9"/>
        <v>20672971.98</v>
      </c>
      <c r="D18" s="64">
        <f>D21+D19+D20</f>
        <v>20672971.98</v>
      </c>
      <c r="E18" s="64"/>
      <c r="F18" s="64"/>
      <c r="G18" s="65">
        <f t="shared" si="6"/>
        <v>30599669.84</v>
      </c>
      <c r="H18" s="65">
        <f>H21+H19+H20</f>
        <v>30599669.84</v>
      </c>
      <c r="I18" s="65"/>
      <c r="J18" s="65"/>
      <c r="K18" s="36">
        <f t="shared" si="1"/>
        <v>148.01775898309904</v>
      </c>
      <c r="L18" s="36">
        <f t="shared" si="2"/>
        <v>148.01775898309904</v>
      </c>
      <c r="M18" s="36"/>
      <c r="N18" s="36"/>
      <c r="O18" s="65">
        <f t="shared" si="3"/>
        <v>9926697.8599999994</v>
      </c>
      <c r="P18" s="65">
        <f t="shared" si="4"/>
        <v>9926697.8599999994</v>
      </c>
      <c r="Q18" s="65">
        <f t="shared" si="0"/>
        <v>0</v>
      </c>
      <c r="R18" s="65">
        <f t="shared" si="0"/>
        <v>0</v>
      </c>
    </row>
    <row r="19" spans="1:18" s="6" customFormat="1" ht="31.2" x14ac:dyDescent="0.25">
      <c r="A19" s="29">
        <v>14020000</v>
      </c>
      <c r="B19" s="29" t="s">
        <v>65</v>
      </c>
      <c r="C19" s="66">
        <f t="shared" si="9"/>
        <v>1043771.35</v>
      </c>
      <c r="D19" s="67">
        <v>1043771.35</v>
      </c>
      <c r="E19" s="66"/>
      <c r="F19" s="66"/>
      <c r="G19" s="67">
        <f t="shared" si="6"/>
        <v>1705273.93</v>
      </c>
      <c r="H19" s="67">
        <v>1705273.93</v>
      </c>
      <c r="I19" s="67"/>
      <c r="J19" s="67"/>
      <c r="K19" s="37">
        <f t="shared" si="1"/>
        <v>163.37619632882237</v>
      </c>
      <c r="L19" s="37">
        <f t="shared" si="2"/>
        <v>163.37619632882237</v>
      </c>
      <c r="M19" s="37"/>
      <c r="N19" s="37"/>
      <c r="O19" s="67">
        <f t="shared" si="3"/>
        <v>661502.57999999996</v>
      </c>
      <c r="P19" s="67">
        <f t="shared" si="4"/>
        <v>661502.57999999996</v>
      </c>
      <c r="Q19" s="67">
        <f t="shared" si="0"/>
        <v>0</v>
      </c>
      <c r="R19" s="67">
        <f t="shared" si="0"/>
        <v>0</v>
      </c>
    </row>
    <row r="20" spans="1:18" s="6" customFormat="1" ht="31.2" x14ac:dyDescent="0.25">
      <c r="A20" s="29">
        <v>14030000</v>
      </c>
      <c r="B20" s="29" t="s">
        <v>66</v>
      </c>
      <c r="C20" s="66">
        <f t="shared" si="9"/>
        <v>5765445.9500000002</v>
      </c>
      <c r="D20" s="67">
        <v>5765445.9500000002</v>
      </c>
      <c r="E20" s="66"/>
      <c r="F20" s="66"/>
      <c r="G20" s="67">
        <f t="shared" si="6"/>
        <v>8658139.9600000009</v>
      </c>
      <c r="H20" s="67">
        <v>8658139.9600000009</v>
      </c>
      <c r="I20" s="67"/>
      <c r="J20" s="67"/>
      <c r="K20" s="37">
        <f t="shared" si="1"/>
        <v>150.17294473118773</v>
      </c>
      <c r="L20" s="37">
        <f t="shared" si="2"/>
        <v>150.17294473118773</v>
      </c>
      <c r="M20" s="37"/>
      <c r="N20" s="37"/>
      <c r="O20" s="67">
        <f t="shared" si="3"/>
        <v>2892694.0100000007</v>
      </c>
      <c r="P20" s="67">
        <f t="shared" si="4"/>
        <v>2892694.0100000007</v>
      </c>
      <c r="Q20" s="67">
        <f t="shared" si="0"/>
        <v>0</v>
      </c>
      <c r="R20" s="67">
        <f t="shared" si="0"/>
        <v>0</v>
      </c>
    </row>
    <row r="21" spans="1:18" s="6" customFormat="1" ht="31.2" x14ac:dyDescent="0.25">
      <c r="A21" s="39">
        <v>14040000</v>
      </c>
      <c r="B21" s="39" t="s">
        <v>36</v>
      </c>
      <c r="C21" s="64">
        <f>D21+E21</f>
        <v>13863754.68</v>
      </c>
      <c r="D21" s="65">
        <f>D22+D23</f>
        <v>13863754.68</v>
      </c>
      <c r="E21" s="64"/>
      <c r="F21" s="64"/>
      <c r="G21" s="65">
        <f>H21+I21</f>
        <v>20236255.949999999</v>
      </c>
      <c r="H21" s="65">
        <f>H22+H23</f>
        <v>20236255.949999999</v>
      </c>
      <c r="I21" s="65"/>
      <c r="J21" s="65"/>
      <c r="K21" s="36">
        <f t="shared" si="1"/>
        <v>145.96519065064703</v>
      </c>
      <c r="L21" s="36">
        <f t="shared" si="2"/>
        <v>145.96519065064703</v>
      </c>
      <c r="M21" s="36"/>
      <c r="N21" s="36"/>
      <c r="O21" s="65">
        <f t="shared" si="3"/>
        <v>6372501.2699999996</v>
      </c>
      <c r="P21" s="65">
        <f t="shared" si="4"/>
        <v>6372501.2699999996</v>
      </c>
      <c r="Q21" s="65">
        <f t="shared" si="0"/>
        <v>0</v>
      </c>
      <c r="R21" s="65">
        <f t="shared" si="0"/>
        <v>0</v>
      </c>
    </row>
    <row r="22" spans="1:18" s="6" customFormat="1" ht="51" customHeight="1" x14ac:dyDescent="0.25">
      <c r="A22" s="38" t="s">
        <v>89</v>
      </c>
      <c r="B22" s="38" t="s">
        <v>90</v>
      </c>
      <c r="C22" s="66">
        <f t="shared" si="9"/>
        <v>7217230.1500000004</v>
      </c>
      <c r="D22" s="67">
        <v>7217230.1500000004</v>
      </c>
      <c r="E22" s="66"/>
      <c r="F22" s="66"/>
      <c r="G22" s="67">
        <f t="shared" ref="G22:G23" si="10">H22+I22</f>
        <v>12430261.65</v>
      </c>
      <c r="H22" s="67">
        <v>12430261.65</v>
      </c>
      <c r="I22" s="67"/>
      <c r="J22" s="67"/>
      <c r="K22" s="37">
        <f t="shared" si="1"/>
        <v>172.23036250271164</v>
      </c>
      <c r="L22" s="37">
        <f t="shared" si="2"/>
        <v>172.23036250271164</v>
      </c>
      <c r="M22" s="37"/>
      <c r="N22" s="37"/>
      <c r="O22" s="67">
        <f t="shared" si="3"/>
        <v>5213031.5</v>
      </c>
      <c r="P22" s="67">
        <f t="shared" si="4"/>
        <v>5213031.5</v>
      </c>
      <c r="Q22" s="67">
        <f t="shared" si="0"/>
        <v>0</v>
      </c>
      <c r="R22" s="67">
        <f t="shared" si="0"/>
        <v>0</v>
      </c>
    </row>
    <row r="23" spans="1:18" s="6" customFormat="1" ht="52.5" customHeight="1" x14ac:dyDescent="0.25">
      <c r="A23" s="38" t="s">
        <v>91</v>
      </c>
      <c r="B23" s="38" t="s">
        <v>92</v>
      </c>
      <c r="C23" s="66">
        <f t="shared" si="9"/>
        <v>6646524.5300000003</v>
      </c>
      <c r="D23" s="67">
        <v>6646524.5300000003</v>
      </c>
      <c r="E23" s="66"/>
      <c r="F23" s="66"/>
      <c r="G23" s="67">
        <f t="shared" si="10"/>
        <v>7805994.2999999998</v>
      </c>
      <c r="H23" s="67">
        <v>7805994.2999999998</v>
      </c>
      <c r="I23" s="67"/>
      <c r="J23" s="67"/>
      <c r="K23" s="37">
        <f t="shared" si="1"/>
        <v>117.44475273906797</v>
      </c>
      <c r="L23" s="37">
        <f t="shared" si="2"/>
        <v>117.44475273906797</v>
      </c>
      <c r="M23" s="37"/>
      <c r="N23" s="37"/>
      <c r="O23" s="67">
        <f t="shared" si="3"/>
        <v>1159469.7699999996</v>
      </c>
      <c r="P23" s="67">
        <f t="shared" si="4"/>
        <v>1159469.7699999996</v>
      </c>
      <c r="Q23" s="67">
        <f t="shared" si="0"/>
        <v>0</v>
      </c>
      <c r="R23" s="67">
        <f t="shared" si="0"/>
        <v>0</v>
      </c>
    </row>
    <row r="24" spans="1:18" s="8" customFormat="1" ht="15.6" x14ac:dyDescent="0.3">
      <c r="A24" s="50">
        <v>18000000</v>
      </c>
      <c r="B24" s="17" t="s">
        <v>9</v>
      </c>
      <c r="C24" s="64">
        <f t="shared" si="9"/>
        <v>146447687.88999999</v>
      </c>
      <c r="D24" s="64">
        <f>D25+D39+D41+D40</f>
        <v>146447687.88999999</v>
      </c>
      <c r="E24" s="64"/>
      <c r="F24" s="64"/>
      <c r="G24" s="65">
        <f t="shared" si="6"/>
        <v>155069581.88999999</v>
      </c>
      <c r="H24" s="65">
        <f>H25+H39+H41+H40</f>
        <v>155069581.88999999</v>
      </c>
      <c r="I24" s="65"/>
      <c r="J24" s="65"/>
      <c r="K24" s="36">
        <f t="shared" si="1"/>
        <v>105.887354129125</v>
      </c>
      <c r="L24" s="36">
        <f t="shared" si="2"/>
        <v>105.887354129125</v>
      </c>
      <c r="M24" s="36"/>
      <c r="N24" s="36"/>
      <c r="O24" s="65">
        <f t="shared" si="3"/>
        <v>8621894</v>
      </c>
      <c r="P24" s="65">
        <f t="shared" si="4"/>
        <v>8621894</v>
      </c>
      <c r="Q24" s="65">
        <f t="shared" si="0"/>
        <v>0</v>
      </c>
      <c r="R24" s="65">
        <f t="shared" si="0"/>
        <v>0</v>
      </c>
    </row>
    <row r="25" spans="1:18" s="8" customFormat="1" ht="15.6" x14ac:dyDescent="0.3">
      <c r="A25" s="26">
        <v>18010000</v>
      </c>
      <c r="B25" s="26" t="s">
        <v>37</v>
      </c>
      <c r="C25" s="64">
        <f t="shared" si="9"/>
        <v>100523242.44999999</v>
      </c>
      <c r="D25" s="64">
        <f>D26+D31+D36</f>
        <v>100523242.44999999</v>
      </c>
      <c r="E25" s="64"/>
      <c r="F25" s="64"/>
      <c r="G25" s="65">
        <f t="shared" si="6"/>
        <v>106530796.42999999</v>
      </c>
      <c r="H25" s="65">
        <f>H26+H31+H36</f>
        <v>106530796.42999999</v>
      </c>
      <c r="I25" s="65"/>
      <c r="J25" s="65"/>
      <c r="K25" s="36">
        <f t="shared" si="1"/>
        <v>105.97628352765098</v>
      </c>
      <c r="L25" s="36">
        <f t="shared" si="2"/>
        <v>105.97628352765098</v>
      </c>
      <c r="M25" s="36"/>
      <c r="N25" s="36"/>
      <c r="O25" s="65">
        <f t="shared" si="3"/>
        <v>6007553.9800000042</v>
      </c>
      <c r="P25" s="65">
        <f t="shared" si="4"/>
        <v>6007553.9800000042</v>
      </c>
      <c r="Q25" s="65">
        <f t="shared" si="0"/>
        <v>0</v>
      </c>
      <c r="R25" s="65">
        <f t="shared" si="0"/>
        <v>0</v>
      </c>
    </row>
    <row r="26" spans="1:18" s="8" customFormat="1" ht="15.6" x14ac:dyDescent="0.3">
      <c r="A26" s="26"/>
      <c r="B26" s="26" t="s">
        <v>31</v>
      </c>
      <c r="C26" s="64">
        <f>SUM(C27:C30)</f>
        <v>17664062.27</v>
      </c>
      <c r="D26" s="64">
        <f>SUM(D27:D30)</f>
        <v>17664062.27</v>
      </c>
      <c r="E26" s="64"/>
      <c r="F26" s="64"/>
      <c r="G26" s="65">
        <f>SUM(G27:G30)</f>
        <v>19738802.989999998</v>
      </c>
      <c r="H26" s="65">
        <f>SUM(H27:H30)</f>
        <v>19738802.989999998</v>
      </c>
      <c r="I26" s="65"/>
      <c r="J26" s="65"/>
      <c r="K26" s="36">
        <f t="shared" si="1"/>
        <v>111.7455469092388</v>
      </c>
      <c r="L26" s="36">
        <f t="shared" si="2"/>
        <v>111.7455469092388</v>
      </c>
      <c r="M26" s="36"/>
      <c r="N26" s="36"/>
      <c r="O26" s="65">
        <f t="shared" si="3"/>
        <v>2074740.7199999988</v>
      </c>
      <c r="P26" s="65">
        <f t="shared" si="4"/>
        <v>2074740.7199999988</v>
      </c>
      <c r="Q26" s="65">
        <f t="shared" si="4"/>
        <v>0</v>
      </c>
      <c r="R26" s="65">
        <f t="shared" si="4"/>
        <v>0</v>
      </c>
    </row>
    <row r="27" spans="1:18" s="6" customFormat="1" ht="31.2" x14ac:dyDescent="0.25">
      <c r="A27" s="27">
        <v>18010100</v>
      </c>
      <c r="B27" s="27" t="s">
        <v>38</v>
      </c>
      <c r="C27" s="66">
        <f t="shared" ref="C27:C30" si="11">D27</f>
        <v>39992.93</v>
      </c>
      <c r="D27" s="67">
        <v>39992.93</v>
      </c>
      <c r="E27" s="66"/>
      <c r="F27" s="66"/>
      <c r="G27" s="67">
        <f t="shared" ref="G27:G39" si="12">H27</f>
        <v>110436.06</v>
      </c>
      <c r="H27" s="67">
        <v>110436.06</v>
      </c>
      <c r="I27" s="67"/>
      <c r="J27" s="67"/>
      <c r="K27" s="37">
        <f t="shared" si="1"/>
        <v>276.13895756074885</v>
      </c>
      <c r="L27" s="37">
        <f t="shared" si="2"/>
        <v>276.13895756074885</v>
      </c>
      <c r="M27" s="37"/>
      <c r="N27" s="37"/>
      <c r="O27" s="67">
        <f t="shared" si="3"/>
        <v>70443.13</v>
      </c>
      <c r="P27" s="67">
        <f t="shared" si="4"/>
        <v>70443.13</v>
      </c>
      <c r="Q27" s="67">
        <f t="shared" si="4"/>
        <v>0</v>
      </c>
      <c r="R27" s="67">
        <f t="shared" si="4"/>
        <v>0</v>
      </c>
    </row>
    <row r="28" spans="1:18" s="6" customFormat="1" ht="31.2" x14ac:dyDescent="0.25">
      <c r="A28" s="27">
        <v>18010200</v>
      </c>
      <c r="B28" s="27" t="s">
        <v>39</v>
      </c>
      <c r="C28" s="66">
        <f t="shared" si="11"/>
        <v>1042447.32</v>
      </c>
      <c r="D28" s="67">
        <v>1042447.32</v>
      </c>
      <c r="E28" s="66"/>
      <c r="F28" s="66"/>
      <c r="G28" s="67">
        <f t="shared" si="12"/>
        <v>961211.24</v>
      </c>
      <c r="H28" s="67">
        <v>961211.24</v>
      </c>
      <c r="I28" s="67"/>
      <c r="J28" s="67"/>
      <c r="K28" s="37">
        <f t="shared" si="1"/>
        <v>92.207176473915254</v>
      </c>
      <c r="L28" s="37">
        <f t="shared" si="2"/>
        <v>92.207176473915254</v>
      </c>
      <c r="M28" s="37"/>
      <c r="N28" s="37"/>
      <c r="O28" s="67">
        <f t="shared" si="3"/>
        <v>-81236.079999999958</v>
      </c>
      <c r="P28" s="67">
        <f t="shared" si="4"/>
        <v>-81236.079999999958</v>
      </c>
      <c r="Q28" s="67">
        <f t="shared" si="4"/>
        <v>0</v>
      </c>
      <c r="R28" s="67">
        <f t="shared" si="4"/>
        <v>0</v>
      </c>
    </row>
    <row r="29" spans="1:18" s="6" customFormat="1" ht="31.2" x14ac:dyDescent="0.25">
      <c r="A29" s="27">
        <v>18010300</v>
      </c>
      <c r="B29" s="27" t="s">
        <v>40</v>
      </c>
      <c r="C29" s="66">
        <f t="shared" si="11"/>
        <v>4672923.7699999996</v>
      </c>
      <c r="D29" s="67">
        <v>4672923.7699999996</v>
      </c>
      <c r="E29" s="66"/>
      <c r="F29" s="66"/>
      <c r="G29" s="67">
        <f t="shared" si="12"/>
        <v>4453571.99</v>
      </c>
      <c r="H29" s="67">
        <v>4453571.99</v>
      </c>
      <c r="I29" s="67"/>
      <c r="J29" s="67"/>
      <c r="K29" s="37">
        <f t="shared" si="1"/>
        <v>95.30589860232196</v>
      </c>
      <c r="L29" s="37">
        <f t="shared" si="2"/>
        <v>95.30589860232196</v>
      </c>
      <c r="M29" s="37"/>
      <c r="N29" s="37"/>
      <c r="O29" s="67">
        <f t="shared" si="3"/>
        <v>-219351.77999999933</v>
      </c>
      <c r="P29" s="67">
        <f t="shared" si="4"/>
        <v>-219351.77999999933</v>
      </c>
      <c r="Q29" s="67">
        <f t="shared" si="4"/>
        <v>0</v>
      </c>
      <c r="R29" s="67">
        <f t="shared" si="4"/>
        <v>0</v>
      </c>
    </row>
    <row r="30" spans="1:18" s="6" customFormat="1" ht="31.2" x14ac:dyDescent="0.25">
      <c r="A30" s="27">
        <v>18010400</v>
      </c>
      <c r="B30" s="27" t="s">
        <v>41</v>
      </c>
      <c r="C30" s="66">
        <f t="shared" si="11"/>
        <v>11908698.25</v>
      </c>
      <c r="D30" s="67">
        <v>11908698.25</v>
      </c>
      <c r="E30" s="66"/>
      <c r="F30" s="66"/>
      <c r="G30" s="67">
        <f t="shared" si="12"/>
        <v>14213583.699999999</v>
      </c>
      <c r="H30" s="67">
        <v>14213583.699999999</v>
      </c>
      <c r="I30" s="67"/>
      <c r="J30" s="67"/>
      <c r="K30" s="37">
        <f t="shared" si="1"/>
        <v>119.35463811084472</v>
      </c>
      <c r="L30" s="37">
        <f t="shared" si="2"/>
        <v>119.35463811084472</v>
      </c>
      <c r="M30" s="37"/>
      <c r="N30" s="37"/>
      <c r="O30" s="67">
        <f t="shared" si="3"/>
        <v>2304885.4499999993</v>
      </c>
      <c r="P30" s="67">
        <f t="shared" si="4"/>
        <v>2304885.4499999993</v>
      </c>
      <c r="Q30" s="67">
        <f t="shared" si="4"/>
        <v>0</v>
      </c>
      <c r="R30" s="67">
        <f t="shared" si="4"/>
        <v>0</v>
      </c>
    </row>
    <row r="31" spans="1:18" s="8" customFormat="1" ht="15.6" x14ac:dyDescent="0.3">
      <c r="A31" s="26"/>
      <c r="B31" s="26" t="s">
        <v>49</v>
      </c>
      <c r="C31" s="64">
        <f>D31</f>
        <v>82724038.479999989</v>
      </c>
      <c r="D31" s="64">
        <f>D32+D33+D34+D35</f>
        <v>82724038.479999989</v>
      </c>
      <c r="E31" s="64"/>
      <c r="F31" s="64"/>
      <c r="G31" s="65">
        <f>H31</f>
        <v>86587437.079999998</v>
      </c>
      <c r="H31" s="65">
        <f>H32+H33+H34+H35</f>
        <v>86587437.079999998</v>
      </c>
      <c r="I31" s="65"/>
      <c r="J31" s="65"/>
      <c r="K31" s="36">
        <f t="shared" si="1"/>
        <v>104.67022484756237</v>
      </c>
      <c r="L31" s="36">
        <f t="shared" si="2"/>
        <v>104.67022484756237</v>
      </c>
      <c r="M31" s="36"/>
      <c r="N31" s="36"/>
      <c r="O31" s="65">
        <f t="shared" si="3"/>
        <v>3863398.6000000089</v>
      </c>
      <c r="P31" s="65">
        <f t="shared" si="4"/>
        <v>3863398.6000000089</v>
      </c>
      <c r="Q31" s="65">
        <f t="shared" si="4"/>
        <v>0</v>
      </c>
      <c r="R31" s="65">
        <f t="shared" si="4"/>
        <v>0</v>
      </c>
    </row>
    <row r="32" spans="1:18" s="6" customFormat="1" ht="15.6" x14ac:dyDescent="0.25">
      <c r="A32" s="27">
        <v>18010500</v>
      </c>
      <c r="B32" s="27" t="s">
        <v>42</v>
      </c>
      <c r="C32" s="66">
        <f t="shared" ref="C32:C35" si="13">D32</f>
        <v>28120038.829999998</v>
      </c>
      <c r="D32" s="67">
        <v>28120038.829999998</v>
      </c>
      <c r="E32" s="66"/>
      <c r="F32" s="66"/>
      <c r="G32" s="67">
        <f t="shared" si="12"/>
        <v>28785963.59</v>
      </c>
      <c r="H32" s="67">
        <v>28785963.59</v>
      </c>
      <c r="I32" s="67"/>
      <c r="J32" s="67"/>
      <c r="K32" s="37">
        <f t="shared" si="1"/>
        <v>102.36815021496186</v>
      </c>
      <c r="L32" s="37">
        <f t="shared" si="2"/>
        <v>102.36815021496186</v>
      </c>
      <c r="M32" s="37"/>
      <c r="N32" s="37"/>
      <c r="O32" s="67">
        <f t="shared" si="3"/>
        <v>665924.76000000164</v>
      </c>
      <c r="P32" s="67">
        <f t="shared" si="4"/>
        <v>665924.76000000164</v>
      </c>
      <c r="Q32" s="67">
        <f t="shared" si="4"/>
        <v>0</v>
      </c>
      <c r="R32" s="67">
        <f t="shared" si="4"/>
        <v>0</v>
      </c>
    </row>
    <row r="33" spans="1:18" s="6" customFormat="1" ht="15.6" x14ac:dyDescent="0.25">
      <c r="A33" s="27">
        <v>18010600</v>
      </c>
      <c r="B33" s="27" t="s">
        <v>43</v>
      </c>
      <c r="C33" s="66">
        <f t="shared" si="13"/>
        <v>49990166.280000001</v>
      </c>
      <c r="D33" s="67">
        <v>49990166.280000001</v>
      </c>
      <c r="E33" s="66"/>
      <c r="F33" s="66"/>
      <c r="G33" s="67">
        <f t="shared" si="12"/>
        <v>52702265.270000003</v>
      </c>
      <c r="H33" s="67">
        <v>52702265.270000003</v>
      </c>
      <c r="I33" s="67"/>
      <c r="J33" s="67"/>
      <c r="K33" s="37">
        <f t="shared" si="1"/>
        <v>105.42526499073691</v>
      </c>
      <c r="L33" s="37">
        <f t="shared" si="2"/>
        <v>105.42526499073691</v>
      </c>
      <c r="M33" s="37"/>
      <c r="N33" s="37"/>
      <c r="O33" s="67">
        <f t="shared" si="3"/>
        <v>2712098.9900000021</v>
      </c>
      <c r="P33" s="67">
        <f t="shared" si="4"/>
        <v>2712098.9900000021</v>
      </c>
      <c r="Q33" s="67">
        <f t="shared" si="4"/>
        <v>0</v>
      </c>
      <c r="R33" s="67">
        <f t="shared" si="4"/>
        <v>0</v>
      </c>
    </row>
    <row r="34" spans="1:18" s="6" customFormat="1" ht="15.6" x14ac:dyDescent="0.25">
      <c r="A34" s="27">
        <v>18010700</v>
      </c>
      <c r="B34" s="27" t="s">
        <v>44</v>
      </c>
      <c r="C34" s="66">
        <f t="shared" si="13"/>
        <v>453083.96</v>
      </c>
      <c r="D34" s="67">
        <v>453083.96</v>
      </c>
      <c r="E34" s="66"/>
      <c r="F34" s="66"/>
      <c r="G34" s="67">
        <f t="shared" si="12"/>
        <v>654421.72</v>
      </c>
      <c r="H34" s="67">
        <v>654421.72</v>
      </c>
      <c r="I34" s="67"/>
      <c r="J34" s="67"/>
      <c r="K34" s="37">
        <f t="shared" si="1"/>
        <v>144.4371855494509</v>
      </c>
      <c r="L34" s="37">
        <f t="shared" si="2"/>
        <v>144.4371855494509</v>
      </c>
      <c r="M34" s="37"/>
      <c r="N34" s="37"/>
      <c r="O34" s="67">
        <f t="shared" si="3"/>
        <v>201337.75999999995</v>
      </c>
      <c r="P34" s="67">
        <f t="shared" si="4"/>
        <v>201337.75999999995</v>
      </c>
      <c r="Q34" s="67">
        <f t="shared" si="4"/>
        <v>0</v>
      </c>
      <c r="R34" s="67">
        <f t="shared" si="4"/>
        <v>0</v>
      </c>
    </row>
    <row r="35" spans="1:18" s="6" customFormat="1" ht="15.6" x14ac:dyDescent="0.25">
      <c r="A35" s="27">
        <v>18010900</v>
      </c>
      <c r="B35" s="27" t="s">
        <v>45</v>
      </c>
      <c r="C35" s="66">
        <f t="shared" si="13"/>
        <v>4160749.41</v>
      </c>
      <c r="D35" s="67">
        <v>4160749.41</v>
      </c>
      <c r="E35" s="66"/>
      <c r="F35" s="66"/>
      <c r="G35" s="67">
        <f t="shared" si="12"/>
        <v>4444786.5</v>
      </c>
      <c r="H35" s="67">
        <v>4444786.5</v>
      </c>
      <c r="I35" s="67"/>
      <c r="J35" s="67"/>
      <c r="K35" s="37">
        <f t="shared" si="1"/>
        <v>106.82658487717001</v>
      </c>
      <c r="L35" s="37">
        <f t="shared" si="2"/>
        <v>106.82658487717001</v>
      </c>
      <c r="M35" s="37"/>
      <c r="N35" s="37"/>
      <c r="O35" s="67">
        <f t="shared" si="3"/>
        <v>284037.08999999985</v>
      </c>
      <c r="P35" s="67">
        <f t="shared" si="4"/>
        <v>284037.08999999985</v>
      </c>
      <c r="Q35" s="67">
        <f t="shared" si="4"/>
        <v>0</v>
      </c>
      <c r="R35" s="67">
        <f t="shared" si="4"/>
        <v>0</v>
      </c>
    </row>
    <row r="36" spans="1:18" s="8" customFormat="1" ht="15.6" x14ac:dyDescent="0.3">
      <c r="A36" s="26"/>
      <c r="B36" s="26" t="s">
        <v>50</v>
      </c>
      <c r="C36" s="64">
        <f>C37+C38</f>
        <v>135141.70000000001</v>
      </c>
      <c r="D36" s="64">
        <f>D37+D38</f>
        <v>135141.70000000001</v>
      </c>
      <c r="E36" s="64"/>
      <c r="F36" s="64"/>
      <c r="G36" s="65">
        <f>G37+G38</f>
        <v>204556.36</v>
      </c>
      <c r="H36" s="65">
        <f>H37+H38</f>
        <v>204556.36</v>
      </c>
      <c r="I36" s="65"/>
      <c r="J36" s="65"/>
      <c r="K36" s="36">
        <f t="shared" si="1"/>
        <v>151.36435311972542</v>
      </c>
      <c r="L36" s="36">
        <f t="shared" si="2"/>
        <v>151.36435311972542</v>
      </c>
      <c r="M36" s="36"/>
      <c r="N36" s="36"/>
      <c r="O36" s="65">
        <f t="shared" si="3"/>
        <v>69414.659999999974</v>
      </c>
      <c r="P36" s="65">
        <f t="shared" si="4"/>
        <v>69414.659999999974</v>
      </c>
      <c r="Q36" s="65">
        <f t="shared" si="4"/>
        <v>0</v>
      </c>
      <c r="R36" s="65">
        <f t="shared" si="4"/>
        <v>0</v>
      </c>
    </row>
    <row r="37" spans="1:18" s="6" customFormat="1" ht="15.6" x14ac:dyDescent="0.25">
      <c r="A37" s="27">
        <v>18011000</v>
      </c>
      <c r="B37" s="27" t="s">
        <v>46</v>
      </c>
      <c r="C37" s="66">
        <f t="shared" ref="C37:C39" si="14">D37</f>
        <v>7427.1</v>
      </c>
      <c r="D37" s="67">
        <v>7427.1</v>
      </c>
      <c r="E37" s="66"/>
      <c r="F37" s="66"/>
      <c r="G37" s="67">
        <f t="shared" si="12"/>
        <v>106049.69</v>
      </c>
      <c r="H37" s="67">
        <v>106049.69</v>
      </c>
      <c r="I37" s="67"/>
      <c r="J37" s="67"/>
      <c r="K37" s="37" t="s">
        <v>122</v>
      </c>
      <c r="L37" s="37" t="s">
        <v>122</v>
      </c>
      <c r="M37" s="37"/>
      <c r="N37" s="37"/>
      <c r="O37" s="67">
        <f t="shared" si="3"/>
        <v>98622.59</v>
      </c>
      <c r="P37" s="67">
        <f t="shared" si="4"/>
        <v>98622.59</v>
      </c>
      <c r="Q37" s="67">
        <f t="shared" si="4"/>
        <v>0</v>
      </c>
      <c r="R37" s="67">
        <f t="shared" si="4"/>
        <v>0</v>
      </c>
    </row>
    <row r="38" spans="1:18" s="6" customFormat="1" ht="15.6" x14ac:dyDescent="0.25">
      <c r="A38" s="27">
        <v>18011100</v>
      </c>
      <c r="B38" s="27" t="s">
        <v>47</v>
      </c>
      <c r="C38" s="66">
        <f t="shared" si="14"/>
        <v>127714.6</v>
      </c>
      <c r="D38" s="67">
        <v>127714.6</v>
      </c>
      <c r="E38" s="66"/>
      <c r="F38" s="66"/>
      <c r="G38" s="67">
        <f t="shared" si="12"/>
        <v>98506.67</v>
      </c>
      <c r="H38" s="67">
        <v>98506.67</v>
      </c>
      <c r="I38" s="67"/>
      <c r="J38" s="67"/>
      <c r="K38" s="37">
        <f t="shared" si="1"/>
        <v>77.130312430998487</v>
      </c>
      <c r="L38" s="37">
        <f t="shared" si="2"/>
        <v>77.130312430998487</v>
      </c>
      <c r="M38" s="37"/>
      <c r="N38" s="37"/>
      <c r="O38" s="67">
        <f t="shared" si="3"/>
        <v>-29207.930000000008</v>
      </c>
      <c r="P38" s="67">
        <f t="shared" si="4"/>
        <v>-29207.930000000008</v>
      </c>
      <c r="Q38" s="67">
        <f t="shared" si="4"/>
        <v>0</v>
      </c>
      <c r="R38" s="67">
        <f t="shared" si="4"/>
        <v>0</v>
      </c>
    </row>
    <row r="39" spans="1:18" s="8" customFormat="1" ht="15" customHeight="1" x14ac:dyDescent="0.3">
      <c r="A39" s="26">
        <v>18030000</v>
      </c>
      <c r="B39" s="26" t="s">
        <v>48</v>
      </c>
      <c r="C39" s="64">
        <f t="shared" si="14"/>
        <v>99717.36</v>
      </c>
      <c r="D39" s="65">
        <v>99717.36</v>
      </c>
      <c r="E39" s="64"/>
      <c r="F39" s="64"/>
      <c r="G39" s="65">
        <f t="shared" si="12"/>
        <v>166179.49</v>
      </c>
      <c r="H39" s="65">
        <v>166179.49</v>
      </c>
      <c r="I39" s="65"/>
      <c r="J39" s="65"/>
      <c r="K39" s="36">
        <f t="shared" si="1"/>
        <v>166.65051100430256</v>
      </c>
      <c r="L39" s="36">
        <f t="shared" si="2"/>
        <v>166.65051100430256</v>
      </c>
      <c r="M39" s="36"/>
      <c r="N39" s="36"/>
      <c r="O39" s="65">
        <f t="shared" si="3"/>
        <v>66462.12999999999</v>
      </c>
      <c r="P39" s="65">
        <f t="shared" si="4"/>
        <v>66462.12999999999</v>
      </c>
      <c r="Q39" s="65">
        <f t="shared" si="4"/>
        <v>0</v>
      </c>
      <c r="R39" s="65">
        <f t="shared" si="4"/>
        <v>0</v>
      </c>
    </row>
    <row r="40" spans="1:18" s="8" customFormat="1" ht="15.6" hidden="1" x14ac:dyDescent="0.3">
      <c r="A40" s="26">
        <v>18040000</v>
      </c>
      <c r="B40" s="26" t="s">
        <v>51</v>
      </c>
      <c r="C40" s="64">
        <f>D40+E40</f>
        <v>0</v>
      </c>
      <c r="D40" s="64"/>
      <c r="E40" s="64"/>
      <c r="F40" s="64"/>
      <c r="G40" s="65">
        <f>H40+I40</f>
        <v>0</v>
      </c>
      <c r="H40" s="65"/>
      <c r="I40" s="65"/>
      <c r="J40" s="65"/>
      <c r="K40" s="36" t="e">
        <f t="shared" si="1"/>
        <v>#DIV/0!</v>
      </c>
      <c r="L40" s="36" t="e">
        <f t="shared" si="2"/>
        <v>#DIV/0!</v>
      </c>
      <c r="M40" s="36" t="e">
        <f t="shared" si="7"/>
        <v>#DIV/0!</v>
      </c>
      <c r="N40" s="36" t="e">
        <f t="shared" si="8"/>
        <v>#DIV/0!</v>
      </c>
      <c r="O40" s="65">
        <f t="shared" si="3"/>
        <v>0</v>
      </c>
      <c r="P40" s="65">
        <f t="shared" si="4"/>
        <v>0</v>
      </c>
      <c r="Q40" s="65">
        <f t="shared" si="4"/>
        <v>0</v>
      </c>
      <c r="R40" s="65">
        <f t="shared" si="4"/>
        <v>0</v>
      </c>
    </row>
    <row r="41" spans="1:18" s="8" customFormat="1" ht="15.6" x14ac:dyDescent="0.3">
      <c r="A41" s="50">
        <v>18050000</v>
      </c>
      <c r="B41" s="17" t="s">
        <v>25</v>
      </c>
      <c r="C41" s="64">
        <f t="shared" ref="C41:C54" si="15">D41+E41</f>
        <v>45824728.079999998</v>
      </c>
      <c r="D41" s="65">
        <v>45824728.079999998</v>
      </c>
      <c r="E41" s="64"/>
      <c r="F41" s="64"/>
      <c r="G41" s="65">
        <f t="shared" ref="G41:G60" si="16">H41+I41</f>
        <v>48372605.969999999</v>
      </c>
      <c r="H41" s="65">
        <v>48372605.969999999</v>
      </c>
      <c r="I41" s="65"/>
      <c r="J41" s="65"/>
      <c r="K41" s="36">
        <f t="shared" si="1"/>
        <v>105.56005021034049</v>
      </c>
      <c r="L41" s="36">
        <f t="shared" si="2"/>
        <v>105.56005021034049</v>
      </c>
      <c r="M41" s="36"/>
      <c r="N41" s="36"/>
      <c r="O41" s="65">
        <f t="shared" si="3"/>
        <v>2547877.8900000006</v>
      </c>
      <c r="P41" s="65">
        <f t="shared" si="4"/>
        <v>2547877.8900000006</v>
      </c>
      <c r="Q41" s="65">
        <f t="shared" si="4"/>
        <v>0</v>
      </c>
      <c r="R41" s="65">
        <f t="shared" si="4"/>
        <v>0</v>
      </c>
    </row>
    <row r="42" spans="1:18" s="8" customFormat="1" ht="15.6" x14ac:dyDescent="0.3">
      <c r="A42" s="50">
        <v>19000000</v>
      </c>
      <c r="B42" s="17" t="s">
        <v>26</v>
      </c>
      <c r="C42" s="64">
        <f t="shared" si="15"/>
        <v>340236.25</v>
      </c>
      <c r="D42" s="64"/>
      <c r="E42" s="64">
        <f>E43</f>
        <v>340236.25</v>
      </c>
      <c r="F42" s="64"/>
      <c r="G42" s="65">
        <f t="shared" si="16"/>
        <v>287993.75</v>
      </c>
      <c r="H42" s="65"/>
      <c r="I42" s="65">
        <f>I43</f>
        <v>287993.75</v>
      </c>
      <c r="J42" s="65"/>
      <c r="K42" s="36">
        <f t="shared" si="1"/>
        <v>84.645228131923034</v>
      </c>
      <c r="L42" s="36"/>
      <c r="M42" s="36">
        <f t="shared" si="7"/>
        <v>84.645228131923034</v>
      </c>
      <c r="N42" s="36"/>
      <c r="O42" s="65">
        <f t="shared" si="3"/>
        <v>-52242.5</v>
      </c>
      <c r="P42" s="65">
        <f t="shared" si="4"/>
        <v>0</v>
      </c>
      <c r="Q42" s="65">
        <f t="shared" si="4"/>
        <v>-52242.5</v>
      </c>
      <c r="R42" s="65">
        <f t="shared" si="4"/>
        <v>0</v>
      </c>
    </row>
    <row r="43" spans="1:18" s="6" customFormat="1" ht="15.6" x14ac:dyDescent="0.25">
      <c r="A43" s="19">
        <v>19010000</v>
      </c>
      <c r="B43" s="20" t="s">
        <v>24</v>
      </c>
      <c r="C43" s="66">
        <f t="shared" si="15"/>
        <v>340236.25</v>
      </c>
      <c r="D43" s="66"/>
      <c r="E43" s="67">
        <v>340236.25</v>
      </c>
      <c r="F43" s="66"/>
      <c r="G43" s="67">
        <f t="shared" si="16"/>
        <v>287993.75</v>
      </c>
      <c r="H43" s="67"/>
      <c r="I43" s="67">
        <v>287993.75</v>
      </c>
      <c r="J43" s="67"/>
      <c r="K43" s="37">
        <f t="shared" si="1"/>
        <v>84.645228131923034</v>
      </c>
      <c r="L43" s="36"/>
      <c r="M43" s="37">
        <f t="shared" si="7"/>
        <v>84.645228131923034</v>
      </c>
      <c r="N43" s="37"/>
      <c r="O43" s="67">
        <f t="shared" si="3"/>
        <v>-52242.5</v>
      </c>
      <c r="P43" s="67">
        <f t="shared" si="4"/>
        <v>0</v>
      </c>
      <c r="Q43" s="67">
        <f t="shared" si="4"/>
        <v>-52242.5</v>
      </c>
      <c r="R43" s="67">
        <f t="shared" si="4"/>
        <v>0</v>
      </c>
    </row>
    <row r="44" spans="1:18" s="6" customFormat="1" ht="15.6" x14ac:dyDescent="0.25">
      <c r="A44" s="50">
        <v>20000000</v>
      </c>
      <c r="B44" s="18" t="s">
        <v>10</v>
      </c>
      <c r="C44" s="64">
        <f t="shared" si="15"/>
        <v>21845531.359999999</v>
      </c>
      <c r="D44" s="64">
        <f>D45+D53+D61</f>
        <v>8015012.6500000004</v>
      </c>
      <c r="E44" s="64">
        <f>E45+E61+E69+E52</f>
        <v>13830518.709999999</v>
      </c>
      <c r="F44" s="64"/>
      <c r="G44" s="65">
        <f t="shared" si="16"/>
        <v>16792799.920000002</v>
      </c>
      <c r="H44" s="65">
        <f>H45+H53+H61+H69+H70+H74</f>
        <v>7434115.29</v>
      </c>
      <c r="I44" s="65">
        <f>I45+I53+I61+I69</f>
        <v>9358684.6300000008</v>
      </c>
      <c r="J44" s="65">
        <f>J45+J53+J61+J69</f>
        <v>592414.73</v>
      </c>
      <c r="K44" s="36">
        <f t="shared" si="1"/>
        <v>76.870640696560301</v>
      </c>
      <c r="L44" s="36">
        <f t="shared" si="2"/>
        <v>92.752383740779237</v>
      </c>
      <c r="M44" s="36">
        <f t="shared" si="7"/>
        <v>67.666909869644371</v>
      </c>
      <c r="N44" s="36"/>
      <c r="O44" s="65">
        <f t="shared" si="3"/>
        <v>-5052731.4399999976</v>
      </c>
      <c r="P44" s="65">
        <f t="shared" si="4"/>
        <v>-580897.36000000034</v>
      </c>
      <c r="Q44" s="65">
        <f t="shared" si="4"/>
        <v>-4471834.0799999982</v>
      </c>
      <c r="R44" s="65">
        <f t="shared" si="4"/>
        <v>592414.73</v>
      </c>
    </row>
    <row r="45" spans="1:18" s="6" customFormat="1" ht="15.6" x14ac:dyDescent="0.25">
      <c r="A45" s="50">
        <v>21000000</v>
      </c>
      <c r="B45" s="17" t="s">
        <v>18</v>
      </c>
      <c r="C45" s="64">
        <f t="shared" si="15"/>
        <v>488185.14</v>
      </c>
      <c r="D45" s="64">
        <f>D46+D49+D47+D50+D52+D48+D51</f>
        <v>488185.14</v>
      </c>
      <c r="E45" s="68">
        <f>E46+E49+E47+E50+E52</f>
        <v>0</v>
      </c>
      <c r="F45" s="64"/>
      <c r="G45" s="65">
        <f t="shared" si="16"/>
        <v>514273.5</v>
      </c>
      <c r="H45" s="65">
        <f>H46+H48+H49+H47+H50+H52+H51</f>
        <v>514273.5</v>
      </c>
      <c r="I45" s="65"/>
      <c r="J45" s="65"/>
      <c r="K45" s="36">
        <f t="shared" si="1"/>
        <v>105.34394799481197</v>
      </c>
      <c r="L45" s="36">
        <f t="shared" si="2"/>
        <v>105.34394799481197</v>
      </c>
      <c r="M45" s="36"/>
      <c r="N45" s="36"/>
      <c r="O45" s="65">
        <f t="shared" si="3"/>
        <v>26088.359999999986</v>
      </c>
      <c r="P45" s="65">
        <f t="shared" si="4"/>
        <v>26088.359999999986</v>
      </c>
      <c r="Q45" s="65">
        <f t="shared" si="4"/>
        <v>0</v>
      </c>
      <c r="R45" s="65">
        <f t="shared" si="4"/>
        <v>0</v>
      </c>
    </row>
    <row r="46" spans="1:18" s="6" customFormat="1" ht="33" customHeight="1" x14ac:dyDescent="0.25">
      <c r="A46" s="19">
        <v>21010300</v>
      </c>
      <c r="B46" s="20" t="s">
        <v>23</v>
      </c>
      <c r="C46" s="66">
        <f t="shared" si="15"/>
        <v>2380</v>
      </c>
      <c r="D46" s="67">
        <v>2380</v>
      </c>
      <c r="E46" s="66"/>
      <c r="F46" s="66"/>
      <c r="G46" s="67">
        <f t="shared" si="16"/>
        <v>3060</v>
      </c>
      <c r="H46" s="67">
        <v>3060</v>
      </c>
      <c r="I46" s="67"/>
      <c r="J46" s="67"/>
      <c r="K46" s="37">
        <f t="shared" si="1"/>
        <v>128.57142857142858</v>
      </c>
      <c r="L46" s="37">
        <f t="shared" si="2"/>
        <v>128.57142857142858</v>
      </c>
      <c r="M46" s="37"/>
      <c r="N46" s="37"/>
      <c r="O46" s="67">
        <f t="shared" si="3"/>
        <v>680</v>
      </c>
      <c r="P46" s="67">
        <f t="shared" si="4"/>
        <v>680</v>
      </c>
      <c r="Q46" s="67">
        <f t="shared" si="4"/>
        <v>0</v>
      </c>
      <c r="R46" s="67">
        <f t="shared" si="4"/>
        <v>0</v>
      </c>
    </row>
    <row r="47" spans="1:18" s="6" customFormat="1" ht="15.6" hidden="1" x14ac:dyDescent="0.25">
      <c r="A47" s="19">
        <v>21050000</v>
      </c>
      <c r="B47" s="20" t="s">
        <v>68</v>
      </c>
      <c r="C47" s="66">
        <f t="shared" si="15"/>
        <v>0</v>
      </c>
      <c r="D47" s="66">
        <v>0</v>
      </c>
      <c r="E47" s="66"/>
      <c r="F47" s="66"/>
      <c r="G47" s="67">
        <f t="shared" si="16"/>
        <v>0</v>
      </c>
      <c r="H47" s="67"/>
      <c r="I47" s="67"/>
      <c r="J47" s="67"/>
      <c r="K47" s="37" t="e">
        <f t="shared" si="1"/>
        <v>#DIV/0!</v>
      </c>
      <c r="L47" s="37" t="e">
        <f t="shared" si="2"/>
        <v>#DIV/0!</v>
      </c>
      <c r="M47" s="37"/>
      <c r="N47" s="37"/>
      <c r="O47" s="67">
        <f t="shared" si="3"/>
        <v>0</v>
      </c>
      <c r="P47" s="67">
        <f t="shared" si="4"/>
        <v>0</v>
      </c>
      <c r="Q47" s="67">
        <f t="shared" si="4"/>
        <v>0</v>
      </c>
      <c r="R47" s="67">
        <f t="shared" si="4"/>
        <v>0</v>
      </c>
    </row>
    <row r="48" spans="1:18" s="6" customFormat="1" ht="46.8" hidden="1" x14ac:dyDescent="0.25">
      <c r="A48" s="19">
        <v>21080900</v>
      </c>
      <c r="B48" s="20" t="s">
        <v>99</v>
      </c>
      <c r="C48" s="66">
        <f t="shared" si="15"/>
        <v>0</v>
      </c>
      <c r="D48" s="66"/>
      <c r="E48" s="66"/>
      <c r="F48" s="66"/>
      <c r="G48" s="67">
        <f t="shared" si="16"/>
        <v>0</v>
      </c>
      <c r="H48" s="67"/>
      <c r="I48" s="67"/>
      <c r="J48" s="67"/>
      <c r="K48" s="37" t="e">
        <f t="shared" si="1"/>
        <v>#DIV/0!</v>
      </c>
      <c r="L48" s="37" t="e">
        <f t="shared" si="2"/>
        <v>#DIV/0!</v>
      </c>
      <c r="M48" s="37"/>
      <c r="N48" s="37"/>
      <c r="O48" s="67">
        <f t="shared" si="3"/>
        <v>0</v>
      </c>
      <c r="P48" s="67">
        <f t="shared" si="4"/>
        <v>0</v>
      </c>
      <c r="Q48" s="67">
        <f t="shared" si="4"/>
        <v>0</v>
      </c>
      <c r="R48" s="67">
        <f t="shared" si="4"/>
        <v>0</v>
      </c>
    </row>
    <row r="49" spans="1:18" s="6" customFormat="1" ht="16.5" customHeight="1" x14ac:dyDescent="0.25">
      <c r="A49" s="19">
        <v>21081100</v>
      </c>
      <c r="B49" s="20" t="s">
        <v>12</v>
      </c>
      <c r="C49" s="66">
        <f t="shared" si="15"/>
        <v>102604.82</v>
      </c>
      <c r="D49" s="67">
        <v>102604.82</v>
      </c>
      <c r="E49" s="66"/>
      <c r="F49" s="66"/>
      <c r="G49" s="67">
        <f t="shared" si="16"/>
        <v>80575.95</v>
      </c>
      <c r="H49" s="67">
        <v>80575.95</v>
      </c>
      <c r="I49" s="67"/>
      <c r="J49" s="67"/>
      <c r="K49" s="37">
        <f t="shared" si="1"/>
        <v>78.530375083743621</v>
      </c>
      <c r="L49" s="37">
        <f t="shared" si="2"/>
        <v>78.530375083743621</v>
      </c>
      <c r="M49" s="37"/>
      <c r="N49" s="37"/>
      <c r="O49" s="67">
        <f t="shared" si="3"/>
        <v>-22028.87000000001</v>
      </c>
      <c r="P49" s="67">
        <f t="shared" si="4"/>
        <v>-22028.87000000001</v>
      </c>
      <c r="Q49" s="67">
        <f t="shared" si="4"/>
        <v>0</v>
      </c>
      <c r="R49" s="67">
        <f t="shared" si="4"/>
        <v>0</v>
      </c>
    </row>
    <row r="50" spans="1:18" s="6" customFormat="1" ht="31.2" x14ac:dyDescent="0.25">
      <c r="A50" s="19">
        <v>21081500</v>
      </c>
      <c r="B50" s="20" t="s">
        <v>100</v>
      </c>
      <c r="C50" s="66">
        <f t="shared" si="15"/>
        <v>200296.26</v>
      </c>
      <c r="D50" s="67">
        <v>200296.26</v>
      </c>
      <c r="E50" s="66"/>
      <c r="F50" s="66"/>
      <c r="G50" s="67">
        <f t="shared" si="16"/>
        <v>150130.14000000001</v>
      </c>
      <c r="H50" s="67">
        <v>150130.14000000001</v>
      </c>
      <c r="I50" s="67"/>
      <c r="J50" s="67"/>
      <c r="K50" s="37">
        <f t="shared" si="1"/>
        <v>74.954040579689305</v>
      </c>
      <c r="L50" s="37">
        <f t="shared" si="2"/>
        <v>74.954040579689305</v>
      </c>
      <c r="M50" s="37"/>
      <c r="N50" s="37"/>
      <c r="O50" s="67">
        <f t="shared" si="3"/>
        <v>-50166.119999999995</v>
      </c>
      <c r="P50" s="67">
        <f t="shared" si="4"/>
        <v>-50166.119999999995</v>
      </c>
      <c r="Q50" s="67">
        <f t="shared" si="4"/>
        <v>0</v>
      </c>
      <c r="R50" s="67">
        <f t="shared" si="4"/>
        <v>0</v>
      </c>
    </row>
    <row r="51" spans="1:18" s="6" customFormat="1" ht="38.25" customHeight="1" x14ac:dyDescent="0.25">
      <c r="A51" s="19">
        <v>21081700</v>
      </c>
      <c r="B51" s="20" t="s">
        <v>111</v>
      </c>
      <c r="C51" s="66">
        <f t="shared" si="15"/>
        <v>180064.06</v>
      </c>
      <c r="D51" s="67">
        <v>180064.06</v>
      </c>
      <c r="E51" s="66"/>
      <c r="F51" s="66"/>
      <c r="G51" s="67">
        <f t="shared" si="16"/>
        <v>268051.40999999997</v>
      </c>
      <c r="H51" s="67">
        <v>268051.40999999997</v>
      </c>
      <c r="I51" s="67"/>
      <c r="J51" s="67"/>
      <c r="K51" s="37">
        <f t="shared" si="1"/>
        <v>148.86447078889589</v>
      </c>
      <c r="L51" s="37">
        <f t="shared" si="2"/>
        <v>148.86447078889589</v>
      </c>
      <c r="M51" s="37"/>
      <c r="N51" s="37"/>
      <c r="O51" s="67">
        <f t="shared" si="3"/>
        <v>87987.349999999977</v>
      </c>
      <c r="P51" s="67">
        <f t="shared" si="4"/>
        <v>87987.349999999977</v>
      </c>
      <c r="Q51" s="67">
        <f t="shared" si="4"/>
        <v>0</v>
      </c>
      <c r="R51" s="67">
        <f t="shared" si="4"/>
        <v>0</v>
      </c>
    </row>
    <row r="52" spans="1:18" s="6" customFormat="1" ht="53.25" customHeight="1" x14ac:dyDescent="0.25">
      <c r="A52" s="19">
        <v>21082400</v>
      </c>
      <c r="B52" s="20" t="s">
        <v>87</v>
      </c>
      <c r="C52" s="66">
        <f t="shared" si="15"/>
        <v>2840</v>
      </c>
      <c r="D52" s="67">
        <v>2840</v>
      </c>
      <c r="E52" s="66"/>
      <c r="F52" s="66"/>
      <c r="G52" s="67">
        <f t="shared" si="16"/>
        <v>12456</v>
      </c>
      <c r="H52" s="67">
        <v>12456</v>
      </c>
      <c r="I52" s="67"/>
      <c r="J52" s="67"/>
      <c r="K52" s="37">
        <f t="shared" si="1"/>
        <v>438.59154929577466</v>
      </c>
      <c r="L52" s="37">
        <f t="shared" si="2"/>
        <v>438.59154929577466</v>
      </c>
      <c r="M52" s="37"/>
      <c r="N52" s="37"/>
      <c r="O52" s="67">
        <f t="shared" si="3"/>
        <v>9616</v>
      </c>
      <c r="P52" s="67">
        <f t="shared" si="4"/>
        <v>9616</v>
      </c>
      <c r="Q52" s="67">
        <f t="shared" si="4"/>
        <v>0</v>
      </c>
      <c r="R52" s="67">
        <f t="shared" si="4"/>
        <v>0</v>
      </c>
    </row>
    <row r="53" spans="1:18" s="6" customFormat="1" ht="31.2" x14ac:dyDescent="0.25">
      <c r="A53" s="50">
        <v>22000000</v>
      </c>
      <c r="B53" s="17" t="s">
        <v>17</v>
      </c>
      <c r="C53" s="64">
        <f t="shared" si="15"/>
        <v>6182075.0200000005</v>
      </c>
      <c r="D53" s="64">
        <f>D54+D59+D60</f>
        <v>6182075.0200000005</v>
      </c>
      <c r="E53" s="64"/>
      <c r="F53" s="64"/>
      <c r="G53" s="65">
        <f t="shared" si="16"/>
        <v>5049241.6399999997</v>
      </c>
      <c r="H53" s="65">
        <f>H54+H59+H60</f>
        <v>5049241.6399999997</v>
      </c>
      <c r="I53" s="65"/>
      <c r="J53" s="65"/>
      <c r="K53" s="36">
        <f t="shared" si="1"/>
        <v>81.675515480884599</v>
      </c>
      <c r="L53" s="36">
        <f t="shared" si="2"/>
        <v>81.675515480884599</v>
      </c>
      <c r="M53" s="36"/>
      <c r="N53" s="36"/>
      <c r="O53" s="65">
        <f t="shared" si="3"/>
        <v>-1132833.3800000008</v>
      </c>
      <c r="P53" s="65">
        <f t="shared" si="4"/>
        <v>-1132833.3800000008</v>
      </c>
      <c r="Q53" s="65">
        <f t="shared" si="4"/>
        <v>0</v>
      </c>
      <c r="R53" s="65">
        <f t="shared" si="4"/>
        <v>0</v>
      </c>
    </row>
    <row r="54" spans="1:18" s="8" customFormat="1" ht="15.6" x14ac:dyDescent="0.3">
      <c r="A54" s="50">
        <v>22010000</v>
      </c>
      <c r="B54" s="50" t="s">
        <v>29</v>
      </c>
      <c r="C54" s="64">
        <f t="shared" si="15"/>
        <v>3737522.27</v>
      </c>
      <c r="D54" s="64">
        <f>D55+D56+D57+D58</f>
        <v>3737522.27</v>
      </c>
      <c r="E54" s="64"/>
      <c r="F54" s="64"/>
      <c r="G54" s="65">
        <f t="shared" si="16"/>
        <v>2575531.67</v>
      </c>
      <c r="H54" s="65">
        <f>H55+H56+H57+H58</f>
        <v>2575531.67</v>
      </c>
      <c r="I54" s="65"/>
      <c r="J54" s="65"/>
      <c r="K54" s="36">
        <f t="shared" si="1"/>
        <v>68.910135751512186</v>
      </c>
      <c r="L54" s="36">
        <f t="shared" si="2"/>
        <v>68.910135751512186</v>
      </c>
      <c r="M54" s="36"/>
      <c r="N54" s="36"/>
      <c r="O54" s="65">
        <f t="shared" si="3"/>
        <v>-1161990.6000000001</v>
      </c>
      <c r="P54" s="65">
        <f t="shared" si="4"/>
        <v>-1161990.6000000001</v>
      </c>
      <c r="Q54" s="65">
        <f t="shared" si="4"/>
        <v>0</v>
      </c>
      <c r="R54" s="65">
        <f t="shared" si="4"/>
        <v>0</v>
      </c>
    </row>
    <row r="55" spans="1:18" s="6" customFormat="1" ht="31.2" x14ac:dyDescent="0.25">
      <c r="A55" s="19">
        <v>22010300</v>
      </c>
      <c r="B55" s="20" t="s">
        <v>61</v>
      </c>
      <c r="C55" s="66">
        <f>D55</f>
        <v>74252</v>
      </c>
      <c r="D55" s="67">
        <v>74252</v>
      </c>
      <c r="E55" s="66"/>
      <c r="F55" s="66"/>
      <c r="G55" s="67">
        <f>H55</f>
        <v>83900</v>
      </c>
      <c r="H55" s="67">
        <v>83900</v>
      </c>
      <c r="I55" s="67"/>
      <c r="J55" s="67"/>
      <c r="K55" s="37">
        <f t="shared" si="1"/>
        <v>112.99358939826536</v>
      </c>
      <c r="L55" s="37">
        <f t="shared" si="2"/>
        <v>112.99358939826536</v>
      </c>
      <c r="M55" s="37"/>
      <c r="N55" s="37"/>
      <c r="O55" s="67">
        <f t="shared" si="3"/>
        <v>9648</v>
      </c>
      <c r="P55" s="67">
        <f t="shared" si="4"/>
        <v>9648</v>
      </c>
      <c r="Q55" s="67">
        <f t="shared" si="4"/>
        <v>0</v>
      </c>
      <c r="R55" s="67">
        <f t="shared" si="4"/>
        <v>0</v>
      </c>
    </row>
    <row r="56" spans="1:18" s="6" customFormat="1" ht="15.6" x14ac:dyDescent="0.25">
      <c r="A56" s="19">
        <v>22012500</v>
      </c>
      <c r="B56" s="20" t="s">
        <v>52</v>
      </c>
      <c r="C56" s="66">
        <f t="shared" ref="C56:C60" si="17">D56+E56</f>
        <v>3498633.57</v>
      </c>
      <c r="D56" s="67">
        <v>3498633.57</v>
      </c>
      <c r="E56" s="66"/>
      <c r="F56" s="66"/>
      <c r="G56" s="67">
        <f t="shared" si="16"/>
        <v>2291561.67</v>
      </c>
      <c r="H56" s="67">
        <v>2291561.67</v>
      </c>
      <c r="I56" s="67"/>
      <c r="J56" s="67"/>
      <c r="K56" s="37">
        <f t="shared" si="1"/>
        <v>65.498761849472558</v>
      </c>
      <c r="L56" s="37">
        <f t="shared" si="2"/>
        <v>65.498761849472558</v>
      </c>
      <c r="M56" s="37"/>
      <c r="N56" s="37"/>
      <c r="O56" s="67">
        <f t="shared" si="3"/>
        <v>-1207071.8999999999</v>
      </c>
      <c r="P56" s="67">
        <f t="shared" si="4"/>
        <v>-1207071.8999999999</v>
      </c>
      <c r="Q56" s="67">
        <f t="shared" si="4"/>
        <v>0</v>
      </c>
      <c r="R56" s="67">
        <f t="shared" si="4"/>
        <v>0</v>
      </c>
    </row>
    <row r="57" spans="1:18" s="6" customFormat="1" ht="31.2" x14ac:dyDescent="0.25">
      <c r="A57" s="19">
        <v>22012600</v>
      </c>
      <c r="B57" s="20" t="s">
        <v>57</v>
      </c>
      <c r="C57" s="66">
        <f t="shared" si="17"/>
        <v>156955</v>
      </c>
      <c r="D57" s="67">
        <v>156955</v>
      </c>
      <c r="E57" s="66"/>
      <c r="F57" s="66"/>
      <c r="G57" s="67">
        <f t="shared" si="16"/>
        <v>192030</v>
      </c>
      <c r="H57" s="67">
        <v>192030</v>
      </c>
      <c r="I57" s="67"/>
      <c r="J57" s="67"/>
      <c r="K57" s="37">
        <f t="shared" si="1"/>
        <v>122.34716957089611</v>
      </c>
      <c r="L57" s="37">
        <f t="shared" si="2"/>
        <v>122.34716957089611</v>
      </c>
      <c r="M57" s="37"/>
      <c r="N57" s="37"/>
      <c r="O57" s="67">
        <f t="shared" si="3"/>
        <v>35075</v>
      </c>
      <c r="P57" s="67">
        <f t="shared" si="4"/>
        <v>35075</v>
      </c>
      <c r="Q57" s="67">
        <f t="shared" si="4"/>
        <v>0</v>
      </c>
      <c r="R57" s="67">
        <f t="shared" si="4"/>
        <v>0</v>
      </c>
    </row>
    <row r="58" spans="1:18" s="6" customFormat="1" ht="79.5" customHeight="1" x14ac:dyDescent="0.25">
      <c r="A58" s="19">
        <v>22012900</v>
      </c>
      <c r="B58" s="20" t="s">
        <v>62</v>
      </c>
      <c r="C58" s="66">
        <f t="shared" si="17"/>
        <v>7681.7</v>
      </c>
      <c r="D58" s="67">
        <v>7681.7</v>
      </c>
      <c r="E58" s="66"/>
      <c r="F58" s="66"/>
      <c r="G58" s="67">
        <f t="shared" si="16"/>
        <v>8040</v>
      </c>
      <c r="H58" s="67">
        <v>8040</v>
      </c>
      <c r="I58" s="67"/>
      <c r="J58" s="67"/>
      <c r="K58" s="37">
        <f t="shared" si="1"/>
        <v>104.66433211398518</v>
      </c>
      <c r="L58" s="37">
        <f t="shared" si="2"/>
        <v>104.66433211398518</v>
      </c>
      <c r="M58" s="37"/>
      <c r="N58" s="37"/>
      <c r="O58" s="67">
        <f t="shared" si="3"/>
        <v>358.30000000000018</v>
      </c>
      <c r="P58" s="67">
        <f t="shared" si="4"/>
        <v>358.30000000000018</v>
      </c>
      <c r="Q58" s="67">
        <f t="shared" si="4"/>
        <v>0</v>
      </c>
      <c r="R58" s="67">
        <f t="shared" si="4"/>
        <v>0</v>
      </c>
    </row>
    <row r="59" spans="1:18" s="15" customFormat="1" ht="31.2" x14ac:dyDescent="0.3">
      <c r="A59" s="50">
        <v>22080400</v>
      </c>
      <c r="B59" s="17" t="s">
        <v>34</v>
      </c>
      <c r="C59" s="64">
        <f t="shared" si="17"/>
        <v>2425085.39</v>
      </c>
      <c r="D59" s="65">
        <v>2425085.39</v>
      </c>
      <c r="E59" s="64"/>
      <c r="F59" s="64"/>
      <c r="G59" s="65">
        <f t="shared" si="16"/>
        <v>2458881.5</v>
      </c>
      <c r="H59" s="65">
        <v>2458881.5</v>
      </c>
      <c r="I59" s="65"/>
      <c r="J59" s="65"/>
      <c r="K59" s="36">
        <f t="shared" si="1"/>
        <v>101.39360494848388</v>
      </c>
      <c r="L59" s="36">
        <f t="shared" si="2"/>
        <v>101.39360494848388</v>
      </c>
      <c r="M59" s="36"/>
      <c r="N59" s="36"/>
      <c r="O59" s="65">
        <f t="shared" si="3"/>
        <v>33796.10999999987</v>
      </c>
      <c r="P59" s="65">
        <f t="shared" si="4"/>
        <v>33796.10999999987</v>
      </c>
      <c r="Q59" s="65">
        <f t="shared" si="4"/>
        <v>0</v>
      </c>
      <c r="R59" s="65">
        <f t="shared" si="4"/>
        <v>0</v>
      </c>
    </row>
    <row r="60" spans="1:18" s="15" customFormat="1" ht="15.6" x14ac:dyDescent="0.3">
      <c r="A60" s="50">
        <v>22090000</v>
      </c>
      <c r="B60" s="50" t="s">
        <v>11</v>
      </c>
      <c r="C60" s="64">
        <f t="shared" si="17"/>
        <v>19467.36</v>
      </c>
      <c r="D60" s="65">
        <v>19467.36</v>
      </c>
      <c r="E60" s="64"/>
      <c r="F60" s="64"/>
      <c r="G60" s="65">
        <f t="shared" si="16"/>
        <v>14828.47</v>
      </c>
      <c r="H60" s="65">
        <v>14828.47</v>
      </c>
      <c r="I60" s="65"/>
      <c r="J60" s="65"/>
      <c r="K60" s="36">
        <f t="shared" si="1"/>
        <v>76.170934322887135</v>
      </c>
      <c r="L60" s="36">
        <f t="shared" si="2"/>
        <v>76.170934322887135</v>
      </c>
      <c r="M60" s="36"/>
      <c r="N60" s="36"/>
      <c r="O60" s="65">
        <f t="shared" si="3"/>
        <v>-4638.8900000000012</v>
      </c>
      <c r="P60" s="65">
        <f t="shared" si="4"/>
        <v>-4638.8900000000012</v>
      </c>
      <c r="Q60" s="65">
        <f t="shared" si="4"/>
        <v>0</v>
      </c>
      <c r="R60" s="65">
        <f t="shared" si="4"/>
        <v>0</v>
      </c>
    </row>
    <row r="61" spans="1:18" s="6" customFormat="1" ht="15.6" x14ac:dyDescent="0.25">
      <c r="A61" s="50">
        <v>24000000</v>
      </c>
      <c r="B61" s="50" t="s">
        <v>13</v>
      </c>
      <c r="C61" s="64">
        <f>C63+C68+C62</f>
        <v>1344802.08</v>
      </c>
      <c r="D61" s="64">
        <f>D63</f>
        <v>1344752.49</v>
      </c>
      <c r="E61" s="64">
        <f>E63+E68</f>
        <v>49.59</v>
      </c>
      <c r="F61" s="68">
        <f>F63+F68</f>
        <v>0</v>
      </c>
      <c r="G61" s="65">
        <f>G63+G68</f>
        <v>2463014.88</v>
      </c>
      <c r="H61" s="65">
        <f>H63</f>
        <v>1870600.1500000001</v>
      </c>
      <c r="I61" s="65">
        <f>I63+I68+I67</f>
        <v>592414.73</v>
      </c>
      <c r="J61" s="65">
        <f>J63+J68+J67</f>
        <v>592414.73</v>
      </c>
      <c r="K61" s="36">
        <f t="shared" si="1"/>
        <v>183.15073397268986</v>
      </c>
      <c r="L61" s="36">
        <f t="shared" si="2"/>
        <v>139.10367624602799</v>
      </c>
      <c r="M61" s="36" t="s">
        <v>123</v>
      </c>
      <c r="N61" s="36"/>
      <c r="O61" s="65">
        <f t="shared" si="3"/>
        <v>1118212.7999999998</v>
      </c>
      <c r="P61" s="65">
        <f t="shared" si="4"/>
        <v>525847.66000000015</v>
      </c>
      <c r="Q61" s="65">
        <f t="shared" si="4"/>
        <v>592365.14</v>
      </c>
      <c r="R61" s="65">
        <f t="shared" si="4"/>
        <v>592414.73</v>
      </c>
    </row>
    <row r="62" spans="1:18" s="6" customFormat="1" ht="31.2" hidden="1" x14ac:dyDescent="0.25">
      <c r="A62" s="50">
        <v>24030000</v>
      </c>
      <c r="B62" s="20" t="s">
        <v>80</v>
      </c>
      <c r="C62" s="64">
        <f>D62</f>
        <v>0</v>
      </c>
      <c r="D62" s="64"/>
      <c r="E62" s="64"/>
      <c r="F62" s="64"/>
      <c r="G62" s="65"/>
      <c r="H62" s="65"/>
      <c r="I62" s="65"/>
      <c r="J62" s="65"/>
      <c r="K62" s="36" t="e">
        <f t="shared" si="1"/>
        <v>#DIV/0!</v>
      </c>
      <c r="L62" s="36" t="e">
        <f t="shared" si="2"/>
        <v>#DIV/0!</v>
      </c>
      <c r="M62" s="36" t="e">
        <f t="shared" si="7"/>
        <v>#DIV/0!</v>
      </c>
      <c r="N62" s="36"/>
      <c r="O62" s="65">
        <f t="shared" si="3"/>
        <v>0</v>
      </c>
      <c r="P62" s="65">
        <f t="shared" si="4"/>
        <v>0</v>
      </c>
      <c r="Q62" s="65">
        <f t="shared" si="4"/>
        <v>0</v>
      </c>
      <c r="R62" s="65">
        <f t="shared" si="4"/>
        <v>0</v>
      </c>
    </row>
    <row r="63" spans="1:18" s="6" customFormat="1" ht="15.6" x14ac:dyDescent="0.25">
      <c r="A63" s="50">
        <v>24060000</v>
      </c>
      <c r="B63" s="50" t="s">
        <v>1</v>
      </c>
      <c r="C63" s="64">
        <f t="shared" ref="C63:C64" si="18">D63+E63</f>
        <v>1344802.08</v>
      </c>
      <c r="D63" s="65">
        <f>D64+D66+D67+D65</f>
        <v>1344752.49</v>
      </c>
      <c r="E63" s="64">
        <f>E64+E66+E67</f>
        <v>49.59</v>
      </c>
      <c r="F63" s="64"/>
      <c r="G63" s="65">
        <f>H63+I63</f>
        <v>1870600.1500000001</v>
      </c>
      <c r="H63" s="65">
        <f>H64+H66+H67+H65</f>
        <v>1870600.1500000001</v>
      </c>
      <c r="I63" s="65">
        <f>I64+I66</f>
        <v>0</v>
      </c>
      <c r="J63" s="65"/>
      <c r="K63" s="36">
        <f t="shared" si="1"/>
        <v>139.09854675418111</v>
      </c>
      <c r="L63" s="36">
        <f t="shared" si="2"/>
        <v>139.10367624602799</v>
      </c>
      <c r="M63" s="36"/>
      <c r="N63" s="36"/>
      <c r="O63" s="65">
        <f t="shared" si="3"/>
        <v>525798.07000000007</v>
      </c>
      <c r="P63" s="65">
        <f t="shared" si="4"/>
        <v>525847.66000000015</v>
      </c>
      <c r="Q63" s="65">
        <f t="shared" si="4"/>
        <v>-49.59</v>
      </c>
      <c r="R63" s="65">
        <f t="shared" si="4"/>
        <v>0</v>
      </c>
    </row>
    <row r="64" spans="1:18" s="6" customFormat="1" ht="17.25" customHeight="1" x14ac:dyDescent="0.25">
      <c r="A64" s="19">
        <v>24060300</v>
      </c>
      <c r="B64" s="19" t="s">
        <v>1</v>
      </c>
      <c r="C64" s="66">
        <f t="shared" si="18"/>
        <v>961161.48</v>
      </c>
      <c r="D64" s="67">
        <v>961161.48</v>
      </c>
      <c r="E64" s="66"/>
      <c r="F64" s="66"/>
      <c r="G64" s="67">
        <f t="shared" ref="G64:G74" si="19">H64+I64</f>
        <v>1826483.85</v>
      </c>
      <c r="H64" s="67">
        <v>1826483.85</v>
      </c>
      <c r="I64" s="67"/>
      <c r="J64" s="67"/>
      <c r="K64" s="37">
        <f t="shared" si="1"/>
        <v>190.02882325246745</v>
      </c>
      <c r="L64" s="37">
        <f t="shared" si="2"/>
        <v>190.02882325246745</v>
      </c>
      <c r="M64" s="37"/>
      <c r="N64" s="37"/>
      <c r="O64" s="67">
        <f t="shared" si="3"/>
        <v>865322.37000000011</v>
      </c>
      <c r="P64" s="67">
        <f t="shared" si="4"/>
        <v>865322.37000000011</v>
      </c>
      <c r="Q64" s="67">
        <f t="shared" si="4"/>
        <v>0</v>
      </c>
      <c r="R64" s="67">
        <f t="shared" si="4"/>
        <v>0</v>
      </c>
    </row>
    <row r="65" spans="1:18" s="6" customFormat="1" ht="48" customHeight="1" x14ac:dyDescent="0.25">
      <c r="A65" s="19">
        <v>24061900</v>
      </c>
      <c r="B65" s="20" t="s">
        <v>105</v>
      </c>
      <c r="C65" s="66">
        <f>D65+E65</f>
        <v>383591.01</v>
      </c>
      <c r="D65" s="67">
        <v>383591.01</v>
      </c>
      <c r="E65" s="66"/>
      <c r="F65" s="66"/>
      <c r="G65" s="67">
        <f>H65+I65</f>
        <v>0</v>
      </c>
      <c r="H65" s="67"/>
      <c r="I65" s="67"/>
      <c r="J65" s="67"/>
      <c r="K65" s="37"/>
      <c r="L65" s="37"/>
      <c r="M65" s="37"/>
      <c r="N65" s="37"/>
      <c r="O65" s="67">
        <f t="shared" si="3"/>
        <v>-383591.01</v>
      </c>
      <c r="P65" s="67">
        <f t="shared" si="4"/>
        <v>-383591.01</v>
      </c>
      <c r="Q65" s="67">
        <f t="shared" si="4"/>
        <v>0</v>
      </c>
      <c r="R65" s="67">
        <f t="shared" si="4"/>
        <v>0</v>
      </c>
    </row>
    <row r="66" spans="1:18" s="7" customFormat="1" ht="31.2" x14ac:dyDescent="0.25">
      <c r="A66" s="19">
        <v>24062100</v>
      </c>
      <c r="B66" s="20" t="s">
        <v>21</v>
      </c>
      <c r="C66" s="66">
        <f>D66+E66</f>
        <v>49.59</v>
      </c>
      <c r="D66" s="66"/>
      <c r="E66" s="67">
        <v>49.59</v>
      </c>
      <c r="F66" s="66"/>
      <c r="G66" s="67">
        <f>H66+I66</f>
        <v>0</v>
      </c>
      <c r="H66" s="67"/>
      <c r="I66" s="67">
        <v>0</v>
      </c>
      <c r="J66" s="67"/>
      <c r="K66" s="37"/>
      <c r="L66" s="37"/>
      <c r="M66" s="37"/>
      <c r="N66" s="37"/>
      <c r="O66" s="67">
        <f t="shared" si="3"/>
        <v>-49.59</v>
      </c>
      <c r="P66" s="67">
        <f t="shared" si="4"/>
        <v>0</v>
      </c>
      <c r="Q66" s="67">
        <f t="shared" si="4"/>
        <v>-49.59</v>
      </c>
      <c r="R66" s="67">
        <f t="shared" si="4"/>
        <v>0</v>
      </c>
    </row>
    <row r="67" spans="1:18" s="7" customFormat="1" ht="93" customHeight="1" x14ac:dyDescent="0.25">
      <c r="A67" s="33">
        <v>24062200</v>
      </c>
      <c r="B67" s="20" t="s">
        <v>88</v>
      </c>
      <c r="C67" s="66">
        <f t="shared" ref="C67:C74" si="20">D67+E67</f>
        <v>0</v>
      </c>
      <c r="D67" s="66"/>
      <c r="E67" s="66"/>
      <c r="F67" s="66"/>
      <c r="G67" s="67">
        <f t="shared" si="19"/>
        <v>44116.3</v>
      </c>
      <c r="H67" s="67">
        <v>44116.3</v>
      </c>
      <c r="I67" s="67"/>
      <c r="J67" s="67"/>
      <c r="K67" s="37"/>
      <c r="L67" s="37"/>
      <c r="M67" s="37"/>
      <c r="N67" s="37"/>
      <c r="O67" s="67">
        <f t="shared" si="3"/>
        <v>44116.3</v>
      </c>
      <c r="P67" s="67">
        <f t="shared" si="4"/>
        <v>44116.3</v>
      </c>
      <c r="Q67" s="67">
        <f t="shared" si="4"/>
        <v>0</v>
      </c>
      <c r="R67" s="67">
        <f t="shared" si="4"/>
        <v>0</v>
      </c>
    </row>
    <row r="68" spans="1:18" s="15" customFormat="1" ht="31.2" x14ac:dyDescent="0.3">
      <c r="A68" s="57">
        <v>24170000</v>
      </c>
      <c r="B68" s="17" t="s">
        <v>30</v>
      </c>
      <c r="C68" s="64">
        <f t="shared" si="20"/>
        <v>0</v>
      </c>
      <c r="D68" s="64"/>
      <c r="E68" s="64"/>
      <c r="F68" s="64">
        <f>E68</f>
        <v>0</v>
      </c>
      <c r="G68" s="65">
        <f t="shared" si="19"/>
        <v>592414.73</v>
      </c>
      <c r="H68" s="65"/>
      <c r="I68" s="65">
        <v>592414.73</v>
      </c>
      <c r="J68" s="65">
        <v>592414.73</v>
      </c>
      <c r="K68" s="36"/>
      <c r="L68" s="36"/>
      <c r="M68" s="36"/>
      <c r="N68" s="36"/>
      <c r="O68" s="65">
        <f t="shared" si="3"/>
        <v>592414.73</v>
      </c>
      <c r="P68" s="65">
        <f t="shared" si="4"/>
        <v>0</v>
      </c>
      <c r="Q68" s="65">
        <f t="shared" si="4"/>
        <v>592414.73</v>
      </c>
      <c r="R68" s="65">
        <f t="shared" si="4"/>
        <v>592414.73</v>
      </c>
    </row>
    <row r="69" spans="1:18" s="6" customFormat="1" ht="15.6" x14ac:dyDescent="0.25">
      <c r="A69" s="50">
        <v>25000000</v>
      </c>
      <c r="B69" s="17" t="s">
        <v>0</v>
      </c>
      <c r="C69" s="64">
        <f t="shared" si="20"/>
        <v>13830469.119999999</v>
      </c>
      <c r="D69" s="64"/>
      <c r="E69" s="65">
        <v>13830469.119999999</v>
      </c>
      <c r="F69" s="65"/>
      <c r="G69" s="65">
        <f t="shared" si="19"/>
        <v>8766269.9000000004</v>
      </c>
      <c r="H69" s="65"/>
      <c r="I69" s="65">
        <v>8766269.9000000004</v>
      </c>
      <c r="J69" s="65"/>
      <c r="K69" s="36">
        <f t="shared" si="1"/>
        <v>63.383749487739728</v>
      </c>
      <c r="L69" s="36"/>
      <c r="M69" s="36">
        <f>I69/E69*100</f>
        <v>63.383749487739728</v>
      </c>
      <c r="N69" s="36"/>
      <c r="O69" s="65">
        <f t="shared" si="3"/>
        <v>-5064199.2199999988</v>
      </c>
      <c r="P69" s="65">
        <f t="shared" si="4"/>
        <v>0</v>
      </c>
      <c r="Q69" s="65">
        <f t="shared" si="4"/>
        <v>-5064199.2199999988</v>
      </c>
      <c r="R69" s="65">
        <f t="shared" si="4"/>
        <v>0</v>
      </c>
    </row>
    <row r="70" spans="1:18" s="6" customFormat="1" ht="15.6" x14ac:dyDescent="0.25">
      <c r="A70" s="17">
        <v>30000000</v>
      </c>
      <c r="B70" s="21" t="s">
        <v>2</v>
      </c>
      <c r="C70" s="64">
        <f>D70+E70</f>
        <v>2749292</v>
      </c>
      <c r="D70" s="68">
        <f>D71+D72</f>
        <v>0</v>
      </c>
      <c r="E70" s="64">
        <f>E71+E73</f>
        <v>2749292</v>
      </c>
      <c r="F70" s="64">
        <f>F71+F73</f>
        <v>2749292</v>
      </c>
      <c r="G70" s="65">
        <f t="shared" si="19"/>
        <v>99700</v>
      </c>
      <c r="H70" s="69">
        <f>H71+H73</f>
        <v>0</v>
      </c>
      <c r="I70" s="65">
        <f>I71+I73</f>
        <v>99700</v>
      </c>
      <c r="J70" s="65">
        <f>J71+J73</f>
        <v>99700</v>
      </c>
      <c r="K70" s="36">
        <f t="shared" si="1"/>
        <v>3.6263881755739296</v>
      </c>
      <c r="L70" s="36"/>
      <c r="M70" s="36">
        <f t="shared" si="7"/>
        <v>3.6263881755739296</v>
      </c>
      <c r="N70" s="36">
        <f t="shared" si="8"/>
        <v>3.6263881755739296</v>
      </c>
      <c r="O70" s="65">
        <f t="shared" si="3"/>
        <v>-2649592</v>
      </c>
      <c r="P70" s="65">
        <f t="shared" si="4"/>
        <v>0</v>
      </c>
      <c r="Q70" s="65">
        <f t="shared" si="4"/>
        <v>-2649592</v>
      </c>
      <c r="R70" s="65">
        <f t="shared" si="4"/>
        <v>-2649592</v>
      </c>
    </row>
    <row r="71" spans="1:18" s="15" customFormat="1" ht="15.6" x14ac:dyDescent="0.3">
      <c r="A71" s="50">
        <v>33010000</v>
      </c>
      <c r="B71" s="17" t="s">
        <v>101</v>
      </c>
      <c r="C71" s="64">
        <f t="shared" si="20"/>
        <v>2749292</v>
      </c>
      <c r="D71" s="64"/>
      <c r="E71" s="64">
        <f>E72</f>
        <v>2749292</v>
      </c>
      <c r="F71" s="64">
        <f>F72</f>
        <v>2749292</v>
      </c>
      <c r="G71" s="65">
        <f>H71+I71</f>
        <v>99700</v>
      </c>
      <c r="H71" s="65"/>
      <c r="I71" s="65">
        <f>I72</f>
        <v>99700</v>
      </c>
      <c r="J71" s="65">
        <f>J72</f>
        <v>99700</v>
      </c>
      <c r="K71" s="36">
        <f t="shared" si="1"/>
        <v>3.6263881755739296</v>
      </c>
      <c r="L71" s="36"/>
      <c r="M71" s="36">
        <f t="shared" si="7"/>
        <v>3.6263881755739296</v>
      </c>
      <c r="N71" s="36">
        <f t="shared" si="8"/>
        <v>3.6263881755739296</v>
      </c>
      <c r="O71" s="65">
        <f t="shared" si="3"/>
        <v>-2649592</v>
      </c>
      <c r="P71" s="65">
        <f t="shared" si="4"/>
        <v>0</v>
      </c>
      <c r="Q71" s="65">
        <f t="shared" si="4"/>
        <v>-2649592</v>
      </c>
      <c r="R71" s="65">
        <f t="shared" si="4"/>
        <v>-2649592</v>
      </c>
    </row>
    <row r="72" spans="1:18" s="7" customFormat="1" ht="55.2" customHeight="1" x14ac:dyDescent="0.25">
      <c r="A72" s="40">
        <v>33010100</v>
      </c>
      <c r="B72" s="41" t="s">
        <v>102</v>
      </c>
      <c r="C72" s="66">
        <f>D72+E72</f>
        <v>2749292</v>
      </c>
      <c r="D72" s="66"/>
      <c r="E72" s="67">
        <v>2749292</v>
      </c>
      <c r="F72" s="66">
        <f>E72</f>
        <v>2749292</v>
      </c>
      <c r="G72" s="67">
        <f t="shared" si="19"/>
        <v>99700</v>
      </c>
      <c r="H72" s="67"/>
      <c r="I72" s="67">
        <v>99700</v>
      </c>
      <c r="J72" s="67">
        <f>I72</f>
        <v>99700</v>
      </c>
      <c r="K72" s="37">
        <f t="shared" si="1"/>
        <v>3.6263881755739296</v>
      </c>
      <c r="L72" s="37"/>
      <c r="M72" s="37">
        <f t="shared" si="7"/>
        <v>3.6263881755739296</v>
      </c>
      <c r="N72" s="37">
        <f t="shared" si="8"/>
        <v>3.6263881755739296</v>
      </c>
      <c r="O72" s="67">
        <f t="shared" si="3"/>
        <v>-2649592</v>
      </c>
      <c r="P72" s="67">
        <f t="shared" si="4"/>
        <v>0</v>
      </c>
      <c r="Q72" s="67">
        <f t="shared" si="4"/>
        <v>-2649592</v>
      </c>
      <c r="R72" s="67">
        <f t="shared" si="4"/>
        <v>-2649592</v>
      </c>
    </row>
    <row r="73" spans="1:18" s="7" customFormat="1" ht="36.75" hidden="1" customHeight="1" x14ac:dyDescent="0.25">
      <c r="A73" s="19" t="s">
        <v>93</v>
      </c>
      <c r="B73" s="20" t="s">
        <v>94</v>
      </c>
      <c r="C73" s="66">
        <f t="shared" si="20"/>
        <v>0</v>
      </c>
      <c r="D73" s="66"/>
      <c r="E73" s="66"/>
      <c r="F73" s="66"/>
      <c r="G73" s="67">
        <f t="shared" si="19"/>
        <v>0</v>
      </c>
      <c r="H73" s="67"/>
      <c r="I73" s="67"/>
      <c r="J73" s="67"/>
      <c r="K73" s="36" t="e">
        <f t="shared" si="1"/>
        <v>#DIV/0!</v>
      </c>
      <c r="L73" s="36"/>
      <c r="M73" s="36" t="e">
        <f t="shared" si="7"/>
        <v>#DIV/0!</v>
      </c>
      <c r="N73" s="36" t="e">
        <f t="shared" si="8"/>
        <v>#DIV/0!</v>
      </c>
      <c r="O73" s="65">
        <f t="shared" si="3"/>
        <v>0</v>
      </c>
      <c r="P73" s="65">
        <f t="shared" si="4"/>
        <v>0</v>
      </c>
      <c r="Q73" s="65">
        <f t="shared" si="4"/>
        <v>0</v>
      </c>
      <c r="R73" s="65">
        <f t="shared" si="4"/>
        <v>0</v>
      </c>
    </row>
    <row r="74" spans="1:18" s="15" customFormat="1" ht="15" customHeight="1" x14ac:dyDescent="0.3">
      <c r="A74" s="17">
        <v>50000000</v>
      </c>
      <c r="B74" s="21" t="s">
        <v>14</v>
      </c>
      <c r="C74" s="64">
        <f t="shared" si="20"/>
        <v>326647.03000000003</v>
      </c>
      <c r="D74" s="68"/>
      <c r="E74" s="64">
        <f>E76</f>
        <v>326647.03000000003</v>
      </c>
      <c r="F74" s="64"/>
      <c r="G74" s="65">
        <f t="shared" si="19"/>
        <v>0</v>
      </c>
      <c r="H74" s="65"/>
      <c r="I74" s="65">
        <f>I76</f>
        <v>0</v>
      </c>
      <c r="J74" s="65"/>
      <c r="K74" s="36">
        <f t="shared" si="1"/>
        <v>0</v>
      </c>
      <c r="L74" s="36"/>
      <c r="M74" s="36">
        <f t="shared" si="7"/>
        <v>0</v>
      </c>
      <c r="N74" s="36"/>
      <c r="O74" s="65">
        <f t="shared" si="3"/>
        <v>-326647.03000000003</v>
      </c>
      <c r="P74" s="65">
        <f t="shared" si="4"/>
        <v>0</v>
      </c>
      <c r="Q74" s="65">
        <f t="shared" si="4"/>
        <v>-326647.03000000003</v>
      </c>
      <c r="R74" s="65">
        <f t="shared" si="4"/>
        <v>0</v>
      </c>
    </row>
    <row r="75" spans="1:18" s="15" customFormat="1" ht="18.75" customHeight="1" x14ac:dyDescent="0.3">
      <c r="A75" s="17">
        <v>50100000</v>
      </c>
      <c r="B75" s="17" t="s">
        <v>28</v>
      </c>
      <c r="C75" s="64">
        <f>E75</f>
        <v>326647.03000000003</v>
      </c>
      <c r="D75" s="68"/>
      <c r="E75" s="64">
        <f>E76</f>
        <v>326647.03000000003</v>
      </c>
      <c r="F75" s="64"/>
      <c r="G75" s="65">
        <f>I75</f>
        <v>0</v>
      </c>
      <c r="H75" s="65"/>
      <c r="I75" s="65">
        <f>I76</f>
        <v>0</v>
      </c>
      <c r="J75" s="65"/>
      <c r="K75" s="36">
        <f t="shared" ref="K75:K111" si="21">G75/C75*100</f>
        <v>0</v>
      </c>
      <c r="L75" s="36"/>
      <c r="M75" s="36">
        <f t="shared" ref="M75:M111" si="22">I75/E75*100</f>
        <v>0</v>
      </c>
      <c r="N75" s="36"/>
      <c r="O75" s="65">
        <f t="shared" ref="O75:O111" si="23">G75-C75</f>
        <v>-326647.03000000003</v>
      </c>
      <c r="P75" s="65">
        <f t="shared" ref="P75:R111" si="24">H75-D75</f>
        <v>0</v>
      </c>
      <c r="Q75" s="65">
        <f t="shared" si="24"/>
        <v>-326647.03000000003</v>
      </c>
      <c r="R75" s="65">
        <f t="shared" si="24"/>
        <v>0</v>
      </c>
    </row>
    <row r="76" spans="1:18" s="7" customFormat="1" ht="33" customHeight="1" x14ac:dyDescent="0.25">
      <c r="A76" s="19">
        <v>50110000</v>
      </c>
      <c r="B76" s="42" t="s">
        <v>103</v>
      </c>
      <c r="C76" s="66">
        <f>D76+E76</f>
        <v>326647.03000000003</v>
      </c>
      <c r="D76" s="70"/>
      <c r="E76" s="67">
        <v>326647.03000000003</v>
      </c>
      <c r="F76" s="66"/>
      <c r="G76" s="67">
        <f>H76+I76</f>
        <v>0</v>
      </c>
      <c r="H76" s="67"/>
      <c r="I76" s="67">
        <v>0</v>
      </c>
      <c r="J76" s="67"/>
      <c r="K76" s="37">
        <f t="shared" si="21"/>
        <v>0</v>
      </c>
      <c r="L76" s="37"/>
      <c r="M76" s="37">
        <f>I76/E76*100</f>
        <v>0</v>
      </c>
      <c r="N76" s="37"/>
      <c r="O76" s="67">
        <f t="shared" si="23"/>
        <v>-326647.03000000003</v>
      </c>
      <c r="P76" s="67">
        <f t="shared" si="24"/>
        <v>0</v>
      </c>
      <c r="Q76" s="67">
        <f t="shared" si="24"/>
        <v>-326647.03000000003</v>
      </c>
      <c r="R76" s="67">
        <f t="shared" si="24"/>
        <v>0</v>
      </c>
    </row>
    <row r="77" spans="1:18" s="35" customFormat="1" ht="21.6" customHeight="1" x14ac:dyDescent="0.25">
      <c r="A77" s="34"/>
      <c r="B77" s="34" t="s">
        <v>3</v>
      </c>
      <c r="C77" s="71">
        <f>D77+E77</f>
        <v>440355334.81</v>
      </c>
      <c r="D77" s="71">
        <f>D10+D44+D70</f>
        <v>423108640.81999999</v>
      </c>
      <c r="E77" s="71">
        <f>E10+E44+E70+E74</f>
        <v>17246693.990000002</v>
      </c>
      <c r="F77" s="71">
        <f>F10+F44+F70+F74</f>
        <v>2749292</v>
      </c>
      <c r="G77" s="72">
        <f>H77+I77</f>
        <v>509180298.81999999</v>
      </c>
      <c r="H77" s="72">
        <f>H10+H44+H70</f>
        <v>499433920.44</v>
      </c>
      <c r="I77" s="72">
        <f>I10+I44+I70</f>
        <v>9746378.3800000008</v>
      </c>
      <c r="J77" s="72">
        <f>J10+J44+J70+J74</f>
        <v>692114.73</v>
      </c>
      <c r="K77" s="36">
        <f t="shared" si="21"/>
        <v>115.62941528565696</v>
      </c>
      <c r="L77" s="36">
        <f t="shared" ref="L77:L111" si="25">H77/D77*100</f>
        <v>118.03916825524499</v>
      </c>
      <c r="M77" s="36">
        <f t="shared" si="22"/>
        <v>56.511574830811959</v>
      </c>
      <c r="N77" s="36">
        <f t="shared" ref="N77:N111" si="26">J77/F77*100</f>
        <v>25.174289598922194</v>
      </c>
      <c r="O77" s="65">
        <f t="shared" si="23"/>
        <v>68824964.00999999</v>
      </c>
      <c r="P77" s="65">
        <f t="shared" si="24"/>
        <v>76325279.620000005</v>
      </c>
      <c r="Q77" s="65">
        <f t="shared" si="24"/>
        <v>-7500315.6100000013</v>
      </c>
      <c r="R77" s="65">
        <f t="shared" si="24"/>
        <v>-2057177.27</v>
      </c>
    </row>
    <row r="78" spans="1:18" s="7" customFormat="1" ht="18" customHeight="1" x14ac:dyDescent="0.25">
      <c r="A78" s="17">
        <v>40000000</v>
      </c>
      <c r="B78" s="21" t="s">
        <v>15</v>
      </c>
      <c r="C78" s="64">
        <f>D78+E78</f>
        <v>126243814.59999999</v>
      </c>
      <c r="D78" s="64">
        <f>D79</f>
        <v>97798655.159999996</v>
      </c>
      <c r="E78" s="65">
        <f>E79+E109</f>
        <v>28445159.440000001</v>
      </c>
      <c r="F78" s="64">
        <f>F79</f>
        <v>26491442</v>
      </c>
      <c r="G78" s="65">
        <f>H78+I78</f>
        <v>105937971.28</v>
      </c>
      <c r="H78" s="65">
        <f>H79</f>
        <v>105451971.28</v>
      </c>
      <c r="I78" s="65">
        <f>I79</f>
        <v>486000</v>
      </c>
      <c r="J78" s="65">
        <f>J79</f>
        <v>486000</v>
      </c>
      <c r="K78" s="36">
        <f t="shared" si="21"/>
        <v>83.915375668630972</v>
      </c>
      <c r="L78" s="36">
        <f t="shared" si="25"/>
        <v>107.82558421430137</v>
      </c>
      <c r="M78" s="36">
        <f t="shared" si="22"/>
        <v>1.7085508029059584</v>
      </c>
      <c r="N78" s="36">
        <f t="shared" si="26"/>
        <v>1.8345547214832625</v>
      </c>
      <c r="O78" s="65">
        <f t="shared" si="23"/>
        <v>-20305843.319999993</v>
      </c>
      <c r="P78" s="65">
        <f t="shared" si="24"/>
        <v>7653316.1200000048</v>
      </c>
      <c r="Q78" s="65">
        <f t="shared" si="24"/>
        <v>-27959159.440000001</v>
      </c>
      <c r="R78" s="65">
        <f t="shared" si="24"/>
        <v>-26005442</v>
      </c>
    </row>
    <row r="79" spans="1:18" s="7" customFormat="1" ht="20.25" customHeight="1" x14ac:dyDescent="0.25">
      <c r="A79" s="50">
        <v>41000000</v>
      </c>
      <c r="B79" s="17" t="s">
        <v>4</v>
      </c>
      <c r="C79" s="64">
        <f>D79+E79</f>
        <v>125823013.16</v>
      </c>
      <c r="D79" s="64">
        <f>D80+D81+D84+D94+D96+D97+D106+D93+D98+D107+D102</f>
        <v>97798655.159999996</v>
      </c>
      <c r="E79" s="65">
        <f>E80+E81+E84+E94+E96+E97+E106+E95+E104</f>
        <v>28024358</v>
      </c>
      <c r="F79" s="64">
        <f>SUM(F104)</f>
        <v>26491442</v>
      </c>
      <c r="G79" s="65">
        <f>H79+I79</f>
        <v>105937971.28</v>
      </c>
      <c r="H79" s="65">
        <f>H80+H81+H84+H94+H96+H97+H106+H89+H91+H108+H90+H107</f>
        <v>105451971.28</v>
      </c>
      <c r="I79" s="65">
        <f>I80+I81+I84+I94+I96+I97+I106+I89+I91+I108+I104</f>
        <v>486000</v>
      </c>
      <c r="J79" s="65">
        <f>J80+J81+J84+J94+J96+J97+J106+J89+J91+J108+J104</f>
        <v>486000</v>
      </c>
      <c r="K79" s="36">
        <f t="shared" si="21"/>
        <v>84.196021553931772</v>
      </c>
      <c r="L79" s="36">
        <f t="shared" si="25"/>
        <v>107.82558421430137</v>
      </c>
      <c r="M79" s="36">
        <f t="shared" si="22"/>
        <v>1.734205650670035</v>
      </c>
      <c r="N79" s="36">
        <f t="shared" si="26"/>
        <v>1.8345547214832625</v>
      </c>
      <c r="O79" s="65">
        <f t="shared" si="23"/>
        <v>-19885041.879999995</v>
      </c>
      <c r="P79" s="65">
        <f t="shared" si="24"/>
        <v>7653316.1200000048</v>
      </c>
      <c r="Q79" s="65">
        <f t="shared" si="24"/>
        <v>-27538358</v>
      </c>
      <c r="R79" s="65">
        <f t="shared" si="24"/>
        <v>-26005442</v>
      </c>
    </row>
    <row r="80" spans="1:18" s="7" customFormat="1" ht="18" hidden="1" customHeight="1" x14ac:dyDescent="0.25">
      <c r="A80" s="19">
        <v>41032700</v>
      </c>
      <c r="B80" s="20" t="s">
        <v>96</v>
      </c>
      <c r="C80" s="66">
        <f>D80+E80</f>
        <v>0</v>
      </c>
      <c r="D80" s="66"/>
      <c r="E80" s="66"/>
      <c r="F80" s="66"/>
      <c r="G80" s="73">
        <f>H80+I80</f>
        <v>0</v>
      </c>
      <c r="H80" s="67"/>
      <c r="I80" s="67"/>
      <c r="J80" s="67"/>
      <c r="K80" s="36" t="e">
        <f t="shared" si="21"/>
        <v>#DIV/0!</v>
      </c>
      <c r="L80" s="36" t="e">
        <f t="shared" si="25"/>
        <v>#DIV/0!</v>
      </c>
      <c r="M80" s="36" t="e">
        <f t="shared" si="22"/>
        <v>#DIV/0!</v>
      </c>
      <c r="N80" s="36" t="e">
        <f t="shared" si="26"/>
        <v>#DIV/0!</v>
      </c>
      <c r="O80" s="65">
        <f t="shared" si="23"/>
        <v>0</v>
      </c>
      <c r="P80" s="65">
        <f t="shared" si="24"/>
        <v>0</v>
      </c>
      <c r="Q80" s="65">
        <f t="shared" si="24"/>
        <v>0</v>
      </c>
      <c r="R80" s="65">
        <f t="shared" si="24"/>
        <v>0</v>
      </c>
    </row>
    <row r="81" spans="1:22" s="7" customFormat="1" ht="26.25" customHeight="1" x14ac:dyDescent="0.3">
      <c r="A81" s="23">
        <v>41033900</v>
      </c>
      <c r="B81" s="20" t="s">
        <v>53</v>
      </c>
      <c r="C81" s="66">
        <f>D81</f>
        <v>93868700</v>
      </c>
      <c r="D81" s="67">
        <v>93868700</v>
      </c>
      <c r="E81" s="66"/>
      <c r="F81" s="66"/>
      <c r="G81" s="67">
        <f>H81</f>
        <v>92215900</v>
      </c>
      <c r="H81" s="67">
        <v>92215900</v>
      </c>
      <c r="I81" s="67"/>
      <c r="J81" s="67"/>
      <c r="K81" s="37">
        <f t="shared" si="21"/>
        <v>98.239242686859413</v>
      </c>
      <c r="L81" s="37">
        <f t="shared" si="25"/>
        <v>98.239242686859413</v>
      </c>
      <c r="M81" s="37"/>
      <c r="N81" s="37"/>
      <c r="O81" s="67">
        <f t="shared" si="23"/>
        <v>-1652800</v>
      </c>
      <c r="P81" s="67">
        <f t="shared" si="24"/>
        <v>-1652800</v>
      </c>
      <c r="Q81" s="67">
        <f t="shared" si="24"/>
        <v>0</v>
      </c>
      <c r="R81" s="67">
        <f t="shared" si="24"/>
        <v>0</v>
      </c>
      <c r="S81" s="16"/>
      <c r="T81" s="16"/>
      <c r="U81" s="16"/>
      <c r="V81" s="16"/>
    </row>
    <row r="82" spans="1:22" s="7" customFormat="1" ht="15.6" hidden="1" x14ac:dyDescent="0.3">
      <c r="A82" s="23">
        <v>41034200</v>
      </c>
      <c r="B82" s="20" t="s">
        <v>67</v>
      </c>
      <c r="C82" s="66">
        <f>D82</f>
        <v>0</v>
      </c>
      <c r="D82" s="66"/>
      <c r="E82" s="66"/>
      <c r="F82" s="66"/>
      <c r="G82" s="67">
        <f t="shared" ref="G82:G91" si="27">H82</f>
        <v>0</v>
      </c>
      <c r="H82" s="67"/>
      <c r="I82" s="67"/>
      <c r="J82" s="67"/>
      <c r="K82" s="37" t="e">
        <f t="shared" si="21"/>
        <v>#DIV/0!</v>
      </c>
      <c r="L82" s="37" t="e">
        <f t="shared" si="25"/>
        <v>#DIV/0!</v>
      </c>
      <c r="M82" s="37" t="e">
        <f t="shared" si="22"/>
        <v>#DIV/0!</v>
      </c>
      <c r="N82" s="37" t="e">
        <f t="shared" si="26"/>
        <v>#DIV/0!</v>
      </c>
      <c r="O82" s="67">
        <f t="shared" si="23"/>
        <v>0</v>
      </c>
      <c r="P82" s="67">
        <f t="shared" si="24"/>
        <v>0</v>
      </c>
      <c r="Q82" s="67">
        <f t="shared" si="24"/>
        <v>0</v>
      </c>
      <c r="R82" s="67">
        <f t="shared" si="24"/>
        <v>0</v>
      </c>
      <c r="S82" s="16"/>
      <c r="T82" s="16"/>
      <c r="U82" s="16"/>
      <c r="V82" s="16"/>
    </row>
    <row r="83" spans="1:22" s="7" customFormat="1" ht="31.2" hidden="1" x14ac:dyDescent="0.3">
      <c r="A83" s="23">
        <v>41034500</v>
      </c>
      <c r="B83" s="20" t="s">
        <v>84</v>
      </c>
      <c r="C83" s="66">
        <f>D83+E83</f>
        <v>0</v>
      </c>
      <c r="D83" s="66">
        <v>0</v>
      </c>
      <c r="E83" s="66"/>
      <c r="F83" s="66"/>
      <c r="G83" s="67">
        <f t="shared" si="27"/>
        <v>0</v>
      </c>
      <c r="H83" s="67"/>
      <c r="I83" s="67"/>
      <c r="J83" s="67"/>
      <c r="K83" s="37" t="e">
        <f t="shared" si="21"/>
        <v>#DIV/0!</v>
      </c>
      <c r="L83" s="37" t="e">
        <f t="shared" si="25"/>
        <v>#DIV/0!</v>
      </c>
      <c r="M83" s="37" t="e">
        <f t="shared" si="22"/>
        <v>#DIV/0!</v>
      </c>
      <c r="N83" s="37" t="e">
        <f t="shared" si="26"/>
        <v>#DIV/0!</v>
      </c>
      <c r="O83" s="67">
        <f t="shared" si="23"/>
        <v>0</v>
      </c>
      <c r="P83" s="67">
        <f t="shared" si="24"/>
        <v>0</v>
      </c>
      <c r="Q83" s="67">
        <f t="shared" si="24"/>
        <v>0</v>
      </c>
      <c r="R83" s="67">
        <f t="shared" si="24"/>
        <v>0</v>
      </c>
      <c r="S83" s="16"/>
      <c r="T83" s="16"/>
      <c r="U83" s="16"/>
      <c r="V83" s="16"/>
    </row>
    <row r="84" spans="1:22" s="7" customFormat="1" ht="31.2" hidden="1" x14ac:dyDescent="0.3">
      <c r="A84" s="23">
        <v>41035200</v>
      </c>
      <c r="B84" s="20" t="s">
        <v>97</v>
      </c>
      <c r="C84" s="66">
        <f>D84</f>
        <v>0</v>
      </c>
      <c r="D84" s="66"/>
      <c r="E84" s="66"/>
      <c r="F84" s="66"/>
      <c r="G84" s="67">
        <f t="shared" si="27"/>
        <v>0</v>
      </c>
      <c r="H84" s="67"/>
      <c r="I84" s="67"/>
      <c r="J84" s="67"/>
      <c r="K84" s="37" t="e">
        <f t="shared" si="21"/>
        <v>#DIV/0!</v>
      </c>
      <c r="L84" s="37" t="e">
        <f t="shared" si="25"/>
        <v>#DIV/0!</v>
      </c>
      <c r="M84" s="37" t="e">
        <f t="shared" si="22"/>
        <v>#DIV/0!</v>
      </c>
      <c r="N84" s="37" t="e">
        <f t="shared" si="26"/>
        <v>#DIV/0!</v>
      </c>
      <c r="O84" s="67">
        <f t="shared" si="23"/>
        <v>0</v>
      </c>
      <c r="P84" s="67">
        <f t="shared" si="24"/>
        <v>0</v>
      </c>
      <c r="Q84" s="67">
        <f t="shared" si="24"/>
        <v>0</v>
      </c>
      <c r="R84" s="67">
        <f t="shared" si="24"/>
        <v>0</v>
      </c>
      <c r="S84" s="16"/>
      <c r="T84" s="16"/>
      <c r="U84" s="16"/>
      <c r="V84" s="16"/>
    </row>
    <row r="85" spans="1:22" s="7" customFormat="1" ht="27" hidden="1" customHeight="1" x14ac:dyDescent="0.25">
      <c r="A85" s="20" t="s">
        <v>71</v>
      </c>
      <c r="B85" s="22" t="s">
        <v>54</v>
      </c>
      <c r="C85" s="66">
        <f t="shared" ref="C85:C93" si="28">D85</f>
        <v>0</v>
      </c>
      <c r="D85" s="74"/>
      <c r="E85" s="74"/>
      <c r="F85" s="74"/>
      <c r="G85" s="67">
        <f t="shared" si="27"/>
        <v>0</v>
      </c>
      <c r="H85" s="67"/>
      <c r="I85" s="75"/>
      <c r="J85" s="75"/>
      <c r="K85" s="37" t="e">
        <f t="shared" si="21"/>
        <v>#DIV/0!</v>
      </c>
      <c r="L85" s="37" t="e">
        <f t="shared" si="25"/>
        <v>#DIV/0!</v>
      </c>
      <c r="M85" s="37" t="e">
        <f t="shared" si="22"/>
        <v>#DIV/0!</v>
      </c>
      <c r="N85" s="37" t="e">
        <f t="shared" si="26"/>
        <v>#DIV/0!</v>
      </c>
      <c r="O85" s="67">
        <f t="shared" si="23"/>
        <v>0</v>
      </c>
      <c r="P85" s="67">
        <f t="shared" si="24"/>
        <v>0</v>
      </c>
      <c r="Q85" s="67">
        <f t="shared" si="24"/>
        <v>0</v>
      </c>
      <c r="R85" s="67">
        <f t="shared" si="24"/>
        <v>0</v>
      </c>
    </row>
    <row r="86" spans="1:22" s="7" customFormat="1" ht="156" hidden="1" x14ac:dyDescent="0.25">
      <c r="A86" s="19">
        <v>41030900</v>
      </c>
      <c r="B86" s="22" t="s">
        <v>59</v>
      </c>
      <c r="C86" s="66">
        <f t="shared" si="28"/>
        <v>0</v>
      </c>
      <c r="D86" s="74"/>
      <c r="E86" s="74"/>
      <c r="F86" s="74"/>
      <c r="G86" s="67">
        <f t="shared" si="27"/>
        <v>0</v>
      </c>
      <c r="H86" s="67"/>
      <c r="I86" s="75"/>
      <c r="J86" s="75"/>
      <c r="K86" s="37" t="e">
        <f t="shared" si="21"/>
        <v>#DIV/0!</v>
      </c>
      <c r="L86" s="37" t="e">
        <f t="shared" si="25"/>
        <v>#DIV/0!</v>
      </c>
      <c r="M86" s="37" t="e">
        <f t="shared" si="22"/>
        <v>#DIV/0!</v>
      </c>
      <c r="N86" s="37" t="e">
        <f t="shared" si="26"/>
        <v>#DIV/0!</v>
      </c>
      <c r="O86" s="67">
        <f t="shared" si="23"/>
        <v>0</v>
      </c>
      <c r="P86" s="67">
        <f t="shared" si="24"/>
        <v>0</v>
      </c>
      <c r="Q86" s="67">
        <f t="shared" si="24"/>
        <v>0</v>
      </c>
      <c r="R86" s="67">
        <f t="shared" si="24"/>
        <v>0</v>
      </c>
    </row>
    <row r="87" spans="1:22" s="7" customFormat="1" ht="46.8" hidden="1" x14ac:dyDescent="0.3">
      <c r="A87" s="28" t="s">
        <v>72</v>
      </c>
      <c r="B87" s="30" t="s">
        <v>73</v>
      </c>
      <c r="C87" s="66">
        <f t="shared" si="28"/>
        <v>0</v>
      </c>
      <c r="D87" s="66"/>
      <c r="E87" s="66"/>
      <c r="F87" s="66"/>
      <c r="G87" s="67">
        <f t="shared" si="27"/>
        <v>0</v>
      </c>
      <c r="H87" s="67"/>
      <c r="I87" s="67"/>
      <c r="J87" s="67"/>
      <c r="K87" s="37" t="e">
        <f t="shared" si="21"/>
        <v>#DIV/0!</v>
      </c>
      <c r="L87" s="37" t="e">
        <f t="shared" si="25"/>
        <v>#DIV/0!</v>
      </c>
      <c r="M87" s="37" t="e">
        <f t="shared" si="22"/>
        <v>#DIV/0!</v>
      </c>
      <c r="N87" s="37" t="e">
        <f t="shared" si="26"/>
        <v>#DIV/0!</v>
      </c>
      <c r="O87" s="67">
        <f t="shared" si="23"/>
        <v>0</v>
      </c>
      <c r="P87" s="67">
        <f t="shared" si="24"/>
        <v>0</v>
      </c>
      <c r="Q87" s="67">
        <f t="shared" si="24"/>
        <v>0</v>
      </c>
      <c r="R87" s="67">
        <f t="shared" si="24"/>
        <v>0</v>
      </c>
      <c r="S87" s="16"/>
      <c r="T87" s="16"/>
      <c r="U87" s="16"/>
      <c r="V87" s="16"/>
    </row>
    <row r="88" spans="1:22" s="7" customFormat="1" ht="140.4" hidden="1" x14ac:dyDescent="0.25">
      <c r="A88" s="20" t="s">
        <v>69</v>
      </c>
      <c r="B88" s="30" t="s">
        <v>70</v>
      </c>
      <c r="C88" s="66">
        <f t="shared" si="28"/>
        <v>0</v>
      </c>
      <c r="D88" s="66"/>
      <c r="E88" s="66"/>
      <c r="F88" s="66"/>
      <c r="G88" s="67">
        <f t="shared" si="27"/>
        <v>0</v>
      </c>
      <c r="H88" s="67"/>
      <c r="I88" s="67"/>
      <c r="J88" s="67"/>
      <c r="K88" s="37" t="e">
        <f t="shared" si="21"/>
        <v>#DIV/0!</v>
      </c>
      <c r="L88" s="37" t="e">
        <f t="shared" si="25"/>
        <v>#DIV/0!</v>
      </c>
      <c r="M88" s="37" t="e">
        <f t="shared" si="22"/>
        <v>#DIV/0!</v>
      </c>
      <c r="N88" s="37" t="e">
        <f t="shared" si="26"/>
        <v>#DIV/0!</v>
      </c>
      <c r="O88" s="67">
        <f t="shared" si="23"/>
        <v>0</v>
      </c>
      <c r="P88" s="67">
        <f t="shared" si="24"/>
        <v>0</v>
      </c>
      <c r="Q88" s="67">
        <f t="shared" si="24"/>
        <v>0</v>
      </c>
      <c r="R88" s="67">
        <f t="shared" si="24"/>
        <v>0</v>
      </c>
    </row>
    <row r="89" spans="1:22" s="7" customFormat="1" ht="37.5" customHeight="1" x14ac:dyDescent="0.25">
      <c r="A89" s="20">
        <v>41035400</v>
      </c>
      <c r="B89" s="30" t="s">
        <v>112</v>
      </c>
      <c r="C89" s="66"/>
      <c r="D89" s="66"/>
      <c r="E89" s="66"/>
      <c r="F89" s="66"/>
      <c r="G89" s="67">
        <f t="shared" si="27"/>
        <v>198600</v>
      </c>
      <c r="H89" s="67">
        <v>198600</v>
      </c>
      <c r="I89" s="67"/>
      <c r="J89" s="67"/>
      <c r="K89" s="37"/>
      <c r="L89" s="37"/>
      <c r="M89" s="37"/>
      <c r="N89" s="37"/>
      <c r="O89" s="67">
        <f t="shared" si="23"/>
        <v>198600</v>
      </c>
      <c r="P89" s="67">
        <f t="shared" si="24"/>
        <v>198600</v>
      </c>
      <c r="Q89" s="67">
        <f t="shared" si="24"/>
        <v>0</v>
      </c>
      <c r="R89" s="67">
        <f t="shared" si="24"/>
        <v>0</v>
      </c>
    </row>
    <row r="90" spans="1:22" s="7" customFormat="1" ht="54.75" customHeight="1" x14ac:dyDescent="0.25">
      <c r="A90" s="20">
        <v>41036000</v>
      </c>
      <c r="B90" s="30" t="s">
        <v>121</v>
      </c>
      <c r="C90" s="66"/>
      <c r="D90" s="66"/>
      <c r="E90" s="66"/>
      <c r="F90" s="66"/>
      <c r="G90" s="67">
        <f t="shared" si="27"/>
        <v>1719400</v>
      </c>
      <c r="H90" s="67">
        <v>1719400</v>
      </c>
      <c r="I90" s="67"/>
      <c r="J90" s="67"/>
      <c r="K90" s="37"/>
      <c r="L90" s="37"/>
      <c r="M90" s="37"/>
      <c r="N90" s="37"/>
      <c r="O90" s="67">
        <f t="shared" si="23"/>
        <v>1719400</v>
      </c>
      <c r="P90" s="67">
        <f t="shared" si="24"/>
        <v>1719400</v>
      </c>
      <c r="Q90" s="67">
        <f t="shared" si="24"/>
        <v>0</v>
      </c>
      <c r="R90" s="67">
        <f t="shared" si="24"/>
        <v>0</v>
      </c>
    </row>
    <row r="91" spans="1:22" s="7" customFormat="1" ht="36.75" customHeight="1" x14ac:dyDescent="0.25">
      <c r="A91" s="20">
        <v>41036300</v>
      </c>
      <c r="B91" s="30" t="s">
        <v>113</v>
      </c>
      <c r="C91" s="66"/>
      <c r="D91" s="66"/>
      <c r="E91" s="66"/>
      <c r="F91" s="66"/>
      <c r="G91" s="67">
        <f t="shared" si="27"/>
        <v>7051000</v>
      </c>
      <c r="H91" s="67">
        <v>7051000</v>
      </c>
      <c r="I91" s="67"/>
      <c r="J91" s="67"/>
      <c r="K91" s="37"/>
      <c r="L91" s="37"/>
      <c r="M91" s="37"/>
      <c r="N91" s="37"/>
      <c r="O91" s="67">
        <f t="shared" si="23"/>
        <v>7051000</v>
      </c>
      <c r="P91" s="67">
        <f t="shared" si="24"/>
        <v>7051000</v>
      </c>
      <c r="Q91" s="67">
        <f t="shared" si="24"/>
        <v>0</v>
      </c>
      <c r="R91" s="67">
        <f t="shared" si="24"/>
        <v>0</v>
      </c>
    </row>
    <row r="92" spans="1:22" s="7" customFormat="1" ht="21.75" hidden="1" customHeight="1" x14ac:dyDescent="0.25">
      <c r="A92" s="20">
        <v>41020900</v>
      </c>
      <c r="B92" s="30" t="s">
        <v>81</v>
      </c>
      <c r="C92" s="66">
        <f t="shared" si="28"/>
        <v>0</v>
      </c>
      <c r="D92" s="66"/>
      <c r="E92" s="66"/>
      <c r="F92" s="66"/>
      <c r="G92" s="73"/>
      <c r="H92" s="73"/>
      <c r="I92" s="67"/>
      <c r="J92" s="67"/>
      <c r="K92" s="37" t="e">
        <f t="shared" si="21"/>
        <v>#DIV/0!</v>
      </c>
      <c r="L92" s="37" t="e">
        <f t="shared" si="25"/>
        <v>#DIV/0!</v>
      </c>
      <c r="M92" s="37" t="e">
        <f t="shared" si="22"/>
        <v>#DIV/0!</v>
      </c>
      <c r="N92" s="37" t="e">
        <f t="shared" si="26"/>
        <v>#DIV/0!</v>
      </c>
      <c r="O92" s="67">
        <f t="shared" si="23"/>
        <v>0</v>
      </c>
      <c r="P92" s="67">
        <f t="shared" si="24"/>
        <v>0</v>
      </c>
      <c r="Q92" s="67">
        <f t="shared" si="24"/>
        <v>0</v>
      </c>
      <c r="R92" s="67">
        <f t="shared" si="24"/>
        <v>0</v>
      </c>
    </row>
    <row r="93" spans="1:22" s="7" customFormat="1" ht="93.6" hidden="1" x14ac:dyDescent="0.25">
      <c r="A93" s="20">
        <v>41050900</v>
      </c>
      <c r="B93" s="20" t="s">
        <v>98</v>
      </c>
      <c r="C93" s="66">
        <f t="shared" si="28"/>
        <v>0</v>
      </c>
      <c r="D93" s="66"/>
      <c r="E93" s="66"/>
      <c r="F93" s="66"/>
      <c r="G93" s="73">
        <f t="shared" ref="G93:G94" si="29">H93+I93</f>
        <v>0</v>
      </c>
      <c r="H93" s="73">
        <v>0</v>
      </c>
      <c r="I93" s="67"/>
      <c r="J93" s="67"/>
      <c r="K93" s="37" t="e">
        <f t="shared" si="21"/>
        <v>#DIV/0!</v>
      </c>
      <c r="L93" s="37" t="e">
        <f t="shared" si="25"/>
        <v>#DIV/0!</v>
      </c>
      <c r="M93" s="37" t="e">
        <f t="shared" si="22"/>
        <v>#DIV/0!</v>
      </c>
      <c r="N93" s="37" t="e">
        <f t="shared" si="26"/>
        <v>#DIV/0!</v>
      </c>
      <c r="O93" s="67">
        <f t="shared" si="23"/>
        <v>0</v>
      </c>
      <c r="P93" s="67">
        <f t="shared" si="24"/>
        <v>0</v>
      </c>
      <c r="Q93" s="67">
        <f t="shared" si="24"/>
        <v>0</v>
      </c>
      <c r="R93" s="67">
        <f t="shared" si="24"/>
        <v>0</v>
      </c>
    </row>
    <row r="94" spans="1:22" s="7" customFormat="1" ht="21.75" customHeight="1" x14ac:dyDescent="0.25">
      <c r="A94" s="20">
        <v>41051000</v>
      </c>
      <c r="B94" s="30" t="s">
        <v>86</v>
      </c>
      <c r="C94" s="66">
        <f>D94</f>
        <v>1772426</v>
      </c>
      <c r="D94" s="67">
        <v>1772426</v>
      </c>
      <c r="E94" s="66"/>
      <c r="F94" s="66"/>
      <c r="G94" s="67">
        <f t="shared" si="29"/>
        <v>1949595</v>
      </c>
      <c r="H94" s="67">
        <v>1949595</v>
      </c>
      <c r="I94" s="67"/>
      <c r="J94" s="67"/>
      <c r="K94" s="37">
        <f t="shared" si="21"/>
        <v>109.99584749941604</v>
      </c>
      <c r="L94" s="37">
        <f t="shared" si="25"/>
        <v>109.99584749941604</v>
      </c>
      <c r="M94" s="37"/>
      <c r="N94" s="37"/>
      <c r="O94" s="67">
        <f t="shared" si="23"/>
        <v>177169</v>
      </c>
      <c r="P94" s="67">
        <f t="shared" si="24"/>
        <v>177169</v>
      </c>
      <c r="Q94" s="67">
        <f t="shared" si="24"/>
        <v>0</v>
      </c>
      <c r="R94" s="67">
        <f t="shared" si="24"/>
        <v>0</v>
      </c>
    </row>
    <row r="95" spans="1:22" s="7" customFormat="1" ht="30.75" customHeight="1" x14ac:dyDescent="0.25">
      <c r="A95" s="20">
        <v>41051100</v>
      </c>
      <c r="B95" s="30" t="s">
        <v>106</v>
      </c>
      <c r="C95" s="66">
        <f>E95</f>
        <v>1532916</v>
      </c>
      <c r="D95" s="66"/>
      <c r="E95" s="67">
        <v>1532916</v>
      </c>
      <c r="F95" s="66"/>
      <c r="G95" s="67">
        <f>I95</f>
        <v>0</v>
      </c>
      <c r="H95" s="67"/>
      <c r="I95" s="67"/>
      <c r="J95" s="67"/>
      <c r="K95" s="37">
        <f t="shared" si="21"/>
        <v>0</v>
      </c>
      <c r="L95" s="37"/>
      <c r="M95" s="37">
        <f t="shared" si="22"/>
        <v>0</v>
      </c>
      <c r="N95" s="37"/>
      <c r="O95" s="67">
        <f t="shared" si="23"/>
        <v>-1532916</v>
      </c>
      <c r="P95" s="67">
        <f t="shared" si="24"/>
        <v>0</v>
      </c>
      <c r="Q95" s="67">
        <f t="shared" si="24"/>
        <v>-1532916</v>
      </c>
      <c r="R95" s="67">
        <f t="shared" si="24"/>
        <v>0</v>
      </c>
    </row>
    <row r="96" spans="1:22" s="7" customFormat="1" ht="19.5" customHeight="1" x14ac:dyDescent="0.25">
      <c r="A96" s="20">
        <v>41051200</v>
      </c>
      <c r="B96" s="30" t="s">
        <v>77</v>
      </c>
      <c r="C96" s="66">
        <f>D96</f>
        <v>219240</v>
      </c>
      <c r="D96" s="66">
        <v>219240</v>
      </c>
      <c r="E96" s="66"/>
      <c r="F96" s="66"/>
      <c r="G96" s="67">
        <f t="shared" ref="G96:G104" si="30">I96</f>
        <v>0</v>
      </c>
      <c r="H96" s="67"/>
      <c r="I96" s="67"/>
      <c r="J96" s="67"/>
      <c r="K96" s="37">
        <f t="shared" si="21"/>
        <v>0</v>
      </c>
      <c r="L96" s="37">
        <f t="shared" si="25"/>
        <v>0</v>
      </c>
      <c r="M96" s="37"/>
      <c r="N96" s="37"/>
      <c r="O96" s="67">
        <f t="shared" si="23"/>
        <v>-219240</v>
      </c>
      <c r="P96" s="67">
        <f t="shared" si="24"/>
        <v>-219240</v>
      </c>
      <c r="Q96" s="67">
        <f t="shared" si="24"/>
        <v>0</v>
      </c>
      <c r="R96" s="67">
        <f t="shared" si="24"/>
        <v>0</v>
      </c>
    </row>
    <row r="97" spans="1:22" s="7" customFormat="1" ht="3" hidden="1" customHeight="1" x14ac:dyDescent="0.25">
      <c r="A97" s="20">
        <v>41051400</v>
      </c>
      <c r="B97" s="30" t="s">
        <v>78</v>
      </c>
      <c r="C97" s="66">
        <f>D97</f>
        <v>0</v>
      </c>
      <c r="D97" s="66"/>
      <c r="E97" s="66"/>
      <c r="F97" s="66"/>
      <c r="G97" s="67">
        <f t="shared" si="30"/>
        <v>0</v>
      </c>
      <c r="H97" s="73">
        <v>0</v>
      </c>
      <c r="I97" s="67"/>
      <c r="J97" s="67"/>
      <c r="K97" s="37" t="e">
        <f t="shared" si="21"/>
        <v>#DIV/0!</v>
      </c>
      <c r="L97" s="37" t="e">
        <f t="shared" si="25"/>
        <v>#DIV/0!</v>
      </c>
      <c r="M97" s="37" t="e">
        <f t="shared" si="22"/>
        <v>#DIV/0!</v>
      </c>
      <c r="N97" s="37" t="e">
        <f t="shared" si="26"/>
        <v>#DIV/0!</v>
      </c>
      <c r="O97" s="67">
        <f t="shared" si="23"/>
        <v>0</v>
      </c>
      <c r="P97" s="67">
        <f t="shared" si="24"/>
        <v>0</v>
      </c>
      <c r="Q97" s="67">
        <f t="shared" si="24"/>
        <v>0</v>
      </c>
      <c r="R97" s="67">
        <f t="shared" si="24"/>
        <v>0</v>
      </c>
    </row>
    <row r="98" spans="1:22" s="7" customFormat="1" ht="35.25" hidden="1" customHeight="1" x14ac:dyDescent="0.3">
      <c r="A98" s="31">
        <v>41051700</v>
      </c>
      <c r="B98" s="30" t="s">
        <v>104</v>
      </c>
      <c r="C98" s="66">
        <f>D98</f>
        <v>0</v>
      </c>
      <c r="D98" s="66"/>
      <c r="E98" s="66"/>
      <c r="F98" s="66"/>
      <c r="G98" s="67">
        <f t="shared" si="30"/>
        <v>0</v>
      </c>
      <c r="H98" s="73"/>
      <c r="I98" s="67"/>
      <c r="J98" s="67"/>
      <c r="K98" s="37" t="e">
        <f t="shared" si="21"/>
        <v>#DIV/0!</v>
      </c>
      <c r="L98" s="37" t="e">
        <f t="shared" si="25"/>
        <v>#DIV/0!</v>
      </c>
      <c r="M98" s="37" t="e">
        <f t="shared" si="22"/>
        <v>#DIV/0!</v>
      </c>
      <c r="N98" s="37" t="e">
        <f t="shared" si="26"/>
        <v>#DIV/0!</v>
      </c>
      <c r="O98" s="67">
        <f t="shared" si="23"/>
        <v>0</v>
      </c>
      <c r="P98" s="67">
        <f t="shared" si="24"/>
        <v>0</v>
      </c>
      <c r="Q98" s="67">
        <f t="shared" si="24"/>
        <v>0</v>
      </c>
      <c r="R98" s="67">
        <f t="shared" si="24"/>
        <v>0</v>
      </c>
      <c r="S98" s="16"/>
      <c r="T98" s="16"/>
      <c r="U98" s="16"/>
      <c r="V98" s="16"/>
    </row>
    <row r="99" spans="1:22" s="7" customFormat="1" ht="36" hidden="1" customHeight="1" x14ac:dyDescent="0.3">
      <c r="A99" s="31">
        <v>41051501</v>
      </c>
      <c r="B99" s="30" t="s">
        <v>76</v>
      </c>
      <c r="C99" s="66"/>
      <c r="D99" s="66"/>
      <c r="E99" s="66"/>
      <c r="F99" s="66"/>
      <c r="G99" s="67">
        <f t="shared" si="30"/>
        <v>0</v>
      </c>
      <c r="H99" s="67"/>
      <c r="I99" s="67"/>
      <c r="J99" s="67"/>
      <c r="K99" s="37" t="e">
        <f t="shared" si="21"/>
        <v>#DIV/0!</v>
      </c>
      <c r="L99" s="37" t="e">
        <f t="shared" si="25"/>
        <v>#DIV/0!</v>
      </c>
      <c r="M99" s="37" t="e">
        <f t="shared" si="22"/>
        <v>#DIV/0!</v>
      </c>
      <c r="N99" s="37" t="e">
        <f t="shared" si="26"/>
        <v>#DIV/0!</v>
      </c>
      <c r="O99" s="67">
        <f t="shared" si="23"/>
        <v>0</v>
      </c>
      <c r="P99" s="67">
        <f t="shared" si="24"/>
        <v>0</v>
      </c>
      <c r="Q99" s="67">
        <f t="shared" si="24"/>
        <v>0</v>
      </c>
      <c r="R99" s="67">
        <f t="shared" si="24"/>
        <v>0</v>
      </c>
      <c r="S99" s="16"/>
      <c r="T99" s="16"/>
      <c r="U99" s="16"/>
      <c r="V99" s="16"/>
    </row>
    <row r="100" spans="1:22" s="7" customFormat="1" ht="36" hidden="1" customHeight="1" x14ac:dyDescent="0.3">
      <c r="A100" s="27" t="s">
        <v>75</v>
      </c>
      <c r="B100" s="27" t="s">
        <v>74</v>
      </c>
      <c r="C100" s="66">
        <f>D100</f>
        <v>0</v>
      </c>
      <c r="D100" s="66"/>
      <c r="E100" s="66"/>
      <c r="F100" s="66"/>
      <c r="G100" s="67">
        <f t="shared" si="30"/>
        <v>0</v>
      </c>
      <c r="H100" s="67"/>
      <c r="I100" s="67"/>
      <c r="J100" s="67"/>
      <c r="K100" s="37" t="e">
        <f t="shared" si="21"/>
        <v>#DIV/0!</v>
      </c>
      <c r="L100" s="37" t="e">
        <f t="shared" si="25"/>
        <v>#DIV/0!</v>
      </c>
      <c r="M100" s="37" t="e">
        <f t="shared" si="22"/>
        <v>#DIV/0!</v>
      </c>
      <c r="N100" s="37" t="e">
        <f t="shared" si="26"/>
        <v>#DIV/0!</v>
      </c>
      <c r="O100" s="67">
        <f t="shared" si="23"/>
        <v>0</v>
      </c>
      <c r="P100" s="67">
        <f t="shared" si="24"/>
        <v>0</v>
      </c>
      <c r="Q100" s="67">
        <f t="shared" si="24"/>
        <v>0</v>
      </c>
      <c r="R100" s="67">
        <f t="shared" si="24"/>
        <v>0</v>
      </c>
      <c r="S100" s="16"/>
      <c r="T100" s="16"/>
      <c r="U100" s="16"/>
      <c r="V100" s="16"/>
    </row>
    <row r="101" spans="1:22" s="7" customFormat="1" ht="39.75" hidden="1" customHeight="1" x14ac:dyDescent="0.3">
      <c r="A101" s="23">
        <v>41034500</v>
      </c>
      <c r="B101" s="20" t="s">
        <v>64</v>
      </c>
      <c r="C101" s="66">
        <f t="shared" ref="C101:C103" si="31">D101</f>
        <v>0</v>
      </c>
      <c r="D101" s="66">
        <v>0</v>
      </c>
      <c r="E101" s="66"/>
      <c r="F101" s="66"/>
      <c r="G101" s="67">
        <f t="shared" si="30"/>
        <v>0</v>
      </c>
      <c r="H101" s="67">
        <v>0</v>
      </c>
      <c r="I101" s="67"/>
      <c r="J101" s="67"/>
      <c r="K101" s="37" t="e">
        <f t="shared" si="21"/>
        <v>#DIV/0!</v>
      </c>
      <c r="L101" s="37" t="e">
        <f t="shared" si="25"/>
        <v>#DIV/0!</v>
      </c>
      <c r="M101" s="37" t="e">
        <f t="shared" si="22"/>
        <v>#DIV/0!</v>
      </c>
      <c r="N101" s="37" t="e">
        <f t="shared" si="26"/>
        <v>#DIV/0!</v>
      </c>
      <c r="O101" s="67">
        <f t="shared" si="23"/>
        <v>0</v>
      </c>
      <c r="P101" s="67">
        <f t="shared" si="24"/>
        <v>0</v>
      </c>
      <c r="Q101" s="67">
        <f t="shared" si="24"/>
        <v>0</v>
      </c>
      <c r="R101" s="67">
        <f t="shared" si="24"/>
        <v>0</v>
      </c>
      <c r="S101" s="16"/>
      <c r="T101" s="16"/>
      <c r="U101" s="16"/>
      <c r="V101" s="16"/>
    </row>
    <row r="102" spans="1:22" s="7" customFormat="1" ht="43.5" customHeight="1" x14ac:dyDescent="0.3">
      <c r="A102" s="23">
        <v>41051700</v>
      </c>
      <c r="B102" s="20" t="s">
        <v>104</v>
      </c>
      <c r="C102" s="66">
        <f t="shared" si="31"/>
        <v>97284</v>
      </c>
      <c r="D102" s="66">
        <v>97284</v>
      </c>
      <c r="E102" s="66"/>
      <c r="F102" s="66"/>
      <c r="G102" s="67">
        <f t="shared" si="30"/>
        <v>0</v>
      </c>
      <c r="H102" s="67">
        <v>0</v>
      </c>
      <c r="I102" s="67"/>
      <c r="J102" s="67"/>
      <c r="K102" s="37">
        <f t="shared" si="21"/>
        <v>0</v>
      </c>
      <c r="L102" s="37">
        <f t="shared" si="25"/>
        <v>0</v>
      </c>
      <c r="M102" s="37"/>
      <c r="N102" s="37"/>
      <c r="O102" s="67">
        <f t="shared" si="23"/>
        <v>-97284</v>
      </c>
      <c r="P102" s="67">
        <f t="shared" si="24"/>
        <v>-97284</v>
      </c>
      <c r="Q102" s="67">
        <f t="shared" si="24"/>
        <v>0</v>
      </c>
      <c r="R102" s="67">
        <f t="shared" si="24"/>
        <v>0</v>
      </c>
      <c r="S102" s="16"/>
      <c r="T102" s="16"/>
      <c r="U102" s="16"/>
      <c r="V102" s="16"/>
    </row>
    <row r="103" spans="1:22" s="7" customFormat="1" ht="32.25" hidden="1" customHeight="1" x14ac:dyDescent="0.3">
      <c r="A103" s="23">
        <v>41037000</v>
      </c>
      <c r="B103" s="20" t="s">
        <v>63</v>
      </c>
      <c r="C103" s="66">
        <f t="shared" si="31"/>
        <v>0</v>
      </c>
      <c r="D103" s="66">
        <v>0</v>
      </c>
      <c r="E103" s="66"/>
      <c r="F103" s="66"/>
      <c r="G103" s="67">
        <f t="shared" si="30"/>
        <v>0</v>
      </c>
      <c r="H103" s="67">
        <v>0</v>
      </c>
      <c r="I103" s="67"/>
      <c r="J103" s="67"/>
      <c r="K103" s="37" t="e">
        <f t="shared" si="21"/>
        <v>#DIV/0!</v>
      </c>
      <c r="L103" s="37" t="e">
        <f t="shared" si="25"/>
        <v>#DIV/0!</v>
      </c>
      <c r="M103" s="37" t="e">
        <f t="shared" si="22"/>
        <v>#DIV/0!</v>
      </c>
      <c r="N103" s="37" t="e">
        <f t="shared" si="26"/>
        <v>#DIV/0!</v>
      </c>
      <c r="O103" s="67">
        <f t="shared" si="23"/>
        <v>0</v>
      </c>
      <c r="P103" s="67">
        <f t="shared" si="24"/>
        <v>0</v>
      </c>
      <c r="Q103" s="67">
        <f t="shared" si="24"/>
        <v>0</v>
      </c>
      <c r="R103" s="67">
        <f t="shared" si="24"/>
        <v>0</v>
      </c>
      <c r="S103" s="16"/>
      <c r="T103" s="16"/>
      <c r="U103" s="16"/>
      <c r="V103" s="16"/>
    </row>
    <row r="104" spans="1:22" s="7" customFormat="1" ht="24" customHeight="1" x14ac:dyDescent="0.3">
      <c r="A104" s="23">
        <v>41053400</v>
      </c>
      <c r="B104" s="20" t="s">
        <v>79</v>
      </c>
      <c r="C104" s="66">
        <f>D104+E104</f>
        <v>26491442</v>
      </c>
      <c r="D104" s="66"/>
      <c r="E104" s="66">
        <f>F104</f>
        <v>26491442</v>
      </c>
      <c r="F104" s="66">
        <v>26491442</v>
      </c>
      <c r="G104" s="67">
        <f t="shared" si="30"/>
        <v>486000</v>
      </c>
      <c r="H104" s="73">
        <v>0</v>
      </c>
      <c r="I104" s="67">
        <v>486000</v>
      </c>
      <c r="J104" s="76">
        <v>486000</v>
      </c>
      <c r="K104" s="37">
        <f t="shared" si="21"/>
        <v>1.8345547214832625</v>
      </c>
      <c r="L104" s="37"/>
      <c r="M104" s="37">
        <f t="shared" si="22"/>
        <v>1.8345547214832625</v>
      </c>
      <c r="N104" s="37">
        <f t="shared" si="26"/>
        <v>1.8345547214832625</v>
      </c>
      <c r="O104" s="67">
        <f t="shared" si="23"/>
        <v>-26005442</v>
      </c>
      <c r="P104" s="67">
        <f t="shared" si="24"/>
        <v>0</v>
      </c>
      <c r="Q104" s="67">
        <f t="shared" si="24"/>
        <v>-26005442</v>
      </c>
      <c r="R104" s="67">
        <f t="shared" si="24"/>
        <v>-26005442</v>
      </c>
      <c r="S104" s="16"/>
      <c r="T104" s="16"/>
      <c r="U104" s="16"/>
      <c r="V104" s="16"/>
    </row>
    <row r="105" spans="1:22" s="7" customFormat="1" ht="27" hidden="1" customHeight="1" x14ac:dyDescent="0.3">
      <c r="A105" s="23">
        <v>41053500</v>
      </c>
      <c r="B105" s="20" t="s">
        <v>83</v>
      </c>
      <c r="C105" s="66"/>
      <c r="D105" s="66"/>
      <c r="E105" s="66">
        <v>0</v>
      </c>
      <c r="F105" s="66">
        <v>0</v>
      </c>
      <c r="G105" s="67">
        <f>H105+I105</f>
        <v>0</v>
      </c>
      <c r="H105" s="67"/>
      <c r="I105" s="67">
        <v>0</v>
      </c>
      <c r="J105" s="67">
        <v>0</v>
      </c>
      <c r="K105" s="37" t="e">
        <f t="shared" si="21"/>
        <v>#DIV/0!</v>
      </c>
      <c r="L105" s="37" t="e">
        <f t="shared" si="25"/>
        <v>#DIV/0!</v>
      </c>
      <c r="M105" s="37" t="e">
        <f t="shared" si="22"/>
        <v>#DIV/0!</v>
      </c>
      <c r="N105" s="37" t="e">
        <f t="shared" si="26"/>
        <v>#DIV/0!</v>
      </c>
      <c r="O105" s="67">
        <f t="shared" si="23"/>
        <v>0</v>
      </c>
      <c r="P105" s="67">
        <f t="shared" si="24"/>
        <v>0</v>
      </c>
      <c r="Q105" s="67">
        <f t="shared" si="24"/>
        <v>0</v>
      </c>
      <c r="R105" s="67">
        <f t="shared" si="24"/>
        <v>0</v>
      </c>
      <c r="S105" s="16"/>
      <c r="T105" s="16"/>
      <c r="U105" s="16"/>
      <c r="V105" s="16"/>
    </row>
    <row r="106" spans="1:22" s="7" customFormat="1" ht="15.6" x14ac:dyDescent="0.3">
      <c r="A106" s="23">
        <v>41053900</v>
      </c>
      <c r="B106" s="20" t="s">
        <v>82</v>
      </c>
      <c r="C106" s="66">
        <f>D106+E106</f>
        <v>1799425.16</v>
      </c>
      <c r="D106" s="67">
        <v>1799425.16</v>
      </c>
      <c r="E106" s="66"/>
      <c r="F106" s="66"/>
      <c r="G106" s="67">
        <f>H106</f>
        <v>1845067.28</v>
      </c>
      <c r="H106" s="67">
        <v>1845067.28</v>
      </c>
      <c r="I106" s="67"/>
      <c r="J106" s="67"/>
      <c r="K106" s="37">
        <f t="shared" si="21"/>
        <v>102.53648337339021</v>
      </c>
      <c r="L106" s="37">
        <f t="shared" si="25"/>
        <v>102.53648337339021</v>
      </c>
      <c r="M106" s="37"/>
      <c r="N106" s="37"/>
      <c r="O106" s="67">
        <f t="shared" si="23"/>
        <v>45642.120000000112</v>
      </c>
      <c r="P106" s="67">
        <f t="shared" si="24"/>
        <v>45642.120000000112</v>
      </c>
      <c r="Q106" s="67">
        <f t="shared" si="24"/>
        <v>0</v>
      </c>
      <c r="R106" s="67">
        <f t="shared" si="24"/>
        <v>0</v>
      </c>
      <c r="S106" s="16"/>
      <c r="T106" s="16"/>
      <c r="U106" s="16"/>
      <c r="V106" s="16"/>
    </row>
    <row r="107" spans="1:22" s="7" customFormat="1" ht="46.8" x14ac:dyDescent="0.3">
      <c r="A107" s="23">
        <v>41057700</v>
      </c>
      <c r="B107" s="20" t="s">
        <v>119</v>
      </c>
      <c r="C107" s="66">
        <f>D107</f>
        <v>41580</v>
      </c>
      <c r="D107" s="66">
        <v>41580</v>
      </c>
      <c r="E107" s="66"/>
      <c r="F107" s="66"/>
      <c r="G107" s="67">
        <f>H107</f>
        <v>26352</v>
      </c>
      <c r="H107" s="67">
        <v>26352</v>
      </c>
      <c r="I107" s="67"/>
      <c r="J107" s="67"/>
      <c r="K107" s="37">
        <f t="shared" si="21"/>
        <v>63.376623376623378</v>
      </c>
      <c r="L107" s="37">
        <f t="shared" si="25"/>
        <v>63.376623376623378</v>
      </c>
      <c r="M107" s="37"/>
      <c r="N107" s="37"/>
      <c r="O107" s="67">
        <f t="shared" si="23"/>
        <v>-15228</v>
      </c>
      <c r="P107" s="67">
        <f t="shared" si="24"/>
        <v>-15228</v>
      </c>
      <c r="Q107" s="67">
        <f t="shared" si="24"/>
        <v>0</v>
      </c>
      <c r="R107" s="67">
        <f t="shared" si="24"/>
        <v>0</v>
      </c>
      <c r="S107" s="16"/>
      <c r="T107" s="16"/>
      <c r="U107" s="16"/>
      <c r="V107" s="16"/>
    </row>
    <row r="108" spans="1:22" s="7" customFormat="1" ht="65.25" customHeight="1" x14ac:dyDescent="0.3">
      <c r="A108" s="23">
        <v>41059300</v>
      </c>
      <c r="B108" s="56" t="s">
        <v>114</v>
      </c>
      <c r="C108" s="66"/>
      <c r="D108" s="66"/>
      <c r="E108" s="66"/>
      <c r="F108" s="66"/>
      <c r="G108" s="67">
        <f>H108+I108</f>
        <v>446057</v>
      </c>
      <c r="H108" s="67">
        <v>446057</v>
      </c>
      <c r="I108" s="67"/>
      <c r="J108" s="67"/>
      <c r="K108" s="37"/>
      <c r="L108" s="37"/>
      <c r="M108" s="37"/>
      <c r="N108" s="37"/>
      <c r="O108" s="67">
        <f t="shared" si="23"/>
        <v>446057</v>
      </c>
      <c r="P108" s="67">
        <f t="shared" si="24"/>
        <v>446057</v>
      </c>
      <c r="Q108" s="67">
        <f t="shared" si="24"/>
        <v>0</v>
      </c>
      <c r="R108" s="67">
        <f t="shared" si="24"/>
        <v>0</v>
      </c>
      <c r="S108" s="16"/>
      <c r="T108" s="16"/>
      <c r="U108" s="16"/>
      <c r="V108" s="16"/>
    </row>
    <row r="109" spans="1:22" s="7" customFormat="1" ht="16.8" customHeight="1" x14ac:dyDescent="0.3">
      <c r="A109" s="54">
        <v>42020000</v>
      </c>
      <c r="B109" s="54" t="s">
        <v>107</v>
      </c>
      <c r="C109" s="64">
        <f>E109</f>
        <v>420801.44</v>
      </c>
      <c r="D109" s="64"/>
      <c r="E109" s="64">
        <f>E110</f>
        <v>420801.44</v>
      </c>
      <c r="F109" s="64"/>
      <c r="G109" s="65">
        <f>I109</f>
        <v>0</v>
      </c>
      <c r="H109" s="65"/>
      <c r="I109" s="65">
        <f>I110</f>
        <v>0</v>
      </c>
      <c r="J109" s="65"/>
      <c r="K109" s="36">
        <f t="shared" si="21"/>
        <v>0</v>
      </c>
      <c r="L109" s="36"/>
      <c r="M109" s="36">
        <f t="shared" si="22"/>
        <v>0</v>
      </c>
      <c r="N109" s="36"/>
      <c r="O109" s="65">
        <f t="shared" si="23"/>
        <v>-420801.44</v>
      </c>
      <c r="P109" s="65">
        <f t="shared" si="24"/>
        <v>0</v>
      </c>
      <c r="Q109" s="65">
        <f t="shared" si="24"/>
        <v>-420801.44</v>
      </c>
      <c r="R109" s="65">
        <f t="shared" si="24"/>
        <v>0</v>
      </c>
      <c r="S109" s="16"/>
      <c r="T109" s="16"/>
      <c r="U109" s="16"/>
      <c r="V109" s="16"/>
    </row>
    <row r="110" spans="1:22" s="7" customFormat="1" ht="13.8" customHeight="1" x14ac:dyDescent="0.3">
      <c r="A110" s="55">
        <v>42020500</v>
      </c>
      <c r="B110" s="55" t="s">
        <v>108</v>
      </c>
      <c r="C110" s="66">
        <f>E110</f>
        <v>420801.44</v>
      </c>
      <c r="D110" s="66"/>
      <c r="E110" s="67">
        <v>420801.44</v>
      </c>
      <c r="F110" s="66"/>
      <c r="G110" s="67">
        <f>I110</f>
        <v>0</v>
      </c>
      <c r="H110" s="67"/>
      <c r="I110" s="67"/>
      <c r="J110" s="67"/>
      <c r="K110" s="37">
        <f t="shared" si="21"/>
        <v>0</v>
      </c>
      <c r="L110" s="37"/>
      <c r="M110" s="37">
        <f t="shared" si="22"/>
        <v>0</v>
      </c>
      <c r="N110" s="37"/>
      <c r="O110" s="67">
        <f t="shared" si="23"/>
        <v>-420801.44</v>
      </c>
      <c r="P110" s="67">
        <f t="shared" si="24"/>
        <v>0</v>
      </c>
      <c r="Q110" s="67">
        <f t="shared" si="24"/>
        <v>-420801.44</v>
      </c>
      <c r="R110" s="67">
        <f t="shared" si="24"/>
        <v>0</v>
      </c>
      <c r="S110" s="16"/>
      <c r="T110" s="16"/>
      <c r="U110" s="16"/>
      <c r="V110" s="16"/>
    </row>
    <row r="111" spans="1:22" s="7" customFormat="1" ht="15" customHeight="1" x14ac:dyDescent="0.3">
      <c r="A111" s="92" t="s">
        <v>3</v>
      </c>
      <c r="B111" s="92"/>
      <c r="C111" s="64">
        <f>D111+E111</f>
        <v>566599149.41000009</v>
      </c>
      <c r="D111" s="64">
        <f>D77+D78</f>
        <v>520907295.98000002</v>
      </c>
      <c r="E111" s="64">
        <f>E77+E78</f>
        <v>45691853.430000007</v>
      </c>
      <c r="F111" s="64">
        <f>F77+F78</f>
        <v>29240734</v>
      </c>
      <c r="G111" s="65">
        <f>H111+I111</f>
        <v>615118270.10000002</v>
      </c>
      <c r="H111" s="65">
        <f>H77+H78</f>
        <v>604885891.72000003</v>
      </c>
      <c r="I111" s="65">
        <f>I77+I78</f>
        <v>10232378.380000001</v>
      </c>
      <c r="J111" s="65">
        <f>J77+J78</f>
        <v>1178114.73</v>
      </c>
      <c r="K111" s="36">
        <f t="shared" si="21"/>
        <v>108.56321805998526</v>
      </c>
      <c r="L111" s="36">
        <f t="shared" si="25"/>
        <v>116.12160098122801</v>
      </c>
      <c r="M111" s="36">
        <f t="shared" si="22"/>
        <v>22.39431673673737</v>
      </c>
      <c r="N111" s="36">
        <f t="shared" si="26"/>
        <v>4.0290190047896886</v>
      </c>
      <c r="O111" s="65">
        <f t="shared" si="23"/>
        <v>48519120.689999938</v>
      </c>
      <c r="P111" s="65">
        <f t="shared" si="24"/>
        <v>83978595.74000001</v>
      </c>
      <c r="Q111" s="65">
        <f t="shared" si="24"/>
        <v>-35459475.050000004</v>
      </c>
      <c r="R111" s="65">
        <f t="shared" si="24"/>
        <v>-28062619.27</v>
      </c>
      <c r="S111" s="16"/>
      <c r="T111" s="16"/>
      <c r="U111" s="16"/>
      <c r="V111" s="16"/>
    </row>
    <row r="112" spans="1:22" s="6" customFormat="1" ht="15.6" x14ac:dyDescent="0.3">
      <c r="A112" s="10"/>
      <c r="B112" s="1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61"/>
      <c r="S112" s="9"/>
      <c r="T112" s="9"/>
      <c r="U112" s="9"/>
      <c r="V112" s="9"/>
    </row>
    <row r="113" spans="1:22" s="101" customFormat="1" ht="18" x14ac:dyDescent="0.35">
      <c r="A113" s="93"/>
      <c r="B113" s="94" t="s">
        <v>60</v>
      </c>
      <c r="C113" s="95"/>
      <c r="D113" s="95"/>
      <c r="E113" s="95"/>
      <c r="F113" s="95" t="s">
        <v>16</v>
      </c>
      <c r="G113" s="96"/>
      <c r="H113" s="97"/>
      <c r="I113" s="96"/>
      <c r="J113" s="96" t="s">
        <v>16</v>
      </c>
      <c r="K113" s="98" t="s">
        <v>115</v>
      </c>
      <c r="L113" s="99"/>
      <c r="M113" s="99"/>
      <c r="N113" s="99" t="s">
        <v>124</v>
      </c>
      <c r="O113" s="98"/>
      <c r="P113" s="99"/>
      <c r="Q113" s="99"/>
      <c r="R113" s="100"/>
      <c r="S113" s="99"/>
      <c r="T113" s="99"/>
      <c r="U113" s="99"/>
      <c r="V113" s="99"/>
    </row>
    <row r="114" spans="1:22" ht="13.8" x14ac:dyDescent="0.25">
      <c r="A114" s="3"/>
      <c r="B114" s="3"/>
      <c r="C114" s="4"/>
      <c r="D114" s="4"/>
      <c r="E114" s="4"/>
      <c r="F114" s="4"/>
      <c r="G114" s="46"/>
      <c r="H114" s="46"/>
      <c r="I114" s="46"/>
      <c r="J114" s="46"/>
      <c r="K114" s="2"/>
      <c r="L114" s="2"/>
      <c r="M114" s="2"/>
      <c r="N114" s="2"/>
      <c r="O114" s="2"/>
      <c r="P114" s="2"/>
      <c r="Q114" s="2"/>
      <c r="R114" s="62"/>
      <c r="S114" s="2"/>
      <c r="T114" s="2"/>
      <c r="U114" s="2"/>
      <c r="V114" s="2"/>
    </row>
    <row r="115" spans="1:22" ht="13.8" x14ac:dyDescent="0.25">
      <c r="A115" s="3"/>
      <c r="B115" s="3"/>
      <c r="C115" s="4"/>
      <c r="D115" s="4"/>
      <c r="E115" s="4"/>
      <c r="F115" s="4"/>
      <c r="G115" s="46"/>
      <c r="H115" s="46"/>
      <c r="I115" s="46"/>
      <c r="J115" s="46"/>
      <c r="K115" s="2"/>
      <c r="L115" s="2"/>
      <c r="M115" s="2"/>
      <c r="N115" s="2"/>
      <c r="O115" s="2"/>
      <c r="P115" s="2"/>
      <c r="Q115" s="2"/>
      <c r="R115" s="62"/>
      <c r="S115" s="2"/>
      <c r="T115" s="2"/>
      <c r="U115" s="2"/>
      <c r="V115" s="2"/>
    </row>
    <row r="116" spans="1:22" ht="13.8" x14ac:dyDescent="0.25">
      <c r="A116" s="3"/>
      <c r="B116" s="3"/>
      <c r="C116" s="4"/>
      <c r="D116" s="4"/>
      <c r="E116" s="4"/>
      <c r="F116" s="4"/>
      <c r="G116" s="46"/>
      <c r="H116" s="46"/>
      <c r="I116" s="46"/>
      <c r="J116" s="46"/>
      <c r="K116" s="2"/>
      <c r="L116" s="2"/>
      <c r="M116" s="2"/>
      <c r="N116" s="2"/>
      <c r="O116" s="2"/>
      <c r="P116" s="2"/>
      <c r="Q116" s="2"/>
      <c r="R116" s="62"/>
      <c r="S116" s="2"/>
      <c r="T116" s="2"/>
      <c r="U116" s="2"/>
      <c r="V116" s="2"/>
    </row>
    <row r="117" spans="1:22" ht="13.8" x14ac:dyDescent="0.25">
      <c r="A117" s="3"/>
      <c r="B117" s="3"/>
      <c r="C117" s="4"/>
      <c r="D117" s="4"/>
      <c r="E117" s="4"/>
      <c r="F117" s="4"/>
      <c r="G117" s="46"/>
      <c r="H117" s="46"/>
      <c r="I117" s="46"/>
      <c r="J117" s="46"/>
    </row>
    <row r="118" spans="1:22" ht="13.8" x14ac:dyDescent="0.25">
      <c r="A118" s="3"/>
      <c r="B118" s="3"/>
      <c r="C118" s="4"/>
      <c r="D118" s="4"/>
      <c r="E118" s="4"/>
      <c r="F118" s="4"/>
      <c r="G118" s="46"/>
      <c r="H118" s="46"/>
      <c r="I118" s="46"/>
      <c r="J118" s="46"/>
    </row>
    <row r="119" spans="1:22" ht="13.8" x14ac:dyDescent="0.25">
      <c r="A119" s="3"/>
      <c r="B119" s="3"/>
      <c r="C119" s="4"/>
      <c r="D119" s="4"/>
      <c r="E119" s="4"/>
      <c r="F119" s="4"/>
      <c r="G119" s="46"/>
      <c r="H119" s="46"/>
      <c r="I119" s="46"/>
      <c r="J119" s="46"/>
    </row>
    <row r="120" spans="1:22" ht="13.8" x14ac:dyDescent="0.25">
      <c r="A120" s="3"/>
      <c r="B120" s="3"/>
      <c r="C120" s="4"/>
      <c r="D120" s="4"/>
      <c r="E120" s="4"/>
      <c r="F120" s="4"/>
      <c r="G120" s="46"/>
      <c r="H120" s="46"/>
      <c r="I120" s="46"/>
      <c r="J120" s="46"/>
    </row>
    <row r="121" spans="1:22" ht="13.8" x14ac:dyDescent="0.25">
      <c r="A121" s="3"/>
      <c r="B121" s="3"/>
      <c r="C121" s="4"/>
      <c r="D121" s="4"/>
      <c r="E121" s="4"/>
      <c r="F121" s="4"/>
      <c r="G121" s="46"/>
      <c r="H121" s="46"/>
      <c r="I121" s="46"/>
      <c r="J121" s="46"/>
    </row>
    <row r="122" spans="1:22" ht="13.8" x14ac:dyDescent="0.25">
      <c r="A122" s="3"/>
      <c r="B122" s="3"/>
      <c r="C122" s="4"/>
      <c r="D122" s="4"/>
      <c r="E122" s="4"/>
      <c r="F122" s="4"/>
      <c r="G122" s="46"/>
      <c r="H122" s="46"/>
      <c r="I122" s="46"/>
      <c r="J122" s="46"/>
    </row>
    <row r="123" spans="1:22" ht="13.8" x14ac:dyDescent="0.25">
      <c r="A123" s="3"/>
      <c r="B123" s="3"/>
      <c r="C123" s="4"/>
      <c r="D123" s="4"/>
      <c r="E123" s="4"/>
      <c r="F123" s="4"/>
      <c r="G123" s="46"/>
      <c r="H123" s="46"/>
      <c r="I123" s="46"/>
      <c r="J123" s="46"/>
    </row>
    <row r="124" spans="1:22" ht="13.8" x14ac:dyDescent="0.25">
      <c r="A124" s="3"/>
      <c r="B124" s="3"/>
      <c r="C124" s="4"/>
      <c r="D124" s="4"/>
      <c r="E124" s="4"/>
      <c r="F124" s="4"/>
      <c r="G124" s="46"/>
      <c r="H124" s="46"/>
      <c r="I124" s="46"/>
      <c r="J124" s="46"/>
    </row>
    <row r="125" spans="1:22" ht="13.8" x14ac:dyDescent="0.25">
      <c r="A125" s="3"/>
      <c r="B125" s="3"/>
      <c r="C125" s="4"/>
      <c r="D125" s="4"/>
      <c r="E125" s="4"/>
      <c r="F125" s="4"/>
      <c r="G125" s="46"/>
      <c r="H125" s="46"/>
      <c r="I125" s="46"/>
      <c r="J125" s="46"/>
    </row>
    <row r="126" spans="1:22" ht="13.8" x14ac:dyDescent="0.25">
      <c r="A126" s="3"/>
      <c r="B126" s="3"/>
      <c r="C126" s="4"/>
      <c r="D126" s="4"/>
      <c r="E126" s="4"/>
      <c r="F126" s="4"/>
      <c r="G126" s="46"/>
      <c r="H126" s="46"/>
      <c r="I126" s="46"/>
      <c r="J126" s="46"/>
    </row>
    <row r="127" spans="1:22" ht="13.8" x14ac:dyDescent="0.25">
      <c r="A127" s="3"/>
      <c r="B127" s="3"/>
      <c r="C127" s="4"/>
      <c r="D127" s="4"/>
      <c r="E127" s="4"/>
      <c r="F127" s="4"/>
      <c r="G127" s="46"/>
      <c r="H127" s="46"/>
      <c r="I127" s="46"/>
      <c r="J127" s="46"/>
    </row>
    <row r="128" spans="1:22" ht="13.8" x14ac:dyDescent="0.25">
      <c r="A128" s="3"/>
      <c r="B128" s="3"/>
      <c r="C128" s="4"/>
      <c r="D128" s="4"/>
      <c r="E128" s="4"/>
      <c r="F128" s="4"/>
      <c r="G128" s="46"/>
      <c r="H128" s="46"/>
      <c r="I128" s="46"/>
      <c r="J128" s="46"/>
    </row>
    <row r="129" spans="1:10" ht="13.8" x14ac:dyDescent="0.25">
      <c r="A129" s="3"/>
      <c r="B129" s="3"/>
      <c r="C129" s="4"/>
      <c r="D129" s="4"/>
      <c r="E129" s="4"/>
      <c r="F129" s="4"/>
      <c r="G129" s="46"/>
      <c r="H129" s="46"/>
      <c r="I129" s="46"/>
      <c r="J129" s="46"/>
    </row>
  </sheetData>
  <mergeCells count="28">
    <mergeCell ref="L5:N5"/>
    <mergeCell ref="O5:O8"/>
    <mergeCell ref="P5:R5"/>
    <mergeCell ref="H6:H8"/>
    <mergeCell ref="A111:B111"/>
    <mergeCell ref="M6:N6"/>
    <mergeCell ref="P6:P8"/>
    <mergeCell ref="D6:D8"/>
    <mergeCell ref="Q7:Q8"/>
    <mergeCell ref="E6:F6"/>
    <mergeCell ref="I6:J6"/>
    <mergeCell ref="L6:L8"/>
    <mergeCell ref="A2:R2"/>
    <mergeCell ref="B3:L3"/>
    <mergeCell ref="A4:B8"/>
    <mergeCell ref="C4:F4"/>
    <mergeCell ref="G4:J4"/>
    <mergeCell ref="K4:N4"/>
    <mergeCell ref="O4:R4"/>
    <mergeCell ref="C5:C8"/>
    <mergeCell ref="D5:F5"/>
    <mergeCell ref="G5:G8"/>
    <mergeCell ref="H5:J5"/>
    <mergeCell ref="K5:K8"/>
    <mergeCell ref="Q6:R6"/>
    <mergeCell ref="E7:E8"/>
    <mergeCell ref="I7:I8"/>
    <mergeCell ref="M7:M8"/>
  </mergeCells>
  <conditionalFormatting sqref="B76">
    <cfRule type="expression" dxfId="0" priority="1" stopIfTrue="1">
      <formula>#REF!=1</formula>
    </cfRule>
  </conditionalFormatting>
  <pageMargins left="0.15748031496062992" right="0.15748031496062992" top="0.39370078740157483" bottom="0.35433070866141736" header="0.19685039370078741" footer="0.15748031496062992"/>
  <pageSetup paperSize="9" scale="42" fitToHeight="6" orientation="landscape" horizontalDpi="120" verticalDpi="144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2025рік</vt:lpstr>
      <vt:lpstr>'2025рік'!Заголовки_для_друку</vt:lpstr>
      <vt:lpstr>'2025рік'!Область_друку</vt:lpstr>
    </vt:vector>
  </TitlesOfParts>
  <Company>OFU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220FU11</cp:lastModifiedBy>
  <cp:lastPrinted>2024-04-22T12:26:04Z</cp:lastPrinted>
  <dcterms:created xsi:type="dcterms:W3CDTF">2005-07-06T12:29:33Z</dcterms:created>
  <dcterms:modified xsi:type="dcterms:W3CDTF">2025-08-02T12:09:54Z</dcterms:modified>
</cp:coreProperties>
</file>