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9_НАСТУПНЕ\"/>
    </mc:Choice>
  </mc:AlternateContent>
  <bookViews>
    <workbookView xWindow="-108" yWindow="-108" windowWidth="23256" windowHeight="12576"/>
  </bookViews>
  <sheets>
    <sheet name="2025" sheetId="7" r:id="rId1"/>
  </sheets>
  <definedNames>
    <definedName name="_xlnm.Print_Titles" localSheetId="0">'2025'!$15:$15</definedName>
    <definedName name="_xlnm.Print_Area" localSheetId="0">'2025'!$A$1:$D$39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7" l="1"/>
  <c r="E37" i="7"/>
  <c r="J37" i="7" s="1"/>
  <c r="H36" i="7"/>
  <c r="H35" i="7" s="1"/>
  <c r="E36" i="7"/>
  <c r="I35" i="7"/>
  <c r="G35" i="7"/>
  <c r="F35" i="7"/>
  <c r="D35" i="7"/>
  <c r="E35" i="7" l="1"/>
  <c r="J35" i="7" s="1"/>
  <c r="J36" i="7"/>
  <c r="D33" i="7"/>
  <c r="D31" i="7"/>
  <c r="D28" i="7"/>
  <c r="D25" i="7" l="1"/>
  <c r="D24" i="7" s="1"/>
  <c r="D22" i="7" s="1"/>
  <c r="F27" i="7"/>
  <c r="H27" i="7"/>
  <c r="E27" i="7"/>
  <c r="J18" i="7"/>
  <c r="J19" i="7"/>
  <c r="H20" i="7"/>
  <c r="J20" i="7" s="1"/>
  <c r="J27" i="7" l="1"/>
  <c r="H26" i="7"/>
  <c r="E26" i="7"/>
  <c r="J26" i="7" l="1"/>
  <c r="I25" i="7"/>
  <c r="H25" i="7"/>
  <c r="G25" i="7"/>
  <c r="G24" i="7" l="1"/>
  <c r="H24" i="7"/>
  <c r="I24" i="7"/>
  <c r="G22" i="7" l="1"/>
  <c r="G21" i="7" s="1"/>
  <c r="H22" i="7" l="1"/>
  <c r="H21" i="7" s="1"/>
  <c r="I22" i="7"/>
  <c r="I21" i="7" s="1"/>
  <c r="E25" i="7"/>
  <c r="E24" i="7" l="1"/>
  <c r="E22" i="7" s="1"/>
  <c r="F25" i="7"/>
  <c r="F24" i="7" s="1"/>
  <c r="F22" i="7" l="1"/>
  <c r="F21" i="7" s="1"/>
  <c r="E21" i="7"/>
  <c r="J25" i="7" l="1"/>
  <c r="J24" i="7" l="1"/>
  <c r="D17" i="7"/>
  <c r="I16" i="7" l="1"/>
  <c r="H16" i="7"/>
  <c r="D21" i="7"/>
  <c r="L16" i="7" s="1"/>
  <c r="J21" i="7" l="1"/>
  <c r="E11" i="7"/>
  <c r="J22" i="7"/>
</calcChain>
</file>

<file path=xl/sharedStrings.xml><?xml version="1.0" encoding="utf-8"?>
<sst xmlns="http://schemas.openxmlformats.org/spreadsheetml/2006/main" count="44" uniqueCount="40">
  <si>
    <t>КДБ/Код ТПКВКМБ/ТКВКБМС</t>
  </si>
  <si>
    <t>Код ФКВКБ</t>
  </si>
  <si>
    <t>Найменування доходів/бюджетної програми/види робіт</t>
  </si>
  <si>
    <t xml:space="preserve">Фонду охорони навколишнього природного середовища </t>
  </si>
  <si>
    <t xml:space="preserve">Видатки, всього - </t>
  </si>
  <si>
    <t>0540</t>
  </si>
  <si>
    <t>Обсяг доходів/обсяг видатків, грн.</t>
  </si>
  <si>
    <t>Надходження, всього-</t>
  </si>
  <si>
    <t>в т.ч.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</si>
  <si>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</si>
  <si>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Кошторис</t>
  </si>
  <si>
    <t>Екологічний податок</t>
  </si>
  <si>
    <t>Природоохоронні заходи за рахунок цільових фондів</t>
  </si>
  <si>
    <t xml:space="preserve">в т.ч. </t>
  </si>
  <si>
    <t>Видатки споживання</t>
  </si>
  <si>
    <t>0218340</t>
  </si>
  <si>
    <t>Виконавчий комітет Чорноморської міської ради Одеського району Одеської області</t>
  </si>
  <si>
    <t>джерела фінансування</t>
  </si>
  <si>
    <t xml:space="preserve">           Начальник фінансового управління                                                  Ольга ЯКОВЕНКО</t>
  </si>
  <si>
    <t xml:space="preserve">                                                                                                                                                       Чорноморської міської ради</t>
  </si>
  <si>
    <t xml:space="preserve">                                                                                                                                                       до  рішення</t>
  </si>
  <si>
    <t>у складі бюджету Чорноморської міської територіальної громади на 2025 рік</t>
  </si>
  <si>
    <t xml:space="preserve">Поводження з небезпечними відходами (збирання, перевезення, відновлення, рециклінг, видалення тощо) </t>
  </si>
  <si>
    <t>Розроблення місцевого плану дій з управління відходами</t>
  </si>
  <si>
    <t>Розроблення міського плану сталої мобільності</t>
  </si>
  <si>
    <t xml:space="preserve">Проведення лабораторних досліджень рівня забруднення атмосферного повітря, шуму, радіаційного фону в межах Чорноморської міської територіальної громади Одеського району Одеської </t>
  </si>
  <si>
    <t>Організація та проведення  роз’яснювальної роботи щодо необхідності роздільного сортування (ярмарки, флешмобів, виготовлення реклами)</t>
  </si>
  <si>
    <t>Придбання та встановлення обладнання стаціонарних постів автоматизованої системи моніторингу атмосферного повітря / придбання та встановлення станції моніторингу повітря в межах громади</t>
  </si>
  <si>
    <t>Збільшення площ зелених насаджень: 
- заходи з озеленення / придбання та посадка зелених насаджень, заходи з вертикального озеленення</t>
  </si>
  <si>
    <t>Організація та проведення заходів щодо популяризації охорони довкілля (конференції, екологічні форуми, виставки, фестивалі, створення освітнього ЕКО-ХАБу тощо) / проведення освітніх заходів щодо підвищення екологічної свідомості (екофоруми, майстеркласи, виставки, тощо)</t>
  </si>
  <si>
    <t>Організація та проведення  роз’яснювальної роботи щодо необхідності роздільного сортування (ярмарки, флешмобів, виготовлення реклами)/ заходи в рамках проєкту "Спільна комора. Діліться, ремонтуйте і знову застосуйте (Створення REUSE REAPER Центру)</t>
  </si>
  <si>
    <t xml:space="preserve">                                                                                                                                                       від                  2025 №           - VІII</t>
  </si>
  <si>
    <t>1218340</t>
  </si>
  <si>
    <t>Відділ комунального господарства та благоустрою Чорноморської міської ради Одеського району Одеської області</t>
  </si>
  <si>
    <t>Охорона водних ресурсів / Поточний ремонт камери на каналізаційному напірному колекторі за адресою: Одеська область, Одеський район, с.Молодіжне, на розі вул.Дукова та вул.Богдана Хмельницького</t>
  </si>
  <si>
    <t>Охорона водних ресурсів / Поточний ремонт камери на каналізаційному напірному колекторі в районі КОС м.Чорноморська  за адресою: Одеська область, Одеський район, Дальницька сільрада, комплект будівель і споруд № 2 (за межами населеного пункту)</t>
  </si>
  <si>
    <t>Залишки коштів фонду охорони навколишнього природного середовища  станом на 01.01.2025р., до розподілу</t>
  </si>
  <si>
    <t xml:space="preserve">                                                                                                                                                      "Додаток 9</t>
  </si>
  <si>
    <t xml:space="preserve">                                                                                                                                                       від 23.12.2024 № 754 - VІII"</t>
  </si>
  <si>
    <t xml:space="preserve">                                                                                                                                                       Додаток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</si>
</sst>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/>
    <xf numFmtId="0" fontId="2" fillId="2" borderId="0" xfId="0" applyFont="1" applyFill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" fontId="2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1" fillId="2" borderId="0" xfId="0" applyFont="1" applyFill="1" applyAlignment="1">
      <alignment wrapText="1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/>
    <xf numFmtId="4" fontId="1" fillId="0" borderId="0" xfId="0" applyNumberFormat="1" applyFont="1"/>
    <xf numFmtId="4" fontId="10" fillId="2" borderId="1" xfId="0" applyNumberFormat="1" applyFont="1" applyFill="1" applyBorder="1"/>
    <xf numFmtId="4" fontId="10" fillId="2" borderId="1" xfId="0" applyNumberFormat="1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center"/>
    </xf>
    <xf numFmtId="4" fontId="12" fillId="2" borderId="1" xfId="0" applyNumberFormat="1" applyFont="1" applyFill="1" applyBorder="1"/>
    <xf numFmtId="4" fontId="4" fillId="0" borderId="1" xfId="0" applyNumberFormat="1" applyFont="1" applyBorder="1"/>
    <xf numFmtId="4" fontId="4" fillId="2" borderId="1" xfId="0" applyNumberFormat="1" applyFont="1" applyFill="1" applyBorder="1"/>
    <xf numFmtId="4" fontId="13" fillId="2" borderId="1" xfId="0" applyNumberFormat="1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4" fontId="2" fillId="2" borderId="0" xfId="0" applyNumberFormat="1" applyFont="1" applyFill="1"/>
    <xf numFmtId="0" fontId="7" fillId="2" borderId="1" xfId="0" applyFont="1" applyFill="1" applyBorder="1" applyAlignment="1">
      <alignment wrapText="1"/>
    </xf>
    <xf numFmtId="4" fontId="15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4" fontId="0" fillId="2" borderId="0" xfId="0" applyNumberFormat="1" applyFill="1"/>
    <xf numFmtId="0" fontId="0" fillId="2" borderId="0" xfId="0" applyFill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Звичайни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BreakPreview" topLeftCell="A19" zoomScaleNormal="100" zoomScaleSheetLayoutView="100" workbookViewId="0">
      <selection activeCell="C2" sqref="C2:D2"/>
    </sheetView>
  </sheetViews>
  <sheetFormatPr defaultColWidth="9.109375" defaultRowHeight="15.6"/>
  <cols>
    <col min="1" max="1" width="11.44140625" style="1" customWidth="1"/>
    <col min="2" max="2" width="8.88671875" style="1" customWidth="1"/>
    <col min="3" max="3" width="81.33203125" style="1" customWidth="1"/>
    <col min="4" max="4" width="23.109375" style="1" customWidth="1"/>
    <col min="5" max="5" width="11.33203125" style="1" hidden="1" customWidth="1"/>
    <col min="6" max="6" width="10" style="1" hidden="1" customWidth="1"/>
    <col min="7" max="7" width="9.44140625" style="1" hidden="1" customWidth="1"/>
    <col min="8" max="8" width="11.33203125" style="1" hidden="1" customWidth="1"/>
    <col min="9" max="9" width="13.109375" style="1" hidden="1" customWidth="1"/>
    <col min="10" max="10" width="7.88671875" style="1" hidden="1" customWidth="1"/>
    <col min="11" max="11" width="0" style="1" hidden="1" customWidth="1"/>
    <col min="12" max="16384" width="9.109375" style="1"/>
  </cols>
  <sheetData>
    <row r="1" spans="1:12">
      <c r="C1" s="58" t="s">
        <v>39</v>
      </c>
      <c r="D1" s="58"/>
    </row>
    <row r="2" spans="1:12">
      <c r="C2" s="58" t="s">
        <v>20</v>
      </c>
      <c r="D2" s="58"/>
    </row>
    <row r="3" spans="1:12">
      <c r="C3" s="58" t="s">
        <v>19</v>
      </c>
      <c r="D3" s="58"/>
    </row>
    <row r="4" spans="1:12">
      <c r="C4" s="58" t="s">
        <v>31</v>
      </c>
      <c r="D4" s="58"/>
    </row>
    <row r="6" spans="1:12">
      <c r="C6" s="58" t="s">
        <v>37</v>
      </c>
      <c r="D6" s="58"/>
    </row>
    <row r="7" spans="1:12">
      <c r="C7" s="58" t="s">
        <v>20</v>
      </c>
      <c r="D7" s="58"/>
    </row>
    <row r="8" spans="1:12">
      <c r="C8" s="58" t="s">
        <v>19</v>
      </c>
      <c r="D8" s="58"/>
    </row>
    <row r="9" spans="1:12">
      <c r="C9" s="58" t="s">
        <v>38</v>
      </c>
      <c r="D9" s="58"/>
    </row>
    <row r="11" spans="1:12" s="12" customFormat="1">
      <c r="A11" s="60" t="s">
        <v>10</v>
      </c>
      <c r="B11" s="60"/>
      <c r="C11" s="60"/>
      <c r="D11" s="60"/>
      <c r="E11" s="35" t="e">
        <f>#REF!+D17-D21</f>
        <v>#REF!</v>
      </c>
      <c r="F11" s="1"/>
    </row>
    <row r="12" spans="1:12" s="12" customFormat="1">
      <c r="A12" s="60" t="s">
        <v>3</v>
      </c>
      <c r="B12" s="60"/>
      <c r="C12" s="60"/>
      <c r="D12" s="60"/>
      <c r="E12" s="1"/>
      <c r="F12" s="1"/>
    </row>
    <row r="13" spans="1:12" s="12" customFormat="1">
      <c r="A13" s="60" t="s">
        <v>21</v>
      </c>
      <c r="B13" s="60"/>
      <c r="C13" s="60"/>
      <c r="D13" s="60"/>
      <c r="E13" s="1"/>
      <c r="F13" s="1"/>
    </row>
    <row r="14" spans="1:12" s="3" customFormat="1" ht="16.8">
      <c r="A14" s="9"/>
      <c r="B14" s="9"/>
      <c r="C14" s="9"/>
      <c r="D14" s="9"/>
      <c r="E14" s="59" t="s">
        <v>17</v>
      </c>
      <c r="F14" s="59"/>
      <c r="G14" s="59"/>
      <c r="H14" s="59"/>
      <c r="I14" s="59"/>
    </row>
    <row r="15" spans="1:12" s="11" customFormat="1" ht="39.6">
      <c r="A15" s="10" t="s">
        <v>0</v>
      </c>
      <c r="B15" s="10" t="s">
        <v>1</v>
      </c>
      <c r="C15" s="10" t="s">
        <v>2</v>
      </c>
      <c r="D15" s="10" t="s">
        <v>6</v>
      </c>
      <c r="E15" s="10">
        <v>19010100</v>
      </c>
      <c r="F15" s="10">
        <v>19010200</v>
      </c>
      <c r="G15" s="10">
        <v>19010300</v>
      </c>
      <c r="H15" s="10">
        <v>24062100</v>
      </c>
      <c r="I15" s="10">
        <v>208100</v>
      </c>
    </row>
    <row r="16" spans="1:12" s="57" customFormat="1" ht="31.2">
      <c r="A16" s="50"/>
      <c r="B16" s="50"/>
      <c r="C16" s="51" t="s">
        <v>36</v>
      </c>
      <c r="D16" s="52">
        <v>1133700</v>
      </c>
      <c r="E16" s="53"/>
      <c r="F16" s="50"/>
      <c r="G16" s="54"/>
      <c r="H16" s="55">
        <f>D16+D17-D20</f>
        <v>1783700</v>
      </c>
      <c r="I16" s="56">
        <f>D16+D17-D20</f>
        <v>1783700</v>
      </c>
      <c r="L16" s="56">
        <f>D16+D17-D21</f>
        <v>0</v>
      </c>
    </row>
    <row r="17" spans="1:12">
      <c r="A17" s="4"/>
      <c r="B17" s="4"/>
      <c r="C17" s="4" t="s">
        <v>7</v>
      </c>
      <c r="D17" s="24">
        <f>D19+D20</f>
        <v>900000</v>
      </c>
      <c r="E17" s="34"/>
      <c r="F17" s="34"/>
      <c r="G17" s="34"/>
      <c r="H17" s="34"/>
      <c r="I17" s="34"/>
      <c r="J17" s="35"/>
    </row>
    <row r="18" spans="1:12">
      <c r="A18" s="15"/>
      <c r="B18" s="15"/>
      <c r="C18" s="15" t="s">
        <v>8</v>
      </c>
      <c r="D18" s="18"/>
      <c r="E18" s="34"/>
      <c r="F18" s="34"/>
      <c r="G18" s="34"/>
      <c r="H18" s="34"/>
      <c r="I18" s="34"/>
      <c r="J18" s="35">
        <f t="shared" ref="J18:J20" si="0">D18-E18-F18-G18-H18-I18</f>
        <v>0</v>
      </c>
    </row>
    <row r="19" spans="1:12">
      <c r="A19" s="16">
        <v>19010000</v>
      </c>
      <c r="B19" s="16"/>
      <c r="C19" s="16" t="s">
        <v>11</v>
      </c>
      <c r="D19" s="25">
        <v>650000</v>
      </c>
      <c r="E19" s="34">
        <v>120000</v>
      </c>
      <c r="F19" s="34">
        <v>77100</v>
      </c>
      <c r="G19" s="34">
        <v>7900</v>
      </c>
      <c r="H19" s="34"/>
      <c r="I19" s="34"/>
      <c r="J19" s="35">
        <f t="shared" si="0"/>
        <v>445000</v>
      </c>
    </row>
    <row r="20" spans="1:12" ht="46.8">
      <c r="A20" s="16">
        <v>24062100</v>
      </c>
      <c r="B20" s="16"/>
      <c r="C20" s="17" t="s">
        <v>9</v>
      </c>
      <c r="D20" s="25">
        <v>250000</v>
      </c>
      <c r="E20" s="34"/>
      <c r="F20" s="34"/>
      <c r="G20" s="34"/>
      <c r="H20" s="34">
        <f>500000-202600-134500</f>
        <v>162900</v>
      </c>
      <c r="I20" s="34"/>
      <c r="J20" s="35">
        <f t="shared" si="0"/>
        <v>87100</v>
      </c>
    </row>
    <row r="21" spans="1:12" s="5" customFormat="1">
      <c r="A21" s="4"/>
      <c r="B21" s="4"/>
      <c r="C21" s="4" t="s">
        <v>4</v>
      </c>
      <c r="D21" s="24">
        <f>D22</f>
        <v>2033700</v>
      </c>
      <c r="E21" s="37" t="e">
        <f t="shared" ref="E21:I21" si="1">E22</f>
        <v>#REF!</v>
      </c>
      <c r="F21" s="37" t="e">
        <f t="shared" si="1"/>
        <v>#REF!</v>
      </c>
      <c r="G21" s="37" t="e">
        <f t="shared" si="1"/>
        <v>#REF!</v>
      </c>
      <c r="H21" s="37" t="e">
        <f t="shared" si="1"/>
        <v>#REF!</v>
      </c>
      <c r="I21" s="37" t="e">
        <f t="shared" si="1"/>
        <v>#REF!</v>
      </c>
      <c r="J21" s="35" t="e">
        <f t="shared" ref="J21:J22" si="2">D21-E21-F21-G21-H21-I21</f>
        <v>#REF!</v>
      </c>
      <c r="L21" s="45"/>
    </row>
    <row r="22" spans="1:12">
      <c r="A22" s="19">
        <v>8340</v>
      </c>
      <c r="B22" s="20" t="s">
        <v>5</v>
      </c>
      <c r="C22" s="21" t="s">
        <v>12</v>
      </c>
      <c r="D22" s="24">
        <f>D24</f>
        <v>2033700</v>
      </c>
      <c r="E22" s="37" t="e">
        <f t="shared" ref="E22:I22" si="3">E24+E30</f>
        <v>#REF!</v>
      </c>
      <c r="F22" s="37" t="e">
        <f t="shared" si="3"/>
        <v>#REF!</v>
      </c>
      <c r="G22" s="37" t="e">
        <f t="shared" si="3"/>
        <v>#REF!</v>
      </c>
      <c r="H22" s="37" t="e">
        <f t="shared" si="3"/>
        <v>#REF!</v>
      </c>
      <c r="I22" s="37" t="e">
        <f t="shared" si="3"/>
        <v>#REF!</v>
      </c>
      <c r="J22" s="35" t="e">
        <f t="shared" si="2"/>
        <v>#REF!</v>
      </c>
    </row>
    <row r="23" spans="1:12">
      <c r="A23" s="4"/>
      <c r="B23" s="4"/>
      <c r="C23" s="22" t="s">
        <v>13</v>
      </c>
      <c r="D23" s="24"/>
      <c r="E23" s="37"/>
      <c r="F23" s="37"/>
      <c r="G23" s="37"/>
      <c r="H23" s="37"/>
      <c r="I23" s="37"/>
      <c r="J23" s="35"/>
    </row>
    <row r="24" spans="1:12" ht="16.2">
      <c r="A24" s="4"/>
      <c r="B24" s="4"/>
      <c r="C24" s="23" t="s">
        <v>14</v>
      </c>
      <c r="D24" s="26">
        <f>D25+D35</f>
        <v>2033700</v>
      </c>
      <c r="E24" s="38" t="e">
        <f t="shared" ref="E24:I24" si="4">E25+E28</f>
        <v>#REF!</v>
      </c>
      <c r="F24" s="38" t="e">
        <f t="shared" si="4"/>
        <v>#REF!</v>
      </c>
      <c r="G24" s="38" t="e">
        <f t="shared" si="4"/>
        <v>#REF!</v>
      </c>
      <c r="H24" s="38" t="e">
        <f t="shared" si="4"/>
        <v>#REF!</v>
      </c>
      <c r="I24" s="38" t="e">
        <f t="shared" si="4"/>
        <v>#REF!</v>
      </c>
      <c r="J24" s="35" t="e">
        <f>D24-E24-F24-G24-H24-I24</f>
        <v>#REF!</v>
      </c>
    </row>
    <row r="25" spans="1:12" ht="31.2">
      <c r="A25" s="32" t="s">
        <v>15</v>
      </c>
      <c r="B25" s="32" t="s">
        <v>5</v>
      </c>
      <c r="C25" s="33" t="s">
        <v>16</v>
      </c>
      <c r="D25" s="24">
        <f>SUM(D26:D34)</f>
        <v>900000</v>
      </c>
      <c r="E25" s="37" t="e">
        <f>E26+E27+#REF!</f>
        <v>#REF!</v>
      </c>
      <c r="F25" s="37" t="e">
        <f>F26+F27+#REF!</f>
        <v>#REF!</v>
      </c>
      <c r="G25" s="37" t="e">
        <f>G26+G27+#REF!</f>
        <v>#REF!</v>
      </c>
      <c r="H25" s="37" t="e">
        <f>H26+H27+#REF!</f>
        <v>#REF!</v>
      </c>
      <c r="I25" s="37" t="e">
        <f>I26+I27+#REF!</f>
        <v>#REF!</v>
      </c>
      <c r="J25" s="35" t="e">
        <f t="shared" ref="J25:J27" si="5">D25-E25-F25-G25-H25-I25</f>
        <v>#REF!</v>
      </c>
    </row>
    <row r="26" spans="1:12" ht="46.8">
      <c r="A26" s="6"/>
      <c r="B26" s="6"/>
      <c r="C26" s="46" t="s">
        <v>27</v>
      </c>
      <c r="D26" s="18">
        <v>50000</v>
      </c>
      <c r="E26" s="39">
        <f>49000-49000</f>
        <v>0</v>
      </c>
      <c r="F26" s="39"/>
      <c r="G26" s="36"/>
      <c r="H26" s="41">
        <f>49000</f>
        <v>49000</v>
      </c>
      <c r="I26" s="40"/>
      <c r="J26" s="35">
        <f t="shared" si="5"/>
        <v>1000</v>
      </c>
    </row>
    <row r="27" spans="1:12" ht="46.8">
      <c r="A27" s="6"/>
      <c r="B27" s="6"/>
      <c r="C27" s="46" t="s">
        <v>28</v>
      </c>
      <c r="D27" s="18">
        <v>100000</v>
      </c>
      <c r="E27" s="41">
        <f>49000-26000-23000</f>
        <v>0</v>
      </c>
      <c r="F27" s="41">
        <f>26000-26000</f>
        <v>0</v>
      </c>
      <c r="G27" s="36"/>
      <c r="H27" s="41">
        <f>23000+26000</f>
        <v>49000</v>
      </c>
      <c r="I27" s="40"/>
      <c r="J27" s="35">
        <f t="shared" si="5"/>
        <v>51000</v>
      </c>
    </row>
    <row r="28" spans="1:12">
      <c r="A28" s="28"/>
      <c r="B28" s="4"/>
      <c r="C28" s="46" t="s">
        <v>23</v>
      </c>
      <c r="D28" s="18">
        <f>100000</f>
        <v>100000</v>
      </c>
      <c r="E28" s="42"/>
      <c r="F28" s="42"/>
      <c r="G28" s="42"/>
      <c r="H28" s="42"/>
      <c r="I28" s="42"/>
      <c r="J28" s="35"/>
    </row>
    <row r="29" spans="1:12">
      <c r="A29" s="6"/>
      <c r="B29" s="6"/>
      <c r="C29" s="46" t="s">
        <v>24</v>
      </c>
      <c r="D29" s="18">
        <v>250000</v>
      </c>
      <c r="E29" s="40"/>
      <c r="F29" s="40"/>
      <c r="G29" s="40"/>
      <c r="H29" s="39"/>
      <c r="I29" s="44"/>
      <c r="J29" s="35"/>
    </row>
    <row r="30" spans="1:12" ht="31.2">
      <c r="A30" s="4"/>
      <c r="B30" s="4"/>
      <c r="C30" s="46" t="s">
        <v>22</v>
      </c>
      <c r="D30" s="18">
        <v>100000</v>
      </c>
      <c r="E30" s="43"/>
      <c r="F30" s="43"/>
      <c r="G30" s="43"/>
      <c r="H30" s="43"/>
      <c r="I30" s="43"/>
      <c r="J30" s="35"/>
    </row>
    <row r="31" spans="1:12" ht="46.8">
      <c r="A31" s="28"/>
      <c r="B31" s="4"/>
      <c r="C31" s="46" t="s">
        <v>25</v>
      </c>
      <c r="D31" s="47">
        <f>100000-50000</f>
        <v>50000</v>
      </c>
      <c r="E31" s="42"/>
      <c r="F31" s="42"/>
      <c r="G31" s="42"/>
      <c r="H31" s="42"/>
      <c r="I31" s="42"/>
      <c r="J31" s="35"/>
    </row>
    <row r="32" spans="1:12" ht="62.4">
      <c r="A32" s="28"/>
      <c r="B32" s="4"/>
      <c r="C32" s="46" t="s">
        <v>30</v>
      </c>
      <c r="D32" s="18">
        <v>100000</v>
      </c>
      <c r="E32" s="42"/>
      <c r="F32" s="42"/>
      <c r="G32" s="42"/>
      <c r="H32" s="42"/>
      <c r="I32" s="42"/>
      <c r="J32" s="35"/>
    </row>
    <row r="33" spans="1:10" ht="31.2">
      <c r="A33" s="28"/>
      <c r="B33" s="4"/>
      <c r="C33" s="46" t="s">
        <v>26</v>
      </c>
      <c r="D33" s="47">
        <f>150000-20000</f>
        <v>130000</v>
      </c>
      <c r="E33" s="42"/>
      <c r="F33" s="42"/>
      <c r="G33" s="42"/>
      <c r="H33" s="42"/>
      <c r="I33" s="42"/>
      <c r="J33" s="35"/>
    </row>
    <row r="34" spans="1:10" ht="62.4">
      <c r="A34" s="28"/>
      <c r="B34" s="4"/>
      <c r="C34" s="46" t="s">
        <v>29</v>
      </c>
      <c r="D34" s="18">
        <v>20000</v>
      </c>
      <c r="E34" s="42"/>
      <c r="F34" s="42"/>
      <c r="G34" s="42"/>
      <c r="H34" s="42"/>
      <c r="I34" s="42"/>
      <c r="J34" s="35"/>
    </row>
    <row r="35" spans="1:10" ht="31.2">
      <c r="A35" s="32" t="s">
        <v>32</v>
      </c>
      <c r="B35" s="32" t="s">
        <v>5</v>
      </c>
      <c r="C35" s="33" t="s">
        <v>33</v>
      </c>
      <c r="D35" s="24">
        <f>SUM(D36:D41)</f>
        <v>1133700</v>
      </c>
      <c r="E35" s="37" t="e">
        <f>E36+E37+#REF!</f>
        <v>#REF!</v>
      </c>
      <c r="F35" s="37" t="e">
        <f>F36+F37+#REF!</f>
        <v>#REF!</v>
      </c>
      <c r="G35" s="37" t="e">
        <f>G36+G37+#REF!</f>
        <v>#REF!</v>
      </c>
      <c r="H35" s="37" t="e">
        <f>H36+H37+#REF!</f>
        <v>#REF!</v>
      </c>
      <c r="I35" s="37" t="e">
        <f>I36+I37+#REF!</f>
        <v>#REF!</v>
      </c>
      <c r="J35" s="35" t="e">
        <f t="shared" ref="J35:J37" si="6">D35-E35-F35-G35-H35-I35</f>
        <v>#REF!</v>
      </c>
    </row>
    <row r="36" spans="1:10" ht="46.8">
      <c r="A36" s="6"/>
      <c r="B36" s="6"/>
      <c r="C36" s="48" t="s">
        <v>34</v>
      </c>
      <c r="D36" s="49">
        <v>566850</v>
      </c>
      <c r="E36" s="39">
        <f t="shared" ref="E36:E37" si="7">49000-49000</f>
        <v>0</v>
      </c>
      <c r="F36" s="39"/>
      <c r="G36" s="36"/>
      <c r="H36" s="41">
        <f>49000</f>
        <v>49000</v>
      </c>
      <c r="I36" s="40"/>
      <c r="J36" s="35">
        <f t="shared" si="6"/>
        <v>517850</v>
      </c>
    </row>
    <row r="37" spans="1:10" ht="62.4">
      <c r="A37" s="6"/>
      <c r="B37" s="6"/>
      <c r="C37" s="48" t="s">
        <v>35</v>
      </c>
      <c r="D37" s="49">
        <v>566850</v>
      </c>
      <c r="E37" s="39">
        <f t="shared" si="7"/>
        <v>0</v>
      </c>
      <c r="F37" s="39"/>
      <c r="G37" s="36"/>
      <c r="H37" s="41">
        <f>49000</f>
        <v>49000</v>
      </c>
      <c r="I37" s="40"/>
      <c r="J37" s="35">
        <f t="shared" si="6"/>
        <v>517850</v>
      </c>
    </row>
    <row r="38" spans="1:10" s="30" customFormat="1" ht="16.2">
      <c r="A38" s="7"/>
      <c r="B38" s="7"/>
      <c r="C38" s="31"/>
      <c r="D38" s="27"/>
      <c r="E38" s="29"/>
      <c r="F38" s="29"/>
    </row>
    <row r="39" spans="1:10" s="8" customFormat="1">
      <c r="A39" s="8" t="s">
        <v>18</v>
      </c>
      <c r="C39" s="14"/>
      <c r="D39" s="13"/>
    </row>
    <row r="40" spans="1:10">
      <c r="D40" s="2"/>
    </row>
    <row r="41" spans="1:10">
      <c r="D41" s="2"/>
    </row>
    <row r="42" spans="1:10">
      <c r="D42" s="2"/>
    </row>
    <row r="43" spans="1:10">
      <c r="D43" s="2"/>
    </row>
    <row r="44" spans="1:10">
      <c r="D44" s="2"/>
    </row>
    <row r="45" spans="1:10">
      <c r="D45" s="2"/>
    </row>
    <row r="46" spans="1:10">
      <c r="D46" s="2"/>
    </row>
    <row r="47" spans="1:10">
      <c r="D47" s="2"/>
    </row>
  </sheetData>
  <mergeCells count="12">
    <mergeCell ref="C1:D1"/>
    <mergeCell ref="C2:D2"/>
    <mergeCell ref="C3:D3"/>
    <mergeCell ref="C4:D4"/>
    <mergeCell ref="E14:I14"/>
    <mergeCell ref="A12:D12"/>
    <mergeCell ref="A13:D13"/>
    <mergeCell ref="C6:D6"/>
    <mergeCell ref="C7:D7"/>
    <mergeCell ref="C9:D9"/>
    <mergeCell ref="A11:D11"/>
    <mergeCell ref="C8:D8"/>
  </mergeCells>
  <pageMargins left="0.70866141732283472" right="0.11811023622047245" top="0.15748031496062992" bottom="0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220FU11</cp:lastModifiedBy>
  <cp:lastPrinted>2024-12-15T14:58:32Z</cp:lastPrinted>
  <dcterms:created xsi:type="dcterms:W3CDTF">2017-11-14T12:36:37Z</dcterms:created>
  <dcterms:modified xsi:type="dcterms:W3CDTF">2025-09-15T14:38:02Z</dcterms:modified>
</cp:coreProperties>
</file>