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ncheva\Documents\РАБОТА\ПАВЕР ТЕК ГРУПП тариф тепло\РІШЕННЯ\"/>
    </mc:Choice>
  </mc:AlternateContent>
  <xr:revisionPtr revIDLastSave="0" documentId="13_ncr:1_{2B44CAF9-94F2-43A0-B3B8-3045483A0E5C}" xr6:coauthVersionLast="47" xr6:coauthVersionMax="47" xr10:uidLastSave="{00000000-0000-0000-0000-000000000000}"/>
  <bookViews>
    <workbookView xWindow="-108" yWindow="-108" windowWidth="23256" windowHeight="12576" activeTab="2" xr2:uid="{C28A64A0-260F-49FA-B7E5-570BD80059DC}"/>
  </bookViews>
  <sheets>
    <sheet name="Додаток 1 до рішення" sheetId="2" r:id="rId1"/>
    <sheet name="Додаток 2 до рішення" sheetId="3" r:id="rId2"/>
    <sheet name="Додаток 3 до рішення" sheetId="4" r:id="rId3"/>
    <sheet name="Аркуш1" sheetId="1" r:id="rId4"/>
  </sheets>
  <externalReferences>
    <externalReference r:id="rId5"/>
    <externalReference r:id="rId6"/>
    <externalReference r:id="rId7"/>
    <externalReference r:id="rId8"/>
  </externalReferences>
  <definedNames>
    <definedName name="__gvp14">[1]рік!#REF!</definedName>
    <definedName name="__gvp2">[1]рік!#REF!</definedName>
    <definedName name="__xlnm.Print_Area">#REF!</definedName>
    <definedName name="__xlnm.Print_Titles">(#REF!,#REF!)</definedName>
    <definedName name="_gvp14">[2]рік!#REF!</definedName>
    <definedName name="_gvp2">[2]рік!#REF!</definedName>
    <definedName name="_wrn2" localSheetId="1">{#N/A,#N/A,FALSE,"9PS0"}</definedName>
    <definedName name="_wrn2" localSheetId="2">{#N/A,#N/A,FALSE,"9PS0"}</definedName>
    <definedName name="_wrn2">{#N/A,#N/A,FALSE,"9PS0"}</definedName>
    <definedName name="A1048999">#REF!</definedName>
    <definedName name="A1049000">#REF!</definedName>
    <definedName name="A1049999">#REF!</definedName>
    <definedName name="A1050000">#REF!</definedName>
    <definedName name="A1060000">#REF!</definedName>
    <definedName name="A1999999">#REF!</definedName>
    <definedName name="A2000021">#REF!</definedName>
    <definedName name="A6000000">#REF!</definedName>
    <definedName name="aaa" localSheetId="1">{#N/A,#N/A,FALSE,"9PS0"}</definedName>
    <definedName name="aaa" localSheetId="2">{#N/A,#N/A,FALSE,"9PS0"}</definedName>
    <definedName name="aaa">{#N/A,#N/A,FALSE,"9PS0"}</definedName>
    <definedName name="ab" localSheetId="1">{#N/A,#N/A,FALSE,"9PS0"}</definedName>
    <definedName name="ab" localSheetId="2">{#N/A,#N/A,FALSE,"9PS0"}</definedName>
    <definedName name="ab">{#N/A,#N/A,FALSE,"9PS0"}</definedName>
    <definedName name="AccessDatabase">"C:\WINDOWS\Рабочий стол\Робота Лутчина\Ltke2new\Ltke22.mdb"</definedName>
    <definedName name="adhdfharh">#REF!</definedName>
    <definedName name="bbb" localSheetId="1">{#N/A,#N/A,FALSE,"9PS0"}</definedName>
    <definedName name="bbb" localSheetId="2">{#N/A,#N/A,FALSE,"9PS0"}</definedName>
    <definedName name="bbb">{#N/A,#N/A,FALSE,"9PS0"}</definedName>
    <definedName name="Button_21">"Ltke22_LTKE1_0798__3__Таблица"</definedName>
    <definedName name="chel20">[2]рік!#REF!</definedName>
    <definedName name="DataLevels">[3]Ini!$C$47:$C$49</definedName>
    <definedName name="dtjuwr6wu">#REF!</definedName>
    <definedName name="Excel_BuiltIn_Print_Area_1">#REF!</definedName>
    <definedName name="Excel_BuiltIn_Print_Area_3">#REF!</definedName>
    <definedName name="Excel_BuiltIn_Print_Area_9">#REF!</definedName>
    <definedName name="fdf">#REF!</definedName>
    <definedName name="fsdgfag">#REF!</definedName>
    <definedName name="koefE_1.1.1.">#REF!</definedName>
    <definedName name="koefE_1.1.2.">#REF!</definedName>
    <definedName name="koefT_1.2.">#REF!</definedName>
    <definedName name="kot" localSheetId="1">{#N/A,#N/A,FALSE,"9PS0"}</definedName>
    <definedName name="kot" localSheetId="2">{#N/A,#N/A,FALSE,"9PS0"}</definedName>
    <definedName name="kot">{#N/A,#N/A,FALSE,"9PS0"}</definedName>
    <definedName name="LastDataLev">[3]Ini!$C$46</definedName>
    <definedName name="LastDtLev">[3]Ini!$C$38</definedName>
    <definedName name="LevNames">[3]Ini!$C$40:$C$44</definedName>
    <definedName name="Ltke22_LTKE1_0798__3__Таблица">#REF!</definedName>
    <definedName name="QКТМ">[2]рік!#REF!</definedName>
    <definedName name="QКТМ1">[2]рік!#REF!</definedName>
    <definedName name="Qрозрах">[2]рік!#REF!</definedName>
    <definedName name="ReportsList">#REF!</definedName>
    <definedName name="s" localSheetId="1">{#N/A,#N/A,FALSE,"9PS0"}</definedName>
    <definedName name="s" localSheetId="2">{#N/A,#N/A,FALSE,"9PS0"}</definedName>
    <definedName name="s">{#N/A,#N/A,FALSE,"9PS0"}</definedName>
    <definedName name="solver_drv">1</definedName>
    <definedName name="solver_est">1</definedName>
    <definedName name="solver_itr">100</definedName>
    <definedName name="solver_lin">0</definedName>
    <definedName name="solver_num">0</definedName>
    <definedName name="solver_nwt">1</definedName>
    <definedName name="solver_opt">#REF!</definedName>
    <definedName name="solver_pre">0.000001</definedName>
    <definedName name="solver_scl">0</definedName>
    <definedName name="solver_sho">0</definedName>
    <definedName name="solver_tim">100</definedName>
    <definedName name="solver_tmp">#NULL!</definedName>
    <definedName name="solver_tol">0.05</definedName>
    <definedName name="solver_typ">1</definedName>
    <definedName name="solver_val">0</definedName>
    <definedName name="st">#REF!</definedName>
    <definedName name="t" localSheetId="1">{#N/A,#N/A,FALSE,"9PS0"}</definedName>
    <definedName name="t" localSheetId="2">{#N/A,#N/A,FALSE,"9PS0"}</definedName>
    <definedName name="t">{#N/A,#N/A,FALSE,"9PS0"}</definedName>
    <definedName name="tgfaf">#REF!</definedName>
    <definedName name="ver" localSheetId="1">{#N/A,#N/A,FALSE,"9PS0"}</definedName>
    <definedName name="ver" localSheetId="2">{#N/A,#N/A,FALSE,"9PS0"}</definedName>
    <definedName name="ver">{#N/A,#N/A,FALSE,"9PS0"}</definedName>
    <definedName name="voda100">[2]рік!#REF!</definedName>
    <definedName name="wrn.r1." localSheetId="1">{#N/A,#N/A,FALSE,"9PS0"}</definedName>
    <definedName name="wrn.r1." localSheetId="2">{#N/A,#N/A,FALSE,"9PS0"}</definedName>
    <definedName name="wrn.r1.">{#N/A,#N/A,FALSE,"9PS0"}</definedName>
    <definedName name="xff1">#REF!</definedName>
    <definedName name="xgg">#REF!</definedName>
    <definedName name="xgg1">#REF!</definedName>
    <definedName name="xxx1">#REF!</definedName>
    <definedName name="Year">#REF!</definedName>
    <definedName name="zzz1">#REF!</definedName>
    <definedName name="А1">#REF!</definedName>
    <definedName name="ааола">#REF!</definedName>
    <definedName name="АвтоподборВС">#REF!</definedName>
    <definedName name="аеочапо">#REF!</definedName>
    <definedName name="ап">#REF!</definedName>
    <definedName name="_xlnm.Database">#REF!</definedName>
    <definedName name="База_данных_ИМ">#REF!</definedName>
    <definedName name="Баланс" localSheetId="1">'Додаток 2 до рішення'!Баланс</definedName>
    <definedName name="Баланс" localSheetId="2">'Додаток 3 до рішення'!Баланс</definedName>
    <definedName name="Баланс">[0]!Баланс</definedName>
    <definedName name="Безраб">#REF!</definedName>
    <definedName name="Бюдж1">[2]рік!#REF!</definedName>
    <definedName name="Бюдж2">[2]рік!#REF!</definedName>
    <definedName name="вадлрфпвдаот">#REF!</definedName>
    <definedName name="_xlnm.Extract">#REF!</definedName>
    <definedName name="врівар">#REF!</definedName>
    <definedName name="ВСЬОГО">#REF!</definedName>
    <definedName name="ВчерашнийДень" localSheetId="1">'Додаток 2 до рішення'!ВчерашнийДень</definedName>
    <definedName name="ВчерашнийДень" localSheetId="2">'Додаток 3 до рішення'!ВчерашнийДень</definedName>
    <definedName name="ВчерашнийДень">[0]!ВчерашнийДень</definedName>
    <definedName name="г154">#REF!</definedName>
    <definedName name="ГРУДЕНЬ" localSheetId="1">{#N/A,#N/A,FALSE,"9PS0"}</definedName>
    <definedName name="ГРУДЕНЬ" localSheetId="2">{#N/A,#N/A,FALSE,"9PS0"}</definedName>
    <definedName name="ГРУДЕНЬ">{#N/A,#N/A,FALSE,"9PS0"}</definedName>
    <definedName name="Д">#REF!</definedName>
    <definedName name="ДДД">#REF!</definedName>
    <definedName name="ДепЕЗ" localSheetId="1">{#N/A,#N/A,FALSE,"9PS0"}</definedName>
    <definedName name="ДепЕЗ" localSheetId="2">{#N/A,#N/A,FALSE,"9PS0"}</definedName>
    <definedName name="ДепЕЗ">{#N/A,#N/A,FALSE,"9PS0"}</definedName>
    <definedName name="додаток">#REF!</definedName>
    <definedName name="Доро">#REF!</definedName>
    <definedName name="дохпожу">#REF!</definedName>
    <definedName name="жвалдофрждвао">#REF!</definedName>
    <definedName name="жжж">#REF!</definedName>
    <definedName name="жовтень" localSheetId="1">{#N/A,#N/A,FALSE,"9PS0"}</definedName>
    <definedName name="жовтень" localSheetId="2">{#N/A,#N/A,FALSE,"9PS0"}</definedName>
    <definedName name="жовтень">{#N/A,#N/A,FALSE,"9PS0"}</definedName>
    <definedName name="_xlnm.Print_Titles" localSheetId="0">'Додаток 1 до рішення'!$9:$9</definedName>
    <definedName name="зарплатаБ" localSheetId="1">{#N/A,#N/A,FALSE,"9PS0"}</definedName>
    <definedName name="зарплатаБ" localSheetId="2">{#N/A,#N/A,FALSE,"9PS0"}</definedName>
    <definedName name="зарплатаБ">{#N/A,#N/A,FALSE,"9PS0"}</definedName>
    <definedName name="ЗведКоштор1КВбезСЗ">#REF!</definedName>
    <definedName name="ЗЗЗ">#REF!</definedName>
    <definedName name="Извлечение_ИМ">#REF!</definedName>
    <definedName name="Инно">#REF!</definedName>
    <definedName name="ИсключитьПраздник" localSheetId="1">'Додаток 2 до рішення'!ИсключитьПраздник</definedName>
    <definedName name="ИсключитьПраздник" localSheetId="2">'Додаток 3 до рішення'!ИсключитьПраздник</definedName>
    <definedName name="ИсключитьПраздник">[0]!ИсключитьПраздник</definedName>
    <definedName name="іва">#REF!</definedName>
    <definedName name="іваіф">#REF!</definedName>
    <definedName name="івп">#REF!</definedName>
    <definedName name="Інші1">[2]рік!#REF!</definedName>
    <definedName name="Інші2">[2]рік!#REF!</definedName>
    <definedName name="ккк">#REF!</definedName>
    <definedName name="клімат1">[2]рік!#REF!</definedName>
    <definedName name="клімат2">[2]рік!#REF!</definedName>
    <definedName name="клімат3">[2]рік!#REF!</definedName>
    <definedName name="КМКП_НАСЕЛЕННЯ">#REF!</definedName>
    <definedName name="Критерии_ИМ">#REF!</definedName>
    <definedName name="КТМ1">[2]рік!#REF!</definedName>
    <definedName name="КТМ2">[2]рік!#REF!</definedName>
    <definedName name="КТМ3">[2]рік!#REF!</definedName>
    <definedName name="кфк">#REF!</definedName>
    <definedName name="Лист2">#REF!</definedName>
    <definedName name="ло" localSheetId="1">{#N/A,#N/A,FALSE,"9PS0"}</definedName>
    <definedName name="ло" localSheetId="2">{#N/A,#N/A,FALSE,"9PS0"}</definedName>
    <definedName name="ло">{#N/A,#N/A,FALSE,"9PS0"}</definedName>
    <definedName name="лютий" localSheetId="1">{#N/A,#N/A,FALSE,"9PS0"}</definedName>
    <definedName name="лютий" localSheetId="2">{#N/A,#N/A,FALSE,"9PS0"}</definedName>
    <definedName name="лютий">{#N/A,#N/A,FALSE,"9PS0"}</definedName>
    <definedName name="Накоп">#REF!</definedName>
    <definedName name="НАСЕЛЕННЯ">#REF!</definedName>
    <definedName name="НДС">#REF!</definedName>
    <definedName name="_xlnm.Print_Area" localSheetId="0">'Додаток 1 до рішення'!$A$1:$D$117</definedName>
    <definedName name="_xlnm.Print_Area" localSheetId="1">'Додаток 2 до рішення'!$B$1:$I$14</definedName>
    <definedName name="_xlnm.Print_Area" localSheetId="2">'Додаток 3 до рішення'!$B$1:$F$22</definedName>
    <definedName name="Од">#REF!</definedName>
    <definedName name="Од_Б">#REF!</definedName>
    <definedName name="Од_БI">#REF!</definedName>
    <definedName name="Од_І">#REF!</definedName>
    <definedName name="Од_Н">#REF!</definedName>
    <definedName name="Откл">#REF!</definedName>
    <definedName name="отклонение">#REF!</definedName>
    <definedName name="отклонение_15">"$#ССЫЛ!.$#ССЫЛ!$#ССЫЛ!"</definedName>
    <definedName name="отклонение_18">NA()</definedName>
    <definedName name="отклонение_18_15">NA()</definedName>
    <definedName name="отклонение_27">NA()</definedName>
    <definedName name="отклонение_31">NA()</definedName>
    <definedName name="отклонение_33">NA()</definedName>
    <definedName name="отклонение_34">NA()</definedName>
    <definedName name="отклонение_35">NA()</definedName>
    <definedName name="отклонение_36">NA()</definedName>
    <definedName name="отклонение_38">NA()</definedName>
    <definedName name="отклонение_4">NA()</definedName>
    <definedName name="Отсорт_Д_СВ">#REF!</definedName>
    <definedName name="охорона_праці">NA()</definedName>
    <definedName name="охорона_праці_15">NA()</definedName>
    <definedName name="пдв">#REF!</definedName>
    <definedName name="пдв_15">"$#ССЫЛ!.$#ССЫЛ!$#ССЫЛ!"</definedName>
    <definedName name="пдв_18">NA()</definedName>
    <definedName name="пдв_18_15">NA()</definedName>
    <definedName name="пдв_27">NA()</definedName>
    <definedName name="пдв_31">NA()</definedName>
    <definedName name="пдв_33">NA()</definedName>
    <definedName name="пдв_34">NA()</definedName>
    <definedName name="пдв_35">NA()</definedName>
    <definedName name="пдв_36">NA()</definedName>
    <definedName name="пдв_38">NA()</definedName>
    <definedName name="пдв_4">NA()</definedName>
    <definedName name="Пенс">#REF!</definedName>
    <definedName name="план" localSheetId="1">{#N/A,#N/A,FALSE,"9PS0"}</definedName>
    <definedName name="план" localSheetId="2">{#N/A,#N/A,FALSE,"9PS0"}</definedName>
    <definedName name="план">{#N/A,#N/A,FALSE,"9PS0"}</definedName>
    <definedName name="ппп">#REF!</definedName>
    <definedName name="проь">#REF!</definedName>
    <definedName name="РЕГ">#REF!</definedName>
    <definedName name="Регіон">#REF!</definedName>
    <definedName name="рік" localSheetId="1">{#N/A,#N/A,FALSE,"9PS0"}</definedName>
    <definedName name="рік" localSheetId="2">{#N/A,#N/A,FALSE,"9PS0"}</definedName>
    <definedName name="рік">{#N/A,#N/A,FALSE,"9PS0"}</definedName>
    <definedName name="рое" localSheetId="1">{#N/A,#N/A,FALSE,"9PS0"}</definedName>
    <definedName name="рое" localSheetId="2">{#N/A,#N/A,FALSE,"9PS0"}</definedName>
    <definedName name="рое">{#N/A,#N/A,FALSE,"9PS0"}</definedName>
    <definedName name="Розр1">[2]рік!#REF!</definedName>
    <definedName name="Розр2">[2]рік!#REF!</definedName>
    <definedName name="Розр3">[2]рік!#REF!</definedName>
    <definedName name="рр">#REF!</definedName>
    <definedName name="ррр">#REF!</definedName>
    <definedName name="СЕРПЕНЬ" localSheetId="1">{#N/A,#N/A,FALSE,"9PS0"}</definedName>
    <definedName name="СЕРПЕНЬ" localSheetId="2">{#N/A,#N/A,FALSE,"9PS0"}</definedName>
    <definedName name="СЕРПЕНЬ">{#N/A,#N/A,FALSE,"9PS0"}</definedName>
    <definedName name="Соц">#REF!</definedName>
    <definedName name="Список_компах">OFFSET(#REF!,,,COUNTA(#REF!),1)</definedName>
    <definedName name="Тело_СТ">#REF!</definedName>
    <definedName name="травень" localSheetId="1">{#N/A,#N/A,FALSE,"9PS0"}</definedName>
    <definedName name="травень" localSheetId="2">{#N/A,#N/A,FALSE,"9PS0"}</definedName>
    <definedName name="травень">{#N/A,#N/A,FALSE,"9PS0"}</definedName>
    <definedName name="Уз">#REF!</definedName>
    <definedName name="Уз_б">#REF!</definedName>
    <definedName name="Уз_і">#REF!</definedName>
    <definedName name="Уз_н">#REF!</definedName>
    <definedName name="_xlnm.Criteria">#REF!</definedName>
    <definedName name="Уп">#REF!</definedName>
    <definedName name="Уп_б">#REF!</definedName>
    <definedName name="Уп_і">#REF!</definedName>
    <definedName name="Уп_н">#REF!</definedName>
    <definedName name="ууй">#REF!</definedName>
    <definedName name="УХ">#REF!</definedName>
    <definedName name="ухват">#REF!</definedName>
    <definedName name="Ф">#REF!</definedName>
    <definedName name="фдпшгфж">#REF!</definedName>
    <definedName name="ццц">#REF!</definedName>
    <definedName name="чапельник">#REF!</definedName>
    <definedName name="Черта">#REF!</definedName>
    <definedName name="чпапат">#REF!</definedName>
    <definedName name="яаиаипф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4" l="1"/>
  <c r="B13" i="4"/>
  <c r="B14" i="4" s="1"/>
  <c r="B15" i="4" s="1"/>
  <c r="B16" i="4" s="1"/>
  <c r="B17" i="4" s="1"/>
  <c r="B18" i="4" s="1"/>
  <c r="B19" i="4" s="1"/>
  <c r="B20" i="4" s="1"/>
  <c r="B12" i="4"/>
  <c r="B4" i="4"/>
  <c r="B10" i="3"/>
  <c r="E9" i="3"/>
  <c r="D9" i="3"/>
  <c r="G9" i="3" s="1"/>
  <c r="B4" i="3"/>
  <c r="C113" i="2"/>
  <c r="C112" i="2"/>
  <c r="C111" i="2" s="1"/>
  <c r="B112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F83" i="2"/>
  <c r="D83" i="2"/>
  <c r="C83" i="2"/>
  <c r="C82" i="2"/>
  <c r="C114" i="2" s="1"/>
  <c r="C81" i="2"/>
  <c r="C79" i="2" s="1"/>
  <c r="C80" i="2"/>
  <c r="B80" i="2"/>
  <c r="C78" i="2"/>
  <c r="C77" i="2"/>
  <c r="C76" i="2"/>
  <c r="C75" i="2"/>
  <c r="C74" i="2"/>
  <c r="C73" i="2"/>
  <c r="E70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70" i="2" s="1"/>
  <c r="F47" i="2"/>
  <c r="D47" i="2"/>
  <c r="C47" i="2"/>
  <c r="D46" i="2"/>
  <c r="D44" i="2" s="1"/>
  <c r="C46" i="2"/>
  <c r="C45" i="2"/>
  <c r="C43" i="2" s="1"/>
  <c r="B45" i="2"/>
  <c r="C44" i="2"/>
  <c r="B44" i="2"/>
  <c r="C42" i="2"/>
  <c r="D41" i="2"/>
  <c r="C41" i="2"/>
  <c r="C40" i="2"/>
  <c r="D39" i="2"/>
  <c r="C39" i="2"/>
  <c r="C38" i="2"/>
  <c r="C37" i="2"/>
  <c r="D35" i="2"/>
  <c r="C35" i="2"/>
  <c r="C34" i="2"/>
  <c r="D33" i="2"/>
  <c r="C33" i="2"/>
  <c r="C32" i="2"/>
  <c r="C31" i="2"/>
  <c r="C30" i="2"/>
  <c r="D29" i="2"/>
  <c r="C29" i="2"/>
  <c r="C28" i="2"/>
  <c r="D27" i="2"/>
  <c r="C27" i="2"/>
  <c r="C26" i="2"/>
  <c r="D25" i="2"/>
  <c r="C25" i="2"/>
  <c r="C24" i="2"/>
  <c r="C23" i="2"/>
  <c r="C22" i="2"/>
  <c r="D21" i="2"/>
  <c r="C21" i="2"/>
  <c r="C20" i="2"/>
  <c r="D19" i="2"/>
  <c r="C19" i="2"/>
  <c r="C18" i="2"/>
  <c r="D17" i="2"/>
  <c r="C17" i="2"/>
  <c r="C16" i="2"/>
  <c r="C15" i="2"/>
  <c r="C14" i="2"/>
  <c r="D13" i="2"/>
  <c r="C13" i="2"/>
  <c r="F11" i="2"/>
  <c r="D11" i="2"/>
  <c r="D121" i="2" s="1"/>
  <c r="C11" i="2"/>
  <c r="D9" i="2"/>
  <c r="C6" i="2"/>
  <c r="A2" i="2"/>
  <c r="D10" i="2" l="1"/>
  <c r="D15" i="2"/>
  <c r="D23" i="2"/>
  <c r="D31" i="2"/>
  <c r="D37" i="2"/>
  <c r="C121" i="2"/>
  <c r="D122" i="2"/>
  <c r="C120" i="2"/>
  <c r="D36" i="2"/>
  <c r="D38" i="2"/>
  <c r="D40" i="2"/>
  <c r="D42" i="2"/>
  <c r="D45" i="2"/>
  <c r="D43" i="2" s="1"/>
  <c r="D82" i="2"/>
  <c r="D80" i="2" s="1"/>
  <c r="D14" i="2"/>
  <c r="D16" i="2"/>
  <c r="D18" i="2"/>
  <c r="D20" i="2"/>
  <c r="D22" i="2"/>
  <c r="D24" i="2"/>
  <c r="D26" i="2"/>
  <c r="D28" i="2"/>
  <c r="D30" i="2"/>
  <c r="D32" i="2"/>
  <c r="D34" i="2"/>
  <c r="D78" i="2" l="1"/>
  <c r="D76" i="2"/>
  <c r="D74" i="2"/>
  <c r="D72" i="2"/>
  <c r="D114" i="2"/>
  <c r="D71" i="2"/>
  <c r="D69" i="2"/>
  <c r="D66" i="2"/>
  <c r="D64" i="2"/>
  <c r="D62" i="2"/>
  <c r="D60" i="2"/>
  <c r="D58" i="2"/>
  <c r="D56" i="2"/>
  <c r="D54" i="2"/>
  <c r="D52" i="2"/>
  <c r="D50" i="2"/>
  <c r="D65" i="2"/>
  <c r="D61" i="2"/>
  <c r="D57" i="2"/>
  <c r="D53" i="2"/>
  <c r="D49" i="2"/>
  <c r="D68" i="2"/>
  <c r="D67" i="2"/>
  <c r="D63" i="2"/>
  <c r="D59" i="2"/>
  <c r="D55" i="2"/>
  <c r="D51" i="2"/>
  <c r="D77" i="2"/>
  <c r="D73" i="2"/>
  <c r="D70" i="2"/>
  <c r="D75" i="2"/>
  <c r="D81" i="2"/>
  <c r="D79" i="2" s="1"/>
  <c r="E79" i="2" l="1"/>
  <c r="D112" i="2"/>
  <c r="D109" i="2"/>
  <c r="D107" i="2"/>
  <c r="D105" i="2"/>
  <c r="D103" i="2"/>
  <c r="D101" i="2"/>
  <c r="D99" i="2"/>
  <c r="D97" i="2"/>
  <c r="D95" i="2"/>
  <c r="D93" i="2"/>
  <c r="D91" i="2"/>
  <c r="D89" i="2"/>
  <c r="D87" i="2"/>
  <c r="D85" i="2"/>
  <c r="D113" i="2"/>
  <c r="D108" i="2"/>
  <c r="D104" i="2"/>
  <c r="D100" i="2"/>
  <c r="D96" i="2"/>
  <c r="D92" i="2"/>
  <c r="D88" i="2"/>
  <c r="D110" i="2"/>
  <c r="D106" i="2"/>
  <c r="D102" i="2"/>
  <c r="D98" i="2"/>
  <c r="D94" i="2"/>
  <c r="D90" i="2"/>
  <c r="D86" i="2"/>
  <c r="D111" i="2" l="1"/>
  <c r="E111" i="2" s="1"/>
  <c r="D120" i="2"/>
</calcChain>
</file>

<file path=xl/sharedStrings.xml><?xml version="1.0" encoding="utf-8"?>
<sst xmlns="http://schemas.openxmlformats.org/spreadsheetml/2006/main" count="264" uniqueCount="124">
  <si>
    <t xml:space="preserve">Додаток 1
до рішення виконавчого комітету Чорноморської міської ради  
 від ___________ №_______ 
</t>
  </si>
  <si>
    <t>(найменування суб’єкта господарювання - виконавця послуг)</t>
  </si>
  <si>
    <t>на території Черноморської міської ради Одеського району Одеської області</t>
  </si>
  <si>
    <t>(найменування територіальної громади)</t>
  </si>
  <si>
    <t>№ з/п</t>
  </si>
  <si>
    <t>Найменування показників</t>
  </si>
  <si>
    <t>Сумарні тарифні витрати, тис. грн. на рік</t>
  </si>
  <si>
    <t>Тарифи, грн/Гкал для потреб населення</t>
  </si>
  <si>
    <t>Котельня</t>
  </si>
  <si>
    <t>Тарифи на теплову енергію, 
у тому числі</t>
  </si>
  <si>
    <t>х</t>
  </si>
  <si>
    <t xml:space="preserve">І </t>
  </si>
  <si>
    <t>Тарифи на виробництво теплової енергії</t>
  </si>
  <si>
    <t>Структура тарифів на виробництво теплової енергії</t>
  </si>
  <si>
    <t>1.</t>
  </si>
  <si>
    <t xml:space="preserve"> Виробнича собівартість виробництва теплової енергії власними котельнами, у тому числі:  </t>
  </si>
  <si>
    <t>1.1.</t>
  </si>
  <si>
    <t>прямі матеріальні витрати, у тому числі:</t>
  </si>
  <si>
    <t>1.1.1.</t>
  </si>
  <si>
    <t>витрати на паливо для виробництва теплової енергії</t>
  </si>
  <si>
    <t>1.1.2.</t>
  </si>
  <si>
    <t>витрати на електричну енергію для технологічних потреб</t>
  </si>
  <si>
    <t>1.1.3.</t>
  </si>
  <si>
    <t>витрати на воду для технологічних потреб та водовідведення</t>
  </si>
  <si>
    <t>1.1.4.</t>
  </si>
  <si>
    <t>матеріали, запасні частини та інші матеріальні ресурси</t>
  </si>
  <si>
    <t>1.2.</t>
  </si>
  <si>
    <t xml:space="preserve">прямі витрати на оплату праці </t>
  </si>
  <si>
    <t>1.3.</t>
  </si>
  <si>
    <t xml:space="preserve">інші прямі витрати, у тому числі: </t>
  </si>
  <si>
    <t>1.3.1.</t>
  </si>
  <si>
    <t xml:space="preserve">відрахування на соціальні заходи </t>
  </si>
  <si>
    <t>1.3.2.</t>
  </si>
  <si>
    <t xml:space="preserve">амортизаційні відрахування </t>
  </si>
  <si>
    <t>1.3.3.</t>
  </si>
  <si>
    <t>інші прямі витрати</t>
  </si>
  <si>
    <t>1.4.</t>
  </si>
  <si>
    <t xml:space="preserve">загальновиробничі витрати, у тому числі: </t>
  </si>
  <si>
    <t>1.4.1.</t>
  </si>
  <si>
    <t xml:space="preserve">витрати на оплату праці </t>
  </si>
  <si>
    <t>1.4.2.</t>
  </si>
  <si>
    <t>відрахування на соціальні заходи</t>
  </si>
  <si>
    <t>1.4.4.</t>
  </si>
  <si>
    <t>інші витрати</t>
  </si>
  <si>
    <t>2.</t>
  </si>
  <si>
    <t xml:space="preserve">Адміністративні витрати, у тому числі: </t>
  </si>
  <si>
    <t>2.1.</t>
  </si>
  <si>
    <t>витрати на оплату праці</t>
  </si>
  <si>
    <t>2.2.</t>
  </si>
  <si>
    <t>2.4.</t>
  </si>
  <si>
    <t xml:space="preserve">інші витрати </t>
  </si>
  <si>
    <t>3.</t>
  </si>
  <si>
    <t xml:space="preserve">Інші операційні витрати </t>
  </si>
  <si>
    <t>4.</t>
  </si>
  <si>
    <t xml:space="preserve">Фінансові витрати </t>
  </si>
  <si>
    <t>5.</t>
  </si>
  <si>
    <t>Повна собівартість</t>
  </si>
  <si>
    <t>6.</t>
  </si>
  <si>
    <t>Витрати на покриття втрат</t>
  </si>
  <si>
    <t>7.</t>
  </si>
  <si>
    <t xml:space="preserve">Коригування витрат </t>
  </si>
  <si>
    <t>8.1.</t>
  </si>
  <si>
    <t>Розрахунковий прибуток, усього**, зокрема:</t>
  </si>
  <si>
    <t>8.1.1.</t>
  </si>
  <si>
    <t>податок на прибуток</t>
  </si>
  <si>
    <t>8.1.2.</t>
  </si>
  <si>
    <t xml:space="preserve"> дивіденди</t>
  </si>
  <si>
    <t>8.1.3.</t>
  </si>
  <si>
    <t xml:space="preserve"> резервний фонд (капітал)</t>
  </si>
  <si>
    <t>8.1.4.</t>
  </si>
  <si>
    <t>на розвиток виробництва (виробничі інвестиції)</t>
  </si>
  <si>
    <t>8.1.5.</t>
  </si>
  <si>
    <t>інше використання  прибутку  (забезпечення обігових коштів)</t>
  </si>
  <si>
    <t>8.2.</t>
  </si>
  <si>
    <t>Податки платника єдиного податку, зокрема:</t>
  </si>
  <si>
    <t>8.2.1.</t>
  </si>
  <si>
    <t>8.2.2.</t>
  </si>
  <si>
    <t>9.</t>
  </si>
  <si>
    <t>Обсяг відпуску теплової енергії з колекторів власних генеруючих джерел, тис. Гкал</t>
  </si>
  <si>
    <t>ІІ</t>
  </si>
  <si>
    <t xml:space="preserve">Тарифи на транспортування теплової енергії без  урахування витрат на утримання та ремонт центральних теплових пунктів  </t>
  </si>
  <si>
    <t>Структура тарифів на транспортування  теплової енергії без урахуванням витрат на утримання та ремонт центральних теплових пунктів</t>
  </si>
  <si>
    <t xml:space="preserve"> Виробнича собівартість, у тому числі:  </t>
  </si>
  <si>
    <t xml:space="preserve">прямі матеріальні витрати </t>
  </si>
  <si>
    <t>інші прямі матеріальні витрати</t>
  </si>
  <si>
    <t>витрати на покриття втрат теплової енергії в теплових мережах</t>
  </si>
  <si>
    <t>1.4.3.</t>
  </si>
  <si>
    <t>2.3.</t>
  </si>
  <si>
    <t xml:space="preserve">Розрахунковий прибуток, усього, у тому числі: </t>
  </si>
  <si>
    <t>Розмір військового збору (1%)</t>
  </si>
  <si>
    <t>Річний обсяг реалізації теплової енергії власним споживачам, тис. Гкал</t>
  </si>
  <si>
    <t>ІІІ</t>
  </si>
  <si>
    <t>Тарифи на постачання теплової енергії з урахуванням витрат на утримання та ремонт індивідуальних теплових пунктів</t>
  </si>
  <si>
    <t>Структура тарифів на постачання теплової енергії з урахуванням витрат на утримання та ремонт індивідуальних теплових пунктів</t>
  </si>
  <si>
    <t>Начальник управління економічного
розвитку та торгівлі</t>
  </si>
  <si>
    <t>Наталія ГЄНЧЕВА</t>
  </si>
  <si>
    <t>контроль</t>
  </si>
  <si>
    <t xml:space="preserve">Додаток 2
до рішення виконавчого комітету Чорноморської міської ради
від ___________ №__ ____ 
</t>
  </si>
  <si>
    <t xml:space="preserve">ТАРИФИ </t>
  </si>
  <si>
    <t>Вид послуг</t>
  </si>
  <si>
    <t>Од. виміру</t>
  </si>
  <si>
    <t>Тариф
без податків і зборів</t>
  </si>
  <si>
    <t>Тариф 
(з урахуванням податків і зборів*)</t>
  </si>
  <si>
    <t>Послуга з постачання теплової енергії  без урахування витрат на утримання та ремонт центральних теплових пунктів, з урахуванням витрат на утримання та ремонт індивідуальних теплових пунктів, для потреб населення</t>
  </si>
  <si>
    <t>грн./1 Гкал</t>
  </si>
  <si>
    <t xml:space="preserve">Додаток 3 
до рішення виконавчого комітету Чорноморської міської ради
від ___________ №________ 
</t>
  </si>
  <si>
    <t>ІНФОРМАЦІЯ</t>
  </si>
  <si>
    <t xml:space="preserve"> щодо переліку житлових  будівель, теплопостачання яким</t>
  </si>
  <si>
    <t>Адреса житлового  будинку (вулиця, будинок, корпус)</t>
  </si>
  <si>
    <t>Приєднане теплове навантаження Гкал/год</t>
  </si>
  <si>
    <t>Наявність будинкових приладів обліку теплової енергії на постачання теплової енергії (наявний/відсутній)</t>
  </si>
  <si>
    <t>Наявність ІТП/ЦТП</t>
  </si>
  <si>
    <t>В. Шума, 2-а</t>
  </si>
  <si>
    <t>наявний</t>
  </si>
  <si>
    <t>ІТП</t>
  </si>
  <si>
    <t>В. Шума, 2-б</t>
  </si>
  <si>
    <t>В. Шума, 2-в</t>
  </si>
  <si>
    <t>В. Шума, 2-г</t>
  </si>
  <si>
    <t>Парусна , 15</t>
  </si>
  <si>
    <t>Парусна , 17</t>
  </si>
  <si>
    <t>Парусна , 18</t>
  </si>
  <si>
    <t>Парусна , 20</t>
  </si>
  <si>
    <t>приєднане навантаження</t>
  </si>
  <si>
    <t>Гкал/год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</si>
</sst>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indexed="55"/>
      <name val="Calibri"/>
      <family val="2"/>
      <charset val="1"/>
    </font>
    <font>
      <sz val="11"/>
      <color indexed="55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4"/>
        <bgColor indexed="24"/>
      </patternFill>
    </fill>
    <fill>
      <patternFill patternType="solid">
        <fgColor theme="0"/>
        <bgColor indexed="2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29">
    <xf numFmtId="0" fontId="0" fillId="0" borderId="0" xfId="0"/>
    <xf numFmtId="0" fontId="3" fillId="0" borderId="18" xfId="3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wrapText="1"/>
    </xf>
    <xf numFmtId="0" fontId="5" fillId="0" borderId="0" xfId="1" applyFont="1"/>
    <xf numFmtId="0" fontId="3" fillId="0" borderId="4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wrapText="1"/>
    </xf>
    <xf numFmtId="0" fontId="11" fillId="0" borderId="8" xfId="1" applyFont="1" applyBorder="1" applyAlignment="1">
      <alignment horizontal="center" vertical="center"/>
    </xf>
    <xf numFmtId="2" fontId="12" fillId="0" borderId="7" xfId="1" applyNumberFormat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left" vertical="center" wrapText="1"/>
    </xf>
    <xf numFmtId="164" fontId="13" fillId="0" borderId="7" xfId="1" applyNumberFormat="1" applyFont="1" applyBorder="1" applyAlignment="1">
      <alignment horizontal="center" vertical="center"/>
    </xf>
    <xf numFmtId="164" fontId="13" fillId="0" borderId="3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13" fillId="0" borderId="7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4" xfId="1" applyFont="1" applyBorder="1" applyAlignment="1">
      <alignment horizontal="left" vertical="center" wrapText="1"/>
    </xf>
    <xf numFmtId="16" fontId="3" fillId="0" borderId="13" xfId="1" applyNumberFormat="1" applyFont="1" applyBorder="1" applyAlignment="1">
      <alignment horizontal="center" vertical="center"/>
    </xf>
    <xf numFmtId="0" fontId="3" fillId="0" borderId="14" xfId="1" applyFont="1" applyBorder="1" applyAlignment="1">
      <alignment wrapText="1"/>
    </xf>
    <xf numFmtId="164" fontId="3" fillId="0" borderId="13" xfId="1" applyNumberFormat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 wrapText="1"/>
    </xf>
    <xf numFmtId="164" fontId="13" fillId="0" borderId="13" xfId="1" applyNumberFormat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13" fillId="0" borderId="14" xfId="1" applyFont="1" applyBorder="1" applyAlignment="1">
      <alignment wrapText="1"/>
    </xf>
    <xf numFmtId="0" fontId="13" fillId="0" borderId="15" xfId="1" applyFont="1" applyBorder="1"/>
    <xf numFmtId="0" fontId="3" fillId="0" borderId="15" xfId="2" applyFont="1" applyBorder="1" applyAlignment="1">
      <alignment vertical="center" wrapText="1"/>
    </xf>
    <xf numFmtId="0" fontId="13" fillId="0" borderId="16" xfId="2" applyFont="1" applyBorder="1" applyAlignment="1">
      <alignment vertical="center" wrapText="1"/>
    </xf>
    <xf numFmtId="0" fontId="15" fillId="0" borderId="0" xfId="1" applyFont="1"/>
    <xf numFmtId="0" fontId="3" fillId="0" borderId="17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/>
    </xf>
    <xf numFmtId="0" fontId="5" fillId="0" borderId="19" xfId="1" applyFont="1" applyBorder="1"/>
    <xf numFmtId="0" fontId="14" fillId="0" borderId="7" xfId="1" applyFont="1" applyBorder="1" applyAlignment="1">
      <alignment horizontal="left" wrapText="1"/>
    </xf>
    <xf numFmtId="2" fontId="14" fillId="0" borderId="7" xfId="1" applyNumberFormat="1" applyFont="1" applyBorder="1" applyAlignment="1">
      <alignment horizontal="center" vertical="center"/>
    </xf>
    <xf numFmtId="4" fontId="5" fillId="0" borderId="0" xfId="1" applyNumberFormat="1" applyFont="1" applyAlignment="1">
      <alignment vertical="center"/>
    </xf>
    <xf numFmtId="0" fontId="13" fillId="0" borderId="13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16" fontId="13" fillId="0" borderId="13" xfId="1" applyNumberFormat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0" xfId="1" applyFont="1" applyAlignment="1">
      <alignment vertical="center" wrapText="1"/>
    </xf>
    <xf numFmtId="164" fontId="15" fillId="0" borderId="0" xfId="1" applyNumberFormat="1" applyFont="1"/>
    <xf numFmtId="0" fontId="3" fillId="0" borderId="1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165" fontId="3" fillId="0" borderId="21" xfId="1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  <xf numFmtId="0" fontId="14" fillId="0" borderId="11" xfId="1" applyFont="1" applyBorder="1" applyAlignment="1">
      <alignment vertical="center" wrapText="1"/>
    </xf>
    <xf numFmtId="0" fontId="13" fillId="0" borderId="13" xfId="1" applyFont="1" applyBorder="1"/>
    <xf numFmtId="164" fontId="13" fillId="0" borderId="14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0" fontId="3" fillId="0" borderId="13" xfId="1" applyFont="1" applyBorder="1"/>
    <xf numFmtId="164" fontId="3" fillId="0" borderId="14" xfId="1" applyNumberFormat="1" applyFont="1" applyBorder="1" applyAlignment="1">
      <alignment horizontal="center" vertical="center"/>
    </xf>
    <xf numFmtId="0" fontId="3" fillId="0" borderId="15" xfId="1" applyFont="1" applyBorder="1" applyAlignment="1">
      <alignment vertical="center" wrapText="1"/>
    </xf>
    <xf numFmtId="0" fontId="3" fillId="0" borderId="22" xfId="1" applyFont="1" applyBorder="1" applyAlignment="1">
      <alignment vertical="center" wrapText="1"/>
    </xf>
    <xf numFmtId="165" fontId="5" fillId="0" borderId="19" xfId="1" applyNumberFormat="1" applyFont="1" applyBorder="1" applyAlignment="1">
      <alignment vertical="center"/>
    </xf>
    <xf numFmtId="0" fontId="3" fillId="0" borderId="0" xfId="1" applyFont="1"/>
    <xf numFmtId="2" fontId="3" fillId="0" borderId="0" xfId="1" applyNumberFormat="1" applyFont="1" applyAlignment="1">
      <alignment horizontal="right"/>
    </xf>
    <xf numFmtId="0" fontId="3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164" fontId="5" fillId="0" borderId="0" xfId="1" applyNumberFormat="1" applyFont="1"/>
    <xf numFmtId="0" fontId="16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wrapText="1"/>
    </xf>
    <xf numFmtId="0" fontId="16" fillId="0" borderId="0" xfId="1" applyFont="1"/>
    <xf numFmtId="0" fontId="16" fillId="0" borderId="23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6" fillId="0" borderId="23" xfId="1" applyFont="1" applyBorder="1" applyAlignment="1">
      <alignment vertical="center" wrapText="1"/>
    </xf>
    <xf numFmtId="4" fontId="16" fillId="0" borderId="24" xfId="1" applyNumberFormat="1" applyFont="1" applyBorder="1" applyAlignment="1">
      <alignment horizontal="right" vertical="center" wrapText="1"/>
    </xf>
    <xf numFmtId="4" fontId="6" fillId="0" borderId="25" xfId="1" applyNumberFormat="1" applyFont="1" applyBorder="1" applyAlignment="1">
      <alignment horizontal="right" vertical="center" wrapText="1"/>
    </xf>
    <xf numFmtId="164" fontId="16" fillId="0" borderId="0" xfId="1" applyNumberFormat="1" applyFont="1"/>
    <xf numFmtId="0" fontId="6" fillId="0" borderId="0" xfId="1" applyFont="1" applyAlignment="1">
      <alignment vertical="center" wrapText="1"/>
    </xf>
    <xf numFmtId="4" fontId="16" fillId="0" borderId="0" xfId="1" applyNumberFormat="1" applyFont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0" fontId="6" fillId="0" borderId="0" xfId="1" applyFont="1" applyAlignment="1">
      <alignment horizontal="left" vertical="center" wrapText="1"/>
    </xf>
    <xf numFmtId="4" fontId="6" fillId="0" borderId="0" xfId="1" applyNumberFormat="1" applyFont="1" applyAlignment="1">
      <alignment horizontal="right" wrapText="1"/>
    </xf>
    <xf numFmtId="0" fontId="16" fillId="0" borderId="0" xfId="1" applyFont="1" applyAlignment="1">
      <alignment horizontal="left" wrapText="1"/>
    </xf>
    <xf numFmtId="0" fontId="16" fillId="0" borderId="7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164" fontId="16" fillId="0" borderId="9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16" fillId="0" borderId="27" xfId="1" applyFont="1" applyBorder="1" applyAlignment="1">
      <alignment horizontal="center" vertical="center" wrapText="1"/>
    </xf>
    <xf numFmtId="0" fontId="9" fillId="0" borderId="0" xfId="1" applyFont="1"/>
    <xf numFmtId="0" fontId="9" fillId="0" borderId="7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16" fillId="0" borderId="28" xfId="1" applyFont="1" applyBorder="1" applyAlignment="1">
      <alignment vertical="center" wrapText="1"/>
    </xf>
    <xf numFmtId="0" fontId="4" fillId="0" borderId="28" xfId="1" applyFont="1" applyBorder="1" applyAlignment="1">
      <alignment horizontal="center" vertical="center" wrapText="1"/>
    </xf>
    <xf numFmtId="0" fontId="16" fillId="2" borderId="28" xfId="1" applyFont="1" applyFill="1" applyBorder="1" applyAlignment="1">
      <alignment horizontal="left" vertical="center" wrapText="1"/>
    </xf>
    <xf numFmtId="0" fontId="16" fillId="2" borderId="7" xfId="1" applyFont="1" applyFill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 wrapText="1"/>
    </xf>
    <xf numFmtId="0" fontId="16" fillId="0" borderId="0" xfId="1" applyFont="1" applyAlignment="1">
      <alignment wrapText="1"/>
    </xf>
    <xf numFmtId="0" fontId="20" fillId="0" borderId="0" xfId="1" applyFont="1"/>
    <xf numFmtId="0" fontId="16" fillId="3" borderId="28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2" fontId="3" fillId="0" borderId="0" xfId="1" applyNumberFormat="1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12" xfId="1" applyFont="1" applyBorder="1" applyAlignment="1">
      <alignment wrapText="1"/>
    </xf>
    <xf numFmtId="0" fontId="13" fillId="0" borderId="8" xfId="1" applyFont="1" applyBorder="1" applyAlignment="1">
      <alignment wrapText="1"/>
    </xf>
    <xf numFmtId="0" fontId="13" fillId="0" borderId="12" xfId="1" applyFon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top"/>
    </xf>
    <xf numFmtId="0" fontId="6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18" fillId="0" borderId="26" xfId="1" applyFont="1" applyBorder="1" applyAlignment="1">
      <alignment horizontal="left" vertical="center" wrapText="1"/>
    </xf>
    <xf numFmtId="2" fontId="16" fillId="0" borderId="0" xfId="1" applyNumberFormat="1" applyFont="1" applyAlignment="1">
      <alignment horizontal="right"/>
    </xf>
    <xf numFmtId="0" fontId="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7" fillId="0" borderId="16" xfId="1" applyFont="1" applyBorder="1" applyAlignment="1">
      <alignment horizontal="center" vertical="top"/>
    </xf>
    <xf numFmtId="0" fontId="16" fillId="0" borderId="1" xfId="1" applyFont="1" applyBorder="1" applyAlignment="1">
      <alignment horizontal="center"/>
    </xf>
    <xf numFmtId="0" fontId="16" fillId="0" borderId="0" xfId="1" applyFont="1" applyAlignment="1">
      <alignment horizontal="left" wrapText="1"/>
    </xf>
    <xf numFmtId="2" fontId="16" fillId="0" borderId="0" xfId="1" applyNumberFormat="1" applyFont="1" applyAlignment="1">
      <alignment horizontal="center" wrapText="1"/>
    </xf>
    <xf numFmtId="0" fontId="19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1" xfId="1" applyFont="1" applyBorder="1" applyAlignment="1">
      <alignment horizontal="center" wrapText="1"/>
    </xf>
  </cellXfs>
  <cellStyles count="4">
    <cellStyle name="Звичайний" xfId="0" builtinId="0"/>
    <cellStyle name="Звичайний 2" xfId="1" xr:uid="{7005F4B7-CBE3-4826-BC93-0A7B4EEF77A2}"/>
    <cellStyle name="Обычный 3 11" xfId="2" xr:uid="{607B4197-94A5-46E8-9D70-B17B65CD259D}"/>
    <cellStyle name="Обычный 33 2" xfId="3" xr:uid="{81B5C28F-51B4-40F5-B170-3D1916D0B7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st-PC\&#1089;&#1077;&#1090;&#1100;\Users\Doctor\Downloads\&#1044;&#1086;&#1076;.8%20&#1087;&#1072;&#1083;&#1080;&#1074;&#1086;%20&#1052;&#1086;&#1085;&#1086;&#1083;&#1110;&#1090;%20-%20&#105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st-PC\&#1089;&#1077;&#1090;&#1100;\Users\Doctor\Downloads\&#1042;&#1086;&#1076;&#1072;%20%202023-2024%20&#1052;&#1086;&#1085;&#1086;&#1083;&#1080;&#1090;%2026.0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st-PC\&#1089;&#1077;&#1090;&#1100;\SharedDocs\SharedDocs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0;&#1086;&#1090;%20&#1050;.&#1040;\&#1053;&#1086;&#1074;&#1072;&#1103;%20&#1087;&#1072;&#1087;&#1082;&#1072;%20(2)\&#1063;&#1077;&#1088;&#1082;&#1072;&#1089;&#1080;%20&#1058;&#1050;&#1045;\2014-06-24\&#1044;&#1051;&#1071;%20&#1053;&#1050;&#1056;&#1055;%2023.06.2014&#1088;\&#1060;&#1072;&#1081;&#1083;%20&#1055;&#1045;&#1056;&#1045;&#1042;&#1030;&#1056;&#1050;&#1048;\&#1057;&#1077;&#1088;&#1077;&#1076;&#1085;&#1100;&#1086;&#1079;&#1074;&#1072;&#1078;&#1077;&#1085;&#1077;%20&#1086;&#1089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ncheva/Documents/&#1056;&#1040;&#1041;&#1054;&#1058;&#1040;/&#1055;&#1040;&#1042;&#1045;&#1056;%20&#1058;&#1045;&#1050;%20&#1043;&#1056;&#1059;&#1055;&#1055;%20&#1090;&#1072;&#1088;&#1080;&#1092;%20&#1090;&#1077;&#1087;&#1083;&#1086;/&#1058;&#1072;&#1088;&#1080;&#1092;%202025-2026%20&#1079;%20&#1091;&#1088;&#1072;&#1093;&#1091;&#1074;&#1072;&#1085;&#1085;&#1103;&#1084;%20&#1079;&#1072;&#1091;&#1074;&#1072;&#1078;&#1077;&#1085;&#1100;/&#1058;&#1040;&#1056;&#1048;&#1060;-&#1058;&#1054;&#1042;-25-26/12%20&#1056;&#1086;&#1079;&#1088;&#1072;&#1093;&#1091;&#1085;&#1086;&#1082;%20&#1090;&#1072;&#1088;&#1080;&#1092;&#1110;&#1074;/&#1058;&#1072;&#1088;&#1080;&#1092;_&#1058;&#1054;&#1042;_&#1058;&#1045;&#1061;_2025_2026+++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8 Котельня, 1Д"/>
      <sheetName val="план"/>
      <sheetName val="дод8 Котельня, 1Г"/>
      <sheetName val="дод8 всього"/>
      <sheetName val="Питома норма"/>
      <sheetName val="САО Парусна, 1А"/>
      <sheetName val="САО Парусна, 1Б"/>
      <sheetName val="Паркова, 50"/>
      <sheetName val="Паркова, 52"/>
      <sheetName val="рі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одаток + економ"/>
      <sheetName val="2. вода крани"/>
      <sheetName val="4. насып вес кат-т"/>
      <sheetName val="5. вода и фильтроцикл"/>
      <sheetName val="6. вода на реген. фил."/>
      <sheetName val="7. Вода та сіль Свод"/>
      <sheetName val="8. Пара"/>
      <sheetName val="201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Лист1"/>
      <sheetName val="V тмереж"/>
      <sheetName val="Vдом.сист."/>
      <sheetName val="Довідка"/>
      <sheetName val="0"/>
      <sheetName val="1"/>
      <sheetName val="1 кв"/>
      <sheetName val="10 міс."/>
      <sheetName val="11 міс."/>
      <sheetName val="12 міс."/>
      <sheetName val="1998"/>
      <sheetName val="2"/>
      <sheetName val="2 кв"/>
      <sheetName val="2 утв"/>
      <sheetName val="3 не сокр."/>
      <sheetName val="3 тар."/>
      <sheetName val="3 утв."/>
      <sheetName val="3кв "/>
      <sheetName val="4 утв"/>
      <sheetName val="7 міс"/>
      <sheetName val="8 міс."/>
      <sheetName val="812"/>
      <sheetName val="812 (2)"/>
      <sheetName val="9 (2)"/>
      <sheetName val="9 міс."/>
      <sheetName val="рі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аз"/>
      <sheetName val="газ детал"/>
      <sheetName val="рік"/>
      <sheetName val="ОП"/>
      <sheetName val="темп. квітень жовтень Ваня"/>
      <sheetName val="темп. квітень жовтень"/>
      <sheetName val="ктм Дсту"/>
      <sheetName val="факт 5 років"/>
      <sheetName val="Порівняння"/>
      <sheetName val="Д 8_Паливо"/>
      <sheetName val="812"/>
      <sheetName val="Ini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хідні дані"/>
      <sheetName val="Д 1_Заява"/>
      <sheetName val="Д 2_Т на В"/>
      <sheetName val="Д3_Т на Т"/>
      <sheetName val="Д 4_Т на П"/>
      <sheetName val="Д 5 Т на ТЕ з IТП"/>
      <sheetName val="Д 6_Втрати-"/>
      <sheetName val="Д 7_РП"/>
      <sheetName val="довідка навантаж"/>
      <sheetName val="Питомі норми"/>
      <sheetName val="Теплотв-газу"/>
      <sheetName val="Д 8_Паливо++"/>
      <sheetName val="ее розрах++"/>
      <sheetName val="Д 9_ЕЕ++"/>
      <sheetName val="Д - 10+"/>
      <sheetName val="Таблица1"/>
      <sheetName val="Д -11+"/>
      <sheetName val="Д -12"/>
      <sheetName val="Д - 13_Реєстр+"/>
      <sheetName val="Виробництво"/>
      <sheetName val="Транспортування"/>
      <sheetName val="Постачання+"/>
      <sheetName val="ЗВВ+"/>
      <sheetName val="Адміністративні++"/>
      <sheetName val="Д 11"/>
      <sheetName val="Д 14"/>
      <sheetName val="БАЗИ РОЗПОДІЛУ++"/>
      <sheetName val="Податки++"/>
      <sheetName val="ОП++"/>
      <sheetName val="ФОП++"/>
      <sheetName val="ШР++"/>
      <sheetName val="Амортизація+"/>
      <sheetName val="Канцел++"/>
      <sheetName val="Групи ОЗ"/>
      <sheetName val="Ціна ее++"/>
      <sheetName val="Ціна газ++"/>
      <sheetName val="ЕЕ-ФАКТ"/>
      <sheetName val="ВОДА+"/>
      <sheetName val="Д-до пояснювальної"/>
      <sheetName val="Додаток 1 до рішення"/>
      <sheetName val="Додаток 2 до рішення"/>
      <sheetName val="Додаток 3 до рішення"/>
      <sheetName val="Додаток 4 до рішення"/>
      <sheetName val="% структури"/>
      <sheetName val="Склад статей витрат"/>
    </sheetNames>
    <sheetDataSet>
      <sheetData sheetId="0">
        <row r="4">
          <cell r="F4" t="str">
            <v>Товариство з обмеженою відповідальністю "ПаверТек Групп"</v>
          </cell>
        </row>
        <row r="18">
          <cell r="E18">
            <v>5</v>
          </cell>
        </row>
        <row r="46">
          <cell r="B46" t="str">
            <v>інше використання  прибутку  (забезпечення обігових коштів)</v>
          </cell>
        </row>
        <row r="49">
          <cell r="B49" t="str">
            <v>Розмір податку для платника єдиного податку ІІІ групи (5%)</v>
          </cell>
        </row>
        <row r="50">
          <cell r="B50" t="str">
            <v>Розмір військового збору (1%)</v>
          </cell>
        </row>
      </sheetData>
      <sheetData sheetId="1" refreshError="1"/>
      <sheetData sheetId="2">
        <row r="6">
          <cell r="D6" t="str">
            <v xml:space="preserve">    </v>
          </cell>
        </row>
        <row r="12">
          <cell r="H12">
            <v>12532.249747275417</v>
          </cell>
          <cell r="L12">
            <v>12532.249747275417</v>
          </cell>
        </row>
        <row r="13">
          <cell r="H13">
            <v>9336.7919899713543</v>
          </cell>
          <cell r="L13">
            <v>9336.7919899713543</v>
          </cell>
        </row>
        <row r="14">
          <cell r="H14">
            <v>7952.4205442263419</v>
          </cell>
          <cell r="L14">
            <v>7952.4205442263419</v>
          </cell>
        </row>
        <row r="18">
          <cell r="H18">
            <v>1372.7823647999999</v>
          </cell>
          <cell r="L18">
            <v>1372.7823647999999</v>
          </cell>
        </row>
        <row r="22">
          <cell r="H22">
            <v>11.589080945011201</v>
          </cell>
          <cell r="L22">
            <v>11.589080945011201</v>
          </cell>
        </row>
        <row r="23">
          <cell r="H23">
            <v>0</v>
          </cell>
          <cell r="L23">
            <v>0</v>
          </cell>
        </row>
        <row r="24">
          <cell r="H24">
            <v>1643.4175296000001</v>
          </cell>
          <cell r="L24">
            <v>1643.4175296000001</v>
          </cell>
        </row>
        <row r="25">
          <cell r="H25">
            <v>1292.3909165120001</v>
          </cell>
          <cell r="L25">
            <v>1292.3909165120001</v>
          </cell>
        </row>
        <row r="26">
          <cell r="H26">
            <v>361.55185651200003</v>
          </cell>
          <cell r="L26">
            <v>361.55185651200003</v>
          </cell>
        </row>
        <row r="27">
          <cell r="H27">
            <v>0</v>
          </cell>
          <cell r="L27">
            <v>0</v>
          </cell>
        </row>
        <row r="28">
          <cell r="H28">
            <v>930.83906000000002</v>
          </cell>
          <cell r="L28">
            <v>930.83906000000002</v>
          </cell>
        </row>
        <row r="29">
          <cell r="H29">
            <v>259.64931119206261</v>
          </cell>
          <cell r="L29">
            <v>259.64931119206261</v>
          </cell>
        </row>
        <row r="30">
          <cell r="H30">
            <v>186.74653065605227</v>
          </cell>
          <cell r="L30">
            <v>186.74653065605227</v>
          </cell>
        </row>
        <row r="31">
          <cell r="H31">
            <v>41.084236744331498</v>
          </cell>
          <cell r="L31">
            <v>41.084236744331498</v>
          </cell>
        </row>
        <row r="32">
          <cell r="H32">
            <v>31.818543791678849</v>
          </cell>
          <cell r="L32">
            <v>31.818543791678849</v>
          </cell>
        </row>
        <row r="33">
          <cell r="H33">
            <v>1146.5295513022395</v>
          </cell>
          <cell r="L33">
            <v>1146.5295513022395</v>
          </cell>
        </row>
        <row r="34">
          <cell r="H34">
            <v>471.91353017137533</v>
          </cell>
          <cell r="L34">
            <v>471.91353017137533</v>
          </cell>
        </row>
        <row r="35">
          <cell r="H35">
            <v>103.82097663770257</v>
          </cell>
          <cell r="L35">
            <v>103.82097663770257</v>
          </cell>
        </row>
        <row r="36">
          <cell r="H36">
            <v>570.79504449316164</v>
          </cell>
          <cell r="L36">
            <v>570.79504449316164</v>
          </cell>
        </row>
        <row r="41">
          <cell r="H41">
            <v>0</v>
          </cell>
          <cell r="L41">
            <v>0</v>
          </cell>
        </row>
        <row r="42">
          <cell r="H42">
            <v>0</v>
          </cell>
          <cell r="L42">
            <v>0</v>
          </cell>
        </row>
        <row r="43">
          <cell r="H43">
            <v>13678.779298577656</v>
          </cell>
          <cell r="L43">
            <v>13678.779298577656</v>
          </cell>
        </row>
        <row r="44">
          <cell r="H44">
            <v>0</v>
          </cell>
          <cell r="L44">
            <v>0</v>
          </cell>
        </row>
        <row r="45">
          <cell r="H45">
            <v>0</v>
          </cell>
          <cell r="L45">
            <v>0</v>
          </cell>
        </row>
        <row r="46">
          <cell r="H46">
            <v>0</v>
          </cell>
          <cell r="L46">
            <v>0</v>
          </cell>
        </row>
        <row r="47">
          <cell r="H47">
            <v>0</v>
          </cell>
          <cell r="L47">
            <v>0</v>
          </cell>
        </row>
        <row r="48">
          <cell r="H48">
            <v>0</v>
          </cell>
          <cell r="L48">
            <v>0</v>
          </cell>
        </row>
        <row r="49">
          <cell r="H49">
            <v>0</v>
          </cell>
          <cell r="L49">
            <v>0</v>
          </cell>
        </row>
        <row r="50">
          <cell r="H50">
            <v>0</v>
          </cell>
          <cell r="L50">
            <v>0</v>
          </cell>
        </row>
        <row r="51">
          <cell r="H51">
            <v>683.9389649288828</v>
          </cell>
          <cell r="L51">
            <v>683.9389649288828</v>
          </cell>
        </row>
        <row r="52">
          <cell r="H52">
            <v>136.78779298577655</v>
          </cell>
          <cell r="L52">
            <v>136.78779298577655</v>
          </cell>
        </row>
        <row r="53">
          <cell r="H53">
            <v>14499.506056492315</v>
          </cell>
        </row>
        <row r="54">
          <cell r="L54">
            <v>2259.7960624522198</v>
          </cell>
        </row>
        <row r="60">
          <cell r="H60">
            <v>6416.2896366666664</v>
          </cell>
          <cell r="L60">
            <v>6416.2896366666664</v>
          </cell>
        </row>
      </sheetData>
      <sheetData sheetId="3">
        <row r="11">
          <cell r="G11">
            <v>2859.3307176946414</v>
          </cell>
        </row>
        <row r="12">
          <cell r="G12">
            <v>2341.4808064756589</v>
          </cell>
        </row>
        <row r="13">
          <cell r="G13">
            <v>1699.7414945280002</v>
          </cell>
        </row>
        <row r="15">
          <cell r="G15">
            <v>22.730664000000001</v>
          </cell>
        </row>
        <row r="16">
          <cell r="G16">
            <v>619.0086479476588</v>
          </cell>
        </row>
        <row r="17">
          <cell r="G17">
            <v>619.0086479476588</v>
          </cell>
        </row>
        <row r="18">
          <cell r="G18">
            <v>328.68350592000002</v>
          </cell>
        </row>
        <row r="19">
          <cell r="G19">
            <v>142.75031130240001</v>
          </cell>
        </row>
        <row r="20">
          <cell r="G20">
            <v>72.3103713024</v>
          </cell>
        </row>
        <row r="21">
          <cell r="G21">
            <v>0</v>
          </cell>
        </row>
        <row r="22">
          <cell r="G22">
            <v>70.439940000000007</v>
          </cell>
        </row>
        <row r="23">
          <cell r="G23">
            <v>46.416093996582276</v>
          </cell>
        </row>
        <row r="24">
          <cell r="G24">
            <v>33.383660756393077</v>
          </cell>
        </row>
        <row r="25">
          <cell r="G25">
            <v>7.3444053664064768</v>
          </cell>
        </row>
        <row r="26">
          <cell r="G26">
            <v>0</v>
          </cell>
        </row>
        <row r="27">
          <cell r="G27">
            <v>5.6880278737827226</v>
          </cell>
        </row>
        <row r="28">
          <cell r="G28">
            <v>204.95884691078237</v>
          </cell>
        </row>
        <row r="29">
          <cell r="G29">
            <v>84.361412992506828</v>
          </cell>
        </row>
        <row r="30">
          <cell r="G30">
            <v>18.559510858351501</v>
          </cell>
        </row>
        <row r="31">
          <cell r="G31">
            <v>0</v>
          </cell>
        </row>
        <row r="32">
          <cell r="G32">
            <v>102.03792305992404</v>
          </cell>
        </row>
        <row r="39">
          <cell r="H39">
            <v>3064.2895646054239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153.2144782302712</v>
          </cell>
        </row>
        <row r="48">
          <cell r="G48">
            <v>30.642895646054239</v>
          </cell>
        </row>
        <row r="49">
          <cell r="G49">
            <v>3248.1469384817492</v>
          </cell>
        </row>
        <row r="50">
          <cell r="G50">
            <v>528.81027572749565</v>
          </cell>
          <cell r="H50">
            <v>528.81027572749565</v>
          </cell>
        </row>
        <row r="57">
          <cell r="H57">
            <v>6142.3672866666666</v>
          </cell>
        </row>
        <row r="60">
          <cell r="G60">
            <v>6142.3672866666666</v>
          </cell>
        </row>
      </sheetData>
      <sheetData sheetId="4">
        <row r="12">
          <cell r="G12">
            <v>125.47975117135508</v>
          </cell>
          <cell r="H12">
            <v>125.47975117135508</v>
          </cell>
        </row>
        <row r="13">
          <cell r="G13">
            <v>0</v>
          </cell>
          <cell r="H13">
            <v>0</v>
          </cell>
        </row>
        <row r="14">
          <cell r="G14">
            <v>99</v>
          </cell>
          <cell r="H14">
            <v>99</v>
          </cell>
        </row>
        <row r="15">
          <cell r="G15">
            <v>23.880000000000003</v>
          </cell>
          <cell r="H15">
            <v>23.880000000000003</v>
          </cell>
        </row>
        <row r="16">
          <cell r="G16">
            <v>21.78</v>
          </cell>
          <cell r="H16">
            <v>21.78</v>
          </cell>
        </row>
        <row r="17">
          <cell r="G17">
            <v>2.1</v>
          </cell>
          <cell r="H17">
            <v>2.1</v>
          </cell>
        </row>
        <row r="18">
          <cell r="G18">
            <v>0</v>
          </cell>
          <cell r="H18">
            <v>0</v>
          </cell>
        </row>
        <row r="19">
          <cell r="G19">
            <v>2.5997511713550878</v>
          </cell>
          <cell r="H19">
            <v>2.5997511713550878</v>
          </cell>
        </row>
        <row r="20">
          <cell r="G20">
            <v>1.8698085875546586</v>
          </cell>
          <cell r="H20">
            <v>1.8698085875546586</v>
          </cell>
        </row>
        <row r="21">
          <cell r="G21">
            <v>0.41135788926202493</v>
          </cell>
          <cell r="H21">
            <v>0.41135788926202493</v>
          </cell>
        </row>
        <row r="22">
          <cell r="G22">
            <v>0.3185846945384041</v>
          </cell>
          <cell r="H22">
            <v>0.3185846945384041</v>
          </cell>
        </row>
        <row r="23">
          <cell r="G23">
            <v>11.479682076978062</v>
          </cell>
          <cell r="H23">
            <v>11.479682076978062</v>
          </cell>
        </row>
        <row r="24">
          <cell r="G24">
            <v>4.7250568361178535</v>
          </cell>
          <cell r="H24">
            <v>4.7250568361178535</v>
          </cell>
        </row>
        <row r="25">
          <cell r="G25">
            <v>1.0395125039459279</v>
          </cell>
          <cell r="H25">
            <v>1.0395125039459279</v>
          </cell>
        </row>
        <row r="26">
          <cell r="G26">
            <v>5.7151127369142802</v>
          </cell>
          <cell r="H26">
            <v>5.7151127369142802</v>
          </cell>
        </row>
        <row r="27">
          <cell r="G27">
            <v>0</v>
          </cell>
          <cell r="H27">
            <v>0</v>
          </cell>
        </row>
        <row r="28">
          <cell r="G28">
            <v>0</v>
          </cell>
          <cell r="H28">
            <v>0</v>
          </cell>
        </row>
        <row r="30">
          <cell r="G30">
            <v>0</v>
          </cell>
        </row>
        <row r="31">
          <cell r="G31">
            <v>0</v>
          </cell>
          <cell r="H31">
            <v>0</v>
          </cell>
        </row>
        <row r="33">
          <cell r="G33">
            <v>136.95943324833314</v>
          </cell>
          <cell r="H33">
            <v>136.95943324833314</v>
          </cell>
        </row>
        <row r="34">
          <cell r="H34">
            <v>0</v>
          </cell>
        </row>
        <row r="35">
          <cell r="G35">
            <v>0</v>
          </cell>
          <cell r="H35">
            <v>0</v>
          </cell>
        </row>
        <row r="36">
          <cell r="G36">
            <v>0</v>
          </cell>
          <cell r="H36">
            <v>0</v>
          </cell>
        </row>
        <row r="37">
          <cell r="G37">
            <v>0</v>
          </cell>
          <cell r="H37">
            <v>0</v>
          </cell>
        </row>
        <row r="38">
          <cell r="G38">
            <v>0</v>
          </cell>
          <cell r="H38">
            <v>0</v>
          </cell>
        </row>
        <row r="39">
          <cell r="G39">
            <v>0</v>
          </cell>
          <cell r="H39">
            <v>0</v>
          </cell>
        </row>
        <row r="40">
          <cell r="G40">
            <v>0</v>
          </cell>
          <cell r="H40">
            <v>0</v>
          </cell>
        </row>
        <row r="41">
          <cell r="G41">
            <v>6.8479716624166578</v>
          </cell>
          <cell r="H41">
            <v>6.8479716624166578</v>
          </cell>
        </row>
        <row r="42">
          <cell r="G42">
            <v>1.3695943324833315</v>
          </cell>
          <cell r="H42">
            <v>1.3695943324833315</v>
          </cell>
        </row>
        <row r="43">
          <cell r="G43">
            <v>145.17699924323313</v>
          </cell>
        </row>
        <row r="44">
          <cell r="H44">
            <v>23.635349771149492</v>
          </cell>
        </row>
        <row r="45">
          <cell r="H45">
            <v>6142.3672866666666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16">
          <cell r="B16" t="str">
            <v>Примітка: *- Єдиний податок 5%;  військовий збір  1%</v>
          </cell>
        </row>
      </sheetData>
      <sheetData sheetId="39">
        <row r="10">
          <cell r="D10">
            <v>2812.2416879508646</v>
          </cell>
        </row>
      </sheetData>
      <sheetData sheetId="40"/>
      <sheetData sheetId="4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C5C18-75C4-4596-B8A5-9FEA24709D60}">
  <sheetPr>
    <tabColor rgb="FFEC20C5"/>
    <pageSetUpPr fitToPage="1"/>
  </sheetPr>
  <dimension ref="A1:F126"/>
  <sheetViews>
    <sheetView topLeftCell="A85" zoomScaleNormal="100" zoomScaleSheetLayoutView="110" workbookViewId="0">
      <selection activeCell="A2" sqref="A2:D2"/>
    </sheetView>
  </sheetViews>
  <sheetFormatPr defaultRowHeight="14.4" x14ac:dyDescent="0.3"/>
  <cols>
    <col min="1" max="1" width="6.5546875" style="4" customWidth="1"/>
    <col min="2" max="2" width="51.6640625" style="4" customWidth="1"/>
    <col min="3" max="3" width="12.6640625" style="4" customWidth="1"/>
    <col min="4" max="4" width="12.5546875" style="4" customWidth="1"/>
    <col min="5" max="5" width="0" style="4" hidden="1" customWidth="1"/>
    <col min="6" max="6" width="17.33203125" style="4" hidden="1" customWidth="1"/>
    <col min="7" max="256" width="8.88671875" style="4"/>
    <col min="257" max="257" width="6.5546875" style="4" customWidth="1"/>
    <col min="258" max="258" width="51.6640625" style="4" customWidth="1"/>
    <col min="259" max="259" width="12.6640625" style="4" customWidth="1"/>
    <col min="260" max="260" width="12.5546875" style="4" customWidth="1"/>
    <col min="261" max="261" width="8.88671875" style="4"/>
    <col min="262" max="262" width="17.33203125" style="4" customWidth="1"/>
    <col min="263" max="512" width="8.88671875" style="4"/>
    <col min="513" max="513" width="6.5546875" style="4" customWidth="1"/>
    <col min="514" max="514" width="51.6640625" style="4" customWidth="1"/>
    <col min="515" max="515" width="12.6640625" style="4" customWidth="1"/>
    <col min="516" max="516" width="12.5546875" style="4" customWidth="1"/>
    <col min="517" max="517" width="8.88671875" style="4"/>
    <col min="518" max="518" width="17.33203125" style="4" customWidth="1"/>
    <col min="519" max="768" width="8.88671875" style="4"/>
    <col min="769" max="769" width="6.5546875" style="4" customWidth="1"/>
    <col min="770" max="770" width="51.6640625" style="4" customWidth="1"/>
    <col min="771" max="771" width="12.6640625" style="4" customWidth="1"/>
    <col min="772" max="772" width="12.5546875" style="4" customWidth="1"/>
    <col min="773" max="773" width="8.88671875" style="4"/>
    <col min="774" max="774" width="17.33203125" style="4" customWidth="1"/>
    <col min="775" max="1024" width="8.88671875" style="4"/>
    <col min="1025" max="1025" width="6.5546875" style="4" customWidth="1"/>
    <col min="1026" max="1026" width="51.6640625" style="4" customWidth="1"/>
    <col min="1027" max="1027" width="12.6640625" style="4" customWidth="1"/>
    <col min="1028" max="1028" width="12.5546875" style="4" customWidth="1"/>
    <col min="1029" max="1029" width="8.88671875" style="4"/>
    <col min="1030" max="1030" width="17.33203125" style="4" customWidth="1"/>
    <col min="1031" max="1280" width="8.88671875" style="4"/>
    <col min="1281" max="1281" width="6.5546875" style="4" customWidth="1"/>
    <col min="1282" max="1282" width="51.6640625" style="4" customWidth="1"/>
    <col min="1283" max="1283" width="12.6640625" style="4" customWidth="1"/>
    <col min="1284" max="1284" width="12.5546875" style="4" customWidth="1"/>
    <col min="1285" max="1285" width="8.88671875" style="4"/>
    <col min="1286" max="1286" width="17.33203125" style="4" customWidth="1"/>
    <col min="1287" max="1536" width="8.88671875" style="4"/>
    <col min="1537" max="1537" width="6.5546875" style="4" customWidth="1"/>
    <col min="1538" max="1538" width="51.6640625" style="4" customWidth="1"/>
    <col min="1539" max="1539" width="12.6640625" style="4" customWidth="1"/>
    <col min="1540" max="1540" width="12.5546875" style="4" customWidth="1"/>
    <col min="1541" max="1541" width="8.88671875" style="4"/>
    <col min="1542" max="1542" width="17.33203125" style="4" customWidth="1"/>
    <col min="1543" max="1792" width="8.88671875" style="4"/>
    <col min="1793" max="1793" width="6.5546875" style="4" customWidth="1"/>
    <col min="1794" max="1794" width="51.6640625" style="4" customWidth="1"/>
    <col min="1795" max="1795" width="12.6640625" style="4" customWidth="1"/>
    <col min="1796" max="1796" width="12.5546875" style="4" customWidth="1"/>
    <col min="1797" max="1797" width="8.88671875" style="4"/>
    <col min="1798" max="1798" width="17.33203125" style="4" customWidth="1"/>
    <col min="1799" max="2048" width="8.88671875" style="4"/>
    <col min="2049" max="2049" width="6.5546875" style="4" customWidth="1"/>
    <col min="2050" max="2050" width="51.6640625" style="4" customWidth="1"/>
    <col min="2051" max="2051" width="12.6640625" style="4" customWidth="1"/>
    <col min="2052" max="2052" width="12.5546875" style="4" customWidth="1"/>
    <col min="2053" max="2053" width="8.88671875" style="4"/>
    <col min="2054" max="2054" width="17.33203125" style="4" customWidth="1"/>
    <col min="2055" max="2304" width="8.88671875" style="4"/>
    <col min="2305" max="2305" width="6.5546875" style="4" customWidth="1"/>
    <col min="2306" max="2306" width="51.6640625" style="4" customWidth="1"/>
    <col min="2307" max="2307" width="12.6640625" style="4" customWidth="1"/>
    <col min="2308" max="2308" width="12.5546875" style="4" customWidth="1"/>
    <col min="2309" max="2309" width="8.88671875" style="4"/>
    <col min="2310" max="2310" width="17.33203125" style="4" customWidth="1"/>
    <col min="2311" max="2560" width="8.88671875" style="4"/>
    <col min="2561" max="2561" width="6.5546875" style="4" customWidth="1"/>
    <col min="2562" max="2562" width="51.6640625" style="4" customWidth="1"/>
    <col min="2563" max="2563" width="12.6640625" style="4" customWidth="1"/>
    <col min="2564" max="2564" width="12.5546875" style="4" customWidth="1"/>
    <col min="2565" max="2565" width="8.88671875" style="4"/>
    <col min="2566" max="2566" width="17.33203125" style="4" customWidth="1"/>
    <col min="2567" max="2816" width="8.88671875" style="4"/>
    <col min="2817" max="2817" width="6.5546875" style="4" customWidth="1"/>
    <col min="2818" max="2818" width="51.6640625" style="4" customWidth="1"/>
    <col min="2819" max="2819" width="12.6640625" style="4" customWidth="1"/>
    <col min="2820" max="2820" width="12.5546875" style="4" customWidth="1"/>
    <col min="2821" max="2821" width="8.88671875" style="4"/>
    <col min="2822" max="2822" width="17.33203125" style="4" customWidth="1"/>
    <col min="2823" max="3072" width="8.88671875" style="4"/>
    <col min="3073" max="3073" width="6.5546875" style="4" customWidth="1"/>
    <col min="3074" max="3074" width="51.6640625" style="4" customWidth="1"/>
    <col min="3075" max="3075" width="12.6640625" style="4" customWidth="1"/>
    <col min="3076" max="3076" width="12.5546875" style="4" customWidth="1"/>
    <col min="3077" max="3077" width="8.88671875" style="4"/>
    <col min="3078" max="3078" width="17.33203125" style="4" customWidth="1"/>
    <col min="3079" max="3328" width="8.88671875" style="4"/>
    <col min="3329" max="3329" width="6.5546875" style="4" customWidth="1"/>
    <col min="3330" max="3330" width="51.6640625" style="4" customWidth="1"/>
    <col min="3331" max="3331" width="12.6640625" style="4" customWidth="1"/>
    <col min="3332" max="3332" width="12.5546875" style="4" customWidth="1"/>
    <col min="3333" max="3333" width="8.88671875" style="4"/>
    <col min="3334" max="3334" width="17.33203125" style="4" customWidth="1"/>
    <col min="3335" max="3584" width="8.88671875" style="4"/>
    <col min="3585" max="3585" width="6.5546875" style="4" customWidth="1"/>
    <col min="3586" max="3586" width="51.6640625" style="4" customWidth="1"/>
    <col min="3587" max="3587" width="12.6640625" style="4" customWidth="1"/>
    <col min="3588" max="3588" width="12.5546875" style="4" customWidth="1"/>
    <col min="3589" max="3589" width="8.88671875" style="4"/>
    <col min="3590" max="3590" width="17.33203125" style="4" customWidth="1"/>
    <col min="3591" max="3840" width="8.88671875" style="4"/>
    <col min="3841" max="3841" width="6.5546875" style="4" customWidth="1"/>
    <col min="3842" max="3842" width="51.6640625" style="4" customWidth="1"/>
    <col min="3843" max="3843" width="12.6640625" style="4" customWidth="1"/>
    <col min="3844" max="3844" width="12.5546875" style="4" customWidth="1"/>
    <col min="3845" max="3845" width="8.88671875" style="4"/>
    <col min="3846" max="3846" width="17.33203125" style="4" customWidth="1"/>
    <col min="3847" max="4096" width="8.88671875" style="4"/>
    <col min="4097" max="4097" width="6.5546875" style="4" customWidth="1"/>
    <col min="4098" max="4098" width="51.6640625" style="4" customWidth="1"/>
    <col min="4099" max="4099" width="12.6640625" style="4" customWidth="1"/>
    <col min="4100" max="4100" width="12.5546875" style="4" customWidth="1"/>
    <col min="4101" max="4101" width="8.88671875" style="4"/>
    <col min="4102" max="4102" width="17.33203125" style="4" customWidth="1"/>
    <col min="4103" max="4352" width="8.88671875" style="4"/>
    <col min="4353" max="4353" width="6.5546875" style="4" customWidth="1"/>
    <col min="4354" max="4354" width="51.6640625" style="4" customWidth="1"/>
    <col min="4355" max="4355" width="12.6640625" style="4" customWidth="1"/>
    <col min="4356" max="4356" width="12.5546875" style="4" customWidth="1"/>
    <col min="4357" max="4357" width="8.88671875" style="4"/>
    <col min="4358" max="4358" width="17.33203125" style="4" customWidth="1"/>
    <col min="4359" max="4608" width="8.88671875" style="4"/>
    <col min="4609" max="4609" width="6.5546875" style="4" customWidth="1"/>
    <col min="4610" max="4610" width="51.6640625" style="4" customWidth="1"/>
    <col min="4611" max="4611" width="12.6640625" style="4" customWidth="1"/>
    <col min="4612" max="4612" width="12.5546875" style="4" customWidth="1"/>
    <col min="4613" max="4613" width="8.88671875" style="4"/>
    <col min="4614" max="4614" width="17.33203125" style="4" customWidth="1"/>
    <col min="4615" max="4864" width="8.88671875" style="4"/>
    <col min="4865" max="4865" width="6.5546875" style="4" customWidth="1"/>
    <col min="4866" max="4866" width="51.6640625" style="4" customWidth="1"/>
    <col min="4867" max="4867" width="12.6640625" style="4" customWidth="1"/>
    <col min="4868" max="4868" width="12.5546875" style="4" customWidth="1"/>
    <col min="4869" max="4869" width="8.88671875" style="4"/>
    <col min="4870" max="4870" width="17.33203125" style="4" customWidth="1"/>
    <col min="4871" max="5120" width="8.88671875" style="4"/>
    <col min="5121" max="5121" width="6.5546875" style="4" customWidth="1"/>
    <col min="5122" max="5122" width="51.6640625" style="4" customWidth="1"/>
    <col min="5123" max="5123" width="12.6640625" style="4" customWidth="1"/>
    <col min="5124" max="5124" width="12.5546875" style="4" customWidth="1"/>
    <col min="5125" max="5125" width="8.88671875" style="4"/>
    <col min="5126" max="5126" width="17.33203125" style="4" customWidth="1"/>
    <col min="5127" max="5376" width="8.88671875" style="4"/>
    <col min="5377" max="5377" width="6.5546875" style="4" customWidth="1"/>
    <col min="5378" max="5378" width="51.6640625" style="4" customWidth="1"/>
    <col min="5379" max="5379" width="12.6640625" style="4" customWidth="1"/>
    <col min="5380" max="5380" width="12.5546875" style="4" customWidth="1"/>
    <col min="5381" max="5381" width="8.88671875" style="4"/>
    <col min="5382" max="5382" width="17.33203125" style="4" customWidth="1"/>
    <col min="5383" max="5632" width="8.88671875" style="4"/>
    <col min="5633" max="5633" width="6.5546875" style="4" customWidth="1"/>
    <col min="5634" max="5634" width="51.6640625" style="4" customWidth="1"/>
    <col min="5635" max="5635" width="12.6640625" style="4" customWidth="1"/>
    <col min="5636" max="5636" width="12.5546875" style="4" customWidth="1"/>
    <col min="5637" max="5637" width="8.88671875" style="4"/>
    <col min="5638" max="5638" width="17.33203125" style="4" customWidth="1"/>
    <col min="5639" max="5888" width="8.88671875" style="4"/>
    <col min="5889" max="5889" width="6.5546875" style="4" customWidth="1"/>
    <col min="5890" max="5890" width="51.6640625" style="4" customWidth="1"/>
    <col min="5891" max="5891" width="12.6640625" style="4" customWidth="1"/>
    <col min="5892" max="5892" width="12.5546875" style="4" customWidth="1"/>
    <col min="5893" max="5893" width="8.88671875" style="4"/>
    <col min="5894" max="5894" width="17.33203125" style="4" customWidth="1"/>
    <col min="5895" max="6144" width="8.88671875" style="4"/>
    <col min="6145" max="6145" width="6.5546875" style="4" customWidth="1"/>
    <col min="6146" max="6146" width="51.6640625" style="4" customWidth="1"/>
    <col min="6147" max="6147" width="12.6640625" style="4" customWidth="1"/>
    <col min="6148" max="6148" width="12.5546875" style="4" customWidth="1"/>
    <col min="6149" max="6149" width="8.88671875" style="4"/>
    <col min="6150" max="6150" width="17.33203125" style="4" customWidth="1"/>
    <col min="6151" max="6400" width="8.88671875" style="4"/>
    <col min="6401" max="6401" width="6.5546875" style="4" customWidth="1"/>
    <col min="6402" max="6402" width="51.6640625" style="4" customWidth="1"/>
    <col min="6403" max="6403" width="12.6640625" style="4" customWidth="1"/>
    <col min="6404" max="6404" width="12.5546875" style="4" customWidth="1"/>
    <col min="6405" max="6405" width="8.88671875" style="4"/>
    <col min="6406" max="6406" width="17.33203125" style="4" customWidth="1"/>
    <col min="6407" max="6656" width="8.88671875" style="4"/>
    <col min="6657" max="6657" width="6.5546875" style="4" customWidth="1"/>
    <col min="6658" max="6658" width="51.6640625" style="4" customWidth="1"/>
    <col min="6659" max="6659" width="12.6640625" style="4" customWidth="1"/>
    <col min="6660" max="6660" width="12.5546875" style="4" customWidth="1"/>
    <col min="6661" max="6661" width="8.88671875" style="4"/>
    <col min="6662" max="6662" width="17.33203125" style="4" customWidth="1"/>
    <col min="6663" max="6912" width="8.88671875" style="4"/>
    <col min="6913" max="6913" width="6.5546875" style="4" customWidth="1"/>
    <col min="6914" max="6914" width="51.6640625" style="4" customWidth="1"/>
    <col min="6915" max="6915" width="12.6640625" style="4" customWidth="1"/>
    <col min="6916" max="6916" width="12.5546875" style="4" customWidth="1"/>
    <col min="6917" max="6917" width="8.88671875" style="4"/>
    <col min="6918" max="6918" width="17.33203125" style="4" customWidth="1"/>
    <col min="6919" max="7168" width="8.88671875" style="4"/>
    <col min="7169" max="7169" width="6.5546875" style="4" customWidth="1"/>
    <col min="7170" max="7170" width="51.6640625" style="4" customWidth="1"/>
    <col min="7171" max="7171" width="12.6640625" style="4" customWidth="1"/>
    <col min="7172" max="7172" width="12.5546875" style="4" customWidth="1"/>
    <col min="7173" max="7173" width="8.88671875" style="4"/>
    <col min="7174" max="7174" width="17.33203125" style="4" customWidth="1"/>
    <col min="7175" max="7424" width="8.88671875" style="4"/>
    <col min="7425" max="7425" width="6.5546875" style="4" customWidth="1"/>
    <col min="7426" max="7426" width="51.6640625" style="4" customWidth="1"/>
    <col min="7427" max="7427" width="12.6640625" style="4" customWidth="1"/>
    <col min="7428" max="7428" width="12.5546875" style="4" customWidth="1"/>
    <col min="7429" max="7429" width="8.88671875" style="4"/>
    <col min="7430" max="7430" width="17.33203125" style="4" customWidth="1"/>
    <col min="7431" max="7680" width="8.88671875" style="4"/>
    <col min="7681" max="7681" width="6.5546875" style="4" customWidth="1"/>
    <col min="7682" max="7682" width="51.6640625" style="4" customWidth="1"/>
    <col min="7683" max="7683" width="12.6640625" style="4" customWidth="1"/>
    <col min="7684" max="7684" width="12.5546875" style="4" customWidth="1"/>
    <col min="7685" max="7685" width="8.88671875" style="4"/>
    <col min="7686" max="7686" width="17.33203125" style="4" customWidth="1"/>
    <col min="7687" max="7936" width="8.88671875" style="4"/>
    <col min="7937" max="7937" width="6.5546875" style="4" customWidth="1"/>
    <col min="7938" max="7938" width="51.6640625" style="4" customWidth="1"/>
    <col min="7939" max="7939" width="12.6640625" style="4" customWidth="1"/>
    <col min="7940" max="7940" width="12.5546875" style="4" customWidth="1"/>
    <col min="7941" max="7941" width="8.88671875" style="4"/>
    <col min="7942" max="7942" width="17.33203125" style="4" customWidth="1"/>
    <col min="7943" max="8192" width="8.88671875" style="4"/>
    <col min="8193" max="8193" width="6.5546875" style="4" customWidth="1"/>
    <col min="8194" max="8194" width="51.6640625" style="4" customWidth="1"/>
    <col min="8195" max="8195" width="12.6640625" style="4" customWidth="1"/>
    <col min="8196" max="8196" width="12.5546875" style="4" customWidth="1"/>
    <col min="8197" max="8197" width="8.88671875" style="4"/>
    <col min="8198" max="8198" width="17.33203125" style="4" customWidth="1"/>
    <col min="8199" max="8448" width="8.88671875" style="4"/>
    <col min="8449" max="8449" width="6.5546875" style="4" customWidth="1"/>
    <col min="8450" max="8450" width="51.6640625" style="4" customWidth="1"/>
    <col min="8451" max="8451" width="12.6640625" style="4" customWidth="1"/>
    <col min="8452" max="8452" width="12.5546875" style="4" customWidth="1"/>
    <col min="8453" max="8453" width="8.88671875" style="4"/>
    <col min="8454" max="8454" width="17.33203125" style="4" customWidth="1"/>
    <col min="8455" max="8704" width="8.88671875" style="4"/>
    <col min="8705" max="8705" width="6.5546875" style="4" customWidth="1"/>
    <col min="8706" max="8706" width="51.6640625" style="4" customWidth="1"/>
    <col min="8707" max="8707" width="12.6640625" style="4" customWidth="1"/>
    <col min="8708" max="8708" width="12.5546875" style="4" customWidth="1"/>
    <col min="8709" max="8709" width="8.88671875" style="4"/>
    <col min="8710" max="8710" width="17.33203125" style="4" customWidth="1"/>
    <col min="8711" max="8960" width="8.88671875" style="4"/>
    <col min="8961" max="8961" width="6.5546875" style="4" customWidth="1"/>
    <col min="8962" max="8962" width="51.6640625" style="4" customWidth="1"/>
    <col min="8963" max="8963" width="12.6640625" style="4" customWidth="1"/>
    <col min="8964" max="8964" width="12.5546875" style="4" customWidth="1"/>
    <col min="8965" max="8965" width="8.88671875" style="4"/>
    <col min="8966" max="8966" width="17.33203125" style="4" customWidth="1"/>
    <col min="8967" max="9216" width="8.88671875" style="4"/>
    <col min="9217" max="9217" width="6.5546875" style="4" customWidth="1"/>
    <col min="9218" max="9218" width="51.6640625" style="4" customWidth="1"/>
    <col min="9219" max="9219" width="12.6640625" style="4" customWidth="1"/>
    <col min="9220" max="9220" width="12.5546875" style="4" customWidth="1"/>
    <col min="9221" max="9221" width="8.88671875" style="4"/>
    <col min="9222" max="9222" width="17.33203125" style="4" customWidth="1"/>
    <col min="9223" max="9472" width="8.88671875" style="4"/>
    <col min="9473" max="9473" width="6.5546875" style="4" customWidth="1"/>
    <col min="9474" max="9474" width="51.6640625" style="4" customWidth="1"/>
    <col min="9475" max="9475" width="12.6640625" style="4" customWidth="1"/>
    <col min="9476" max="9476" width="12.5546875" style="4" customWidth="1"/>
    <col min="9477" max="9477" width="8.88671875" style="4"/>
    <col min="9478" max="9478" width="17.33203125" style="4" customWidth="1"/>
    <col min="9479" max="9728" width="8.88671875" style="4"/>
    <col min="9729" max="9729" width="6.5546875" style="4" customWidth="1"/>
    <col min="9730" max="9730" width="51.6640625" style="4" customWidth="1"/>
    <col min="9731" max="9731" width="12.6640625" style="4" customWidth="1"/>
    <col min="9732" max="9732" width="12.5546875" style="4" customWidth="1"/>
    <col min="9733" max="9733" width="8.88671875" style="4"/>
    <col min="9734" max="9734" width="17.33203125" style="4" customWidth="1"/>
    <col min="9735" max="9984" width="8.88671875" style="4"/>
    <col min="9985" max="9985" width="6.5546875" style="4" customWidth="1"/>
    <col min="9986" max="9986" width="51.6640625" style="4" customWidth="1"/>
    <col min="9987" max="9987" width="12.6640625" style="4" customWidth="1"/>
    <col min="9988" max="9988" width="12.5546875" style="4" customWidth="1"/>
    <col min="9989" max="9989" width="8.88671875" style="4"/>
    <col min="9990" max="9990" width="17.33203125" style="4" customWidth="1"/>
    <col min="9991" max="10240" width="8.88671875" style="4"/>
    <col min="10241" max="10241" width="6.5546875" style="4" customWidth="1"/>
    <col min="10242" max="10242" width="51.6640625" style="4" customWidth="1"/>
    <col min="10243" max="10243" width="12.6640625" style="4" customWidth="1"/>
    <col min="10244" max="10244" width="12.5546875" style="4" customWidth="1"/>
    <col min="10245" max="10245" width="8.88671875" style="4"/>
    <col min="10246" max="10246" width="17.33203125" style="4" customWidth="1"/>
    <col min="10247" max="10496" width="8.88671875" style="4"/>
    <col min="10497" max="10497" width="6.5546875" style="4" customWidth="1"/>
    <col min="10498" max="10498" width="51.6640625" style="4" customWidth="1"/>
    <col min="10499" max="10499" width="12.6640625" style="4" customWidth="1"/>
    <col min="10500" max="10500" width="12.5546875" style="4" customWidth="1"/>
    <col min="10501" max="10501" width="8.88671875" style="4"/>
    <col min="10502" max="10502" width="17.33203125" style="4" customWidth="1"/>
    <col min="10503" max="10752" width="8.88671875" style="4"/>
    <col min="10753" max="10753" width="6.5546875" style="4" customWidth="1"/>
    <col min="10754" max="10754" width="51.6640625" style="4" customWidth="1"/>
    <col min="10755" max="10755" width="12.6640625" style="4" customWidth="1"/>
    <col min="10756" max="10756" width="12.5546875" style="4" customWidth="1"/>
    <col min="10757" max="10757" width="8.88671875" style="4"/>
    <col min="10758" max="10758" width="17.33203125" style="4" customWidth="1"/>
    <col min="10759" max="11008" width="8.88671875" style="4"/>
    <col min="11009" max="11009" width="6.5546875" style="4" customWidth="1"/>
    <col min="11010" max="11010" width="51.6640625" style="4" customWidth="1"/>
    <col min="11011" max="11011" width="12.6640625" style="4" customWidth="1"/>
    <col min="11012" max="11012" width="12.5546875" style="4" customWidth="1"/>
    <col min="11013" max="11013" width="8.88671875" style="4"/>
    <col min="11014" max="11014" width="17.33203125" style="4" customWidth="1"/>
    <col min="11015" max="11264" width="8.88671875" style="4"/>
    <col min="11265" max="11265" width="6.5546875" style="4" customWidth="1"/>
    <col min="11266" max="11266" width="51.6640625" style="4" customWidth="1"/>
    <col min="11267" max="11267" width="12.6640625" style="4" customWidth="1"/>
    <col min="11268" max="11268" width="12.5546875" style="4" customWidth="1"/>
    <col min="11269" max="11269" width="8.88671875" style="4"/>
    <col min="11270" max="11270" width="17.33203125" style="4" customWidth="1"/>
    <col min="11271" max="11520" width="8.88671875" style="4"/>
    <col min="11521" max="11521" width="6.5546875" style="4" customWidth="1"/>
    <col min="11522" max="11522" width="51.6640625" style="4" customWidth="1"/>
    <col min="11523" max="11523" width="12.6640625" style="4" customWidth="1"/>
    <col min="11524" max="11524" width="12.5546875" style="4" customWidth="1"/>
    <col min="11525" max="11525" width="8.88671875" style="4"/>
    <col min="11526" max="11526" width="17.33203125" style="4" customWidth="1"/>
    <col min="11527" max="11776" width="8.88671875" style="4"/>
    <col min="11777" max="11777" width="6.5546875" style="4" customWidth="1"/>
    <col min="11778" max="11778" width="51.6640625" style="4" customWidth="1"/>
    <col min="11779" max="11779" width="12.6640625" style="4" customWidth="1"/>
    <col min="11780" max="11780" width="12.5546875" style="4" customWidth="1"/>
    <col min="11781" max="11781" width="8.88671875" style="4"/>
    <col min="11782" max="11782" width="17.33203125" style="4" customWidth="1"/>
    <col min="11783" max="12032" width="8.88671875" style="4"/>
    <col min="12033" max="12033" width="6.5546875" style="4" customWidth="1"/>
    <col min="12034" max="12034" width="51.6640625" style="4" customWidth="1"/>
    <col min="12035" max="12035" width="12.6640625" style="4" customWidth="1"/>
    <col min="12036" max="12036" width="12.5546875" style="4" customWidth="1"/>
    <col min="12037" max="12037" width="8.88671875" style="4"/>
    <col min="12038" max="12038" width="17.33203125" style="4" customWidth="1"/>
    <col min="12039" max="12288" width="8.88671875" style="4"/>
    <col min="12289" max="12289" width="6.5546875" style="4" customWidth="1"/>
    <col min="12290" max="12290" width="51.6640625" style="4" customWidth="1"/>
    <col min="12291" max="12291" width="12.6640625" style="4" customWidth="1"/>
    <col min="12292" max="12292" width="12.5546875" style="4" customWidth="1"/>
    <col min="12293" max="12293" width="8.88671875" style="4"/>
    <col min="12294" max="12294" width="17.33203125" style="4" customWidth="1"/>
    <col min="12295" max="12544" width="8.88671875" style="4"/>
    <col min="12545" max="12545" width="6.5546875" style="4" customWidth="1"/>
    <col min="12546" max="12546" width="51.6640625" style="4" customWidth="1"/>
    <col min="12547" max="12547" width="12.6640625" style="4" customWidth="1"/>
    <col min="12548" max="12548" width="12.5546875" style="4" customWidth="1"/>
    <col min="12549" max="12549" width="8.88671875" style="4"/>
    <col min="12550" max="12550" width="17.33203125" style="4" customWidth="1"/>
    <col min="12551" max="12800" width="8.88671875" style="4"/>
    <col min="12801" max="12801" width="6.5546875" style="4" customWidth="1"/>
    <col min="12802" max="12802" width="51.6640625" style="4" customWidth="1"/>
    <col min="12803" max="12803" width="12.6640625" style="4" customWidth="1"/>
    <col min="12804" max="12804" width="12.5546875" style="4" customWidth="1"/>
    <col min="12805" max="12805" width="8.88671875" style="4"/>
    <col min="12806" max="12806" width="17.33203125" style="4" customWidth="1"/>
    <col min="12807" max="13056" width="8.88671875" style="4"/>
    <col min="13057" max="13057" width="6.5546875" style="4" customWidth="1"/>
    <col min="13058" max="13058" width="51.6640625" style="4" customWidth="1"/>
    <col min="13059" max="13059" width="12.6640625" style="4" customWidth="1"/>
    <col min="13060" max="13060" width="12.5546875" style="4" customWidth="1"/>
    <col min="13061" max="13061" width="8.88671875" style="4"/>
    <col min="13062" max="13062" width="17.33203125" style="4" customWidth="1"/>
    <col min="13063" max="13312" width="8.88671875" style="4"/>
    <col min="13313" max="13313" width="6.5546875" style="4" customWidth="1"/>
    <col min="13314" max="13314" width="51.6640625" style="4" customWidth="1"/>
    <col min="13315" max="13315" width="12.6640625" style="4" customWidth="1"/>
    <col min="13316" max="13316" width="12.5546875" style="4" customWidth="1"/>
    <col min="13317" max="13317" width="8.88671875" style="4"/>
    <col min="13318" max="13318" width="17.33203125" style="4" customWidth="1"/>
    <col min="13319" max="13568" width="8.88671875" style="4"/>
    <col min="13569" max="13569" width="6.5546875" style="4" customWidth="1"/>
    <col min="13570" max="13570" width="51.6640625" style="4" customWidth="1"/>
    <col min="13571" max="13571" width="12.6640625" style="4" customWidth="1"/>
    <col min="13572" max="13572" width="12.5546875" style="4" customWidth="1"/>
    <col min="13573" max="13573" width="8.88671875" style="4"/>
    <col min="13574" max="13574" width="17.33203125" style="4" customWidth="1"/>
    <col min="13575" max="13824" width="8.88671875" style="4"/>
    <col min="13825" max="13825" width="6.5546875" style="4" customWidth="1"/>
    <col min="13826" max="13826" width="51.6640625" style="4" customWidth="1"/>
    <col min="13827" max="13827" width="12.6640625" style="4" customWidth="1"/>
    <col min="13828" max="13828" width="12.5546875" style="4" customWidth="1"/>
    <col min="13829" max="13829" width="8.88671875" style="4"/>
    <col min="13830" max="13830" width="17.33203125" style="4" customWidth="1"/>
    <col min="13831" max="14080" width="8.88671875" style="4"/>
    <col min="14081" max="14081" width="6.5546875" style="4" customWidth="1"/>
    <col min="14082" max="14082" width="51.6640625" style="4" customWidth="1"/>
    <col min="14083" max="14083" width="12.6640625" style="4" customWidth="1"/>
    <col min="14084" max="14084" width="12.5546875" style="4" customWidth="1"/>
    <col min="14085" max="14085" width="8.88671875" style="4"/>
    <col min="14086" max="14086" width="17.33203125" style="4" customWidth="1"/>
    <col min="14087" max="14336" width="8.88671875" style="4"/>
    <col min="14337" max="14337" width="6.5546875" style="4" customWidth="1"/>
    <col min="14338" max="14338" width="51.6640625" style="4" customWidth="1"/>
    <col min="14339" max="14339" width="12.6640625" style="4" customWidth="1"/>
    <col min="14340" max="14340" width="12.5546875" style="4" customWidth="1"/>
    <col min="14341" max="14341" width="8.88671875" style="4"/>
    <col min="14342" max="14342" width="17.33203125" style="4" customWidth="1"/>
    <col min="14343" max="14592" width="8.88671875" style="4"/>
    <col min="14593" max="14593" width="6.5546875" style="4" customWidth="1"/>
    <col min="14594" max="14594" width="51.6640625" style="4" customWidth="1"/>
    <col min="14595" max="14595" width="12.6640625" style="4" customWidth="1"/>
    <col min="14596" max="14596" width="12.5546875" style="4" customWidth="1"/>
    <col min="14597" max="14597" width="8.88671875" style="4"/>
    <col min="14598" max="14598" width="17.33203125" style="4" customWidth="1"/>
    <col min="14599" max="14848" width="8.88671875" style="4"/>
    <col min="14849" max="14849" width="6.5546875" style="4" customWidth="1"/>
    <col min="14850" max="14850" width="51.6640625" style="4" customWidth="1"/>
    <col min="14851" max="14851" width="12.6640625" style="4" customWidth="1"/>
    <col min="14852" max="14852" width="12.5546875" style="4" customWidth="1"/>
    <col min="14853" max="14853" width="8.88671875" style="4"/>
    <col min="14854" max="14854" width="17.33203125" style="4" customWidth="1"/>
    <col min="14855" max="15104" width="8.88671875" style="4"/>
    <col min="15105" max="15105" width="6.5546875" style="4" customWidth="1"/>
    <col min="15106" max="15106" width="51.6640625" style="4" customWidth="1"/>
    <col min="15107" max="15107" width="12.6640625" style="4" customWidth="1"/>
    <col min="15108" max="15108" width="12.5546875" style="4" customWidth="1"/>
    <col min="15109" max="15109" width="8.88671875" style="4"/>
    <col min="15110" max="15110" width="17.33203125" style="4" customWidth="1"/>
    <col min="15111" max="15360" width="8.88671875" style="4"/>
    <col min="15361" max="15361" width="6.5546875" style="4" customWidth="1"/>
    <col min="15362" max="15362" width="51.6640625" style="4" customWidth="1"/>
    <col min="15363" max="15363" width="12.6640625" style="4" customWidth="1"/>
    <col min="15364" max="15364" width="12.5546875" style="4" customWidth="1"/>
    <col min="15365" max="15365" width="8.88671875" style="4"/>
    <col min="15366" max="15366" width="17.33203125" style="4" customWidth="1"/>
    <col min="15367" max="15616" width="8.88671875" style="4"/>
    <col min="15617" max="15617" width="6.5546875" style="4" customWidth="1"/>
    <col min="15618" max="15618" width="51.6640625" style="4" customWidth="1"/>
    <col min="15619" max="15619" width="12.6640625" style="4" customWidth="1"/>
    <col min="15620" max="15620" width="12.5546875" style="4" customWidth="1"/>
    <col min="15621" max="15621" width="8.88671875" style="4"/>
    <col min="15622" max="15622" width="17.33203125" style="4" customWidth="1"/>
    <col min="15623" max="15872" width="8.88671875" style="4"/>
    <col min="15873" max="15873" width="6.5546875" style="4" customWidth="1"/>
    <col min="15874" max="15874" width="51.6640625" style="4" customWidth="1"/>
    <col min="15875" max="15875" width="12.6640625" style="4" customWidth="1"/>
    <col min="15876" max="15876" width="12.5546875" style="4" customWidth="1"/>
    <col min="15877" max="15877" width="8.88671875" style="4"/>
    <col min="15878" max="15878" width="17.33203125" style="4" customWidth="1"/>
    <col min="15879" max="16128" width="8.88671875" style="4"/>
    <col min="16129" max="16129" width="6.5546875" style="4" customWidth="1"/>
    <col min="16130" max="16130" width="51.6640625" style="4" customWidth="1"/>
    <col min="16131" max="16131" width="12.6640625" style="4" customWidth="1"/>
    <col min="16132" max="16132" width="12.5546875" style="4" customWidth="1"/>
    <col min="16133" max="16133" width="8.88671875" style="4"/>
    <col min="16134" max="16134" width="17.33203125" style="4" customWidth="1"/>
    <col min="16135" max="16384" width="8.88671875" style="4"/>
  </cols>
  <sheetData>
    <row r="1" spans="1:6" ht="90.6" customHeight="1" x14ac:dyDescent="0.3">
      <c r="A1" s="2"/>
      <c r="B1" s="3"/>
      <c r="C1" s="113" t="s">
        <v>0</v>
      </c>
      <c r="D1" s="113"/>
    </row>
    <row r="2" spans="1:6" ht="48.6" customHeight="1" x14ac:dyDescent="0.3">
      <c r="A2" s="114" t="str">
        <f>"Одноставкові тарифи та їх структура на теплову енергію, її виробництво, транспортування  та постачання для споживачів, теплопостачання яким здійснює  "&amp;'[4]Вхідні дані'!F4</f>
        <v>Одноставкові тарифи та їх структура на теплову енергію, її виробництво, транспортування  та постачання для споживачів, теплопостачання яким здійснює  Товариство з обмеженою відповідальністю "ПаверТек Групп"</v>
      </c>
      <c r="B2" s="114"/>
      <c r="C2" s="114"/>
      <c r="D2" s="114"/>
    </row>
    <row r="3" spans="1:6" ht="15.6" customHeight="1" x14ac:dyDescent="0.3">
      <c r="A3" s="115" t="s">
        <v>1</v>
      </c>
      <c r="B3" s="115"/>
      <c r="C3" s="115"/>
      <c r="D3" s="115"/>
    </row>
    <row r="4" spans="1:6" ht="15.6" customHeight="1" x14ac:dyDescent="0.3">
      <c r="A4" s="116" t="s">
        <v>2</v>
      </c>
      <c r="B4" s="116"/>
      <c r="C4" s="116"/>
      <c r="D4" s="116"/>
    </row>
    <row r="5" spans="1:6" ht="15.6" customHeight="1" x14ac:dyDescent="0.3">
      <c r="A5" s="115" t="s">
        <v>3</v>
      </c>
      <c r="B5" s="115"/>
      <c r="C5" s="115"/>
      <c r="D5" s="115"/>
    </row>
    <row r="6" spans="1:6" ht="12.6" customHeight="1" thickBot="1" x14ac:dyDescent="0.35">
      <c r="A6" s="2"/>
      <c r="B6" s="3"/>
      <c r="C6" s="117" t="str">
        <f>'[4]Д 2_Т на В'!D6</f>
        <v xml:space="preserve">    </v>
      </c>
      <c r="D6" s="117"/>
    </row>
    <row r="7" spans="1:6" ht="58.2" customHeight="1" thickBot="1" x14ac:dyDescent="0.35">
      <c r="A7" s="104" t="s">
        <v>4</v>
      </c>
      <c r="B7" s="104" t="s">
        <v>5</v>
      </c>
      <c r="C7" s="104" t="s">
        <v>6</v>
      </c>
      <c r="D7" s="5" t="s">
        <v>7</v>
      </c>
    </row>
    <row r="8" spans="1:6" ht="15.6" hidden="1" customHeight="1" thickBot="1" x14ac:dyDescent="0.35">
      <c r="A8" s="105"/>
      <c r="B8" s="106"/>
      <c r="C8" s="106"/>
      <c r="D8" s="6" t="s">
        <v>8</v>
      </c>
    </row>
    <row r="9" spans="1:6" s="10" customFormat="1" ht="14.4" customHeight="1" thickBot="1" x14ac:dyDescent="0.35">
      <c r="A9" s="7">
        <v>1</v>
      </c>
      <c r="B9" s="8">
        <v>2</v>
      </c>
      <c r="C9" s="9">
        <v>3</v>
      </c>
      <c r="D9" s="7">
        <f>C9+1</f>
        <v>4</v>
      </c>
    </row>
    <row r="10" spans="1:6" ht="35.4" thickBot="1" x14ac:dyDescent="0.35">
      <c r="A10" s="11"/>
      <c r="B10" s="12" t="s">
        <v>9</v>
      </c>
      <c r="C10" s="13" t="s">
        <v>10</v>
      </c>
      <c r="D10" s="14">
        <f>D11+D47+D83</f>
        <v>2812.2416879508646</v>
      </c>
    </row>
    <row r="11" spans="1:6" ht="15" thickBot="1" x14ac:dyDescent="0.35">
      <c r="A11" s="15" t="s">
        <v>11</v>
      </c>
      <c r="B11" s="16" t="s">
        <v>12</v>
      </c>
      <c r="C11" s="17">
        <f>'[4]Д 2_Т на В'!H53</f>
        <v>14499.506056492315</v>
      </c>
      <c r="D11" s="18">
        <f>'[4]Д 2_Т на В'!L54</f>
        <v>2259.7960624522198</v>
      </c>
      <c r="F11" s="19">
        <f>'[4]Д 2_Т на В'!L54</f>
        <v>2259.7960624522198</v>
      </c>
    </row>
    <row r="12" spans="1:6" ht="15" thickBot="1" x14ac:dyDescent="0.35">
      <c r="A12" s="20"/>
      <c r="B12" s="107" t="s">
        <v>13</v>
      </c>
      <c r="C12" s="108"/>
      <c r="D12" s="108"/>
    </row>
    <row r="13" spans="1:6" ht="27.6" x14ac:dyDescent="0.3">
      <c r="A13" s="21" t="s">
        <v>14</v>
      </c>
      <c r="B13" s="22" t="s">
        <v>15</v>
      </c>
      <c r="C13" s="18">
        <f>'[4]Д 2_Т на В'!H12</f>
        <v>12532.249747275417</v>
      </c>
      <c r="D13" s="18">
        <f>'[4]Д 2_Т на В'!L12/D46*1000</f>
        <v>1953.192648233701</v>
      </c>
    </row>
    <row r="14" spans="1:6" x14ac:dyDescent="0.3">
      <c r="A14" s="23" t="s">
        <v>16</v>
      </c>
      <c r="B14" s="24" t="s">
        <v>17</v>
      </c>
      <c r="C14" s="25">
        <f>'[4]Д 2_Т на В'!H13</f>
        <v>9336.7919899713543</v>
      </c>
      <c r="D14" s="25">
        <f>'[4]Д 2_Т на В'!L13/D46*1000</f>
        <v>1455.1699687331948</v>
      </c>
    </row>
    <row r="15" spans="1:6" x14ac:dyDescent="0.3">
      <c r="A15" s="23" t="s">
        <v>18</v>
      </c>
      <c r="B15" s="26" t="s">
        <v>19</v>
      </c>
      <c r="C15" s="25">
        <f>'[4]Д 2_Т на В'!H14</f>
        <v>7952.4205442263419</v>
      </c>
      <c r="D15" s="25">
        <f>'[4]Д 2_Т на В'!L14/D46*1000</f>
        <v>1239.4110918530343</v>
      </c>
    </row>
    <row r="16" spans="1:6" x14ac:dyDescent="0.3">
      <c r="A16" s="23" t="s">
        <v>20</v>
      </c>
      <c r="B16" s="24" t="s">
        <v>21</v>
      </c>
      <c r="C16" s="25">
        <f>'[4]Д 2_Т на В'!H18</f>
        <v>1372.7823647999999</v>
      </c>
      <c r="D16" s="25">
        <f>'[4]Д 2_Т на В'!L18/D46*1000</f>
        <v>213.95268021491242</v>
      </c>
    </row>
    <row r="17" spans="1:4" ht="27.6" x14ac:dyDescent="0.3">
      <c r="A17" s="23" t="s">
        <v>22</v>
      </c>
      <c r="B17" s="26" t="s">
        <v>23</v>
      </c>
      <c r="C17" s="25">
        <f>'[4]Д 2_Т на В'!H22</f>
        <v>11.589080945011201</v>
      </c>
      <c r="D17" s="25">
        <f>'[4]Д 2_Т на В'!L22/D46*1000</f>
        <v>1.8061966652477766</v>
      </c>
    </row>
    <row r="18" spans="1:4" x14ac:dyDescent="0.3">
      <c r="A18" s="23" t="s">
        <v>24</v>
      </c>
      <c r="B18" s="26" t="s">
        <v>25</v>
      </c>
      <c r="C18" s="25">
        <f>'[4]Д 2_Т на В'!H23</f>
        <v>0</v>
      </c>
      <c r="D18" s="25">
        <f>'[4]Д 2_Т на В'!L23/D46*1000</f>
        <v>0</v>
      </c>
    </row>
    <row r="19" spans="1:4" x14ac:dyDescent="0.3">
      <c r="A19" s="23" t="s">
        <v>26</v>
      </c>
      <c r="B19" s="24" t="s">
        <v>27</v>
      </c>
      <c r="C19" s="25">
        <f>'[4]Д 2_Т на В'!H24</f>
        <v>1643.4175296000001</v>
      </c>
      <c r="D19" s="25">
        <f>'[4]Д 2_Т на В'!L24/D46*1000</f>
        <v>256.13206738805729</v>
      </c>
    </row>
    <row r="20" spans="1:4" x14ac:dyDescent="0.3">
      <c r="A20" s="23" t="s">
        <v>28</v>
      </c>
      <c r="B20" s="26" t="s">
        <v>29</v>
      </c>
      <c r="C20" s="25">
        <f>'[4]Д 2_Т на В'!H25</f>
        <v>1292.3909165120001</v>
      </c>
      <c r="D20" s="25">
        <f>'[4]Д 2_Т на В'!L25/D46*1000</f>
        <v>201.42340662529872</v>
      </c>
    </row>
    <row r="21" spans="1:4" x14ac:dyDescent="0.3">
      <c r="A21" s="23" t="s">
        <v>30</v>
      </c>
      <c r="B21" s="24" t="s">
        <v>31</v>
      </c>
      <c r="C21" s="25">
        <f>'[4]Д 2_Т на В'!H26</f>
        <v>361.55185651200003</v>
      </c>
      <c r="D21" s="25">
        <f>'[4]Д 2_Т на В'!L26/D46*1000</f>
        <v>56.349054825372598</v>
      </c>
    </row>
    <row r="22" spans="1:4" x14ac:dyDescent="0.3">
      <c r="A22" s="23" t="s">
        <v>32</v>
      </c>
      <c r="B22" s="26" t="s">
        <v>33</v>
      </c>
      <c r="C22" s="25">
        <f>'[4]Д 2_Т на В'!H27</f>
        <v>0</v>
      </c>
      <c r="D22" s="25">
        <f>'[4]Д 2_Т на В'!L27/D46*1000</f>
        <v>0</v>
      </c>
    </row>
    <row r="23" spans="1:4" x14ac:dyDescent="0.3">
      <c r="A23" s="23" t="s">
        <v>34</v>
      </c>
      <c r="B23" s="24" t="s">
        <v>35</v>
      </c>
      <c r="C23" s="25">
        <f>'[4]Д 2_Т на В'!H28</f>
        <v>930.83906000000002</v>
      </c>
      <c r="D23" s="25">
        <f>'[4]Д 2_Т на В'!L28/D46*1000</f>
        <v>145.07435179992612</v>
      </c>
    </row>
    <row r="24" spans="1:4" x14ac:dyDescent="0.3">
      <c r="A24" s="23" t="s">
        <v>36</v>
      </c>
      <c r="B24" s="22" t="s">
        <v>37</v>
      </c>
      <c r="C24" s="27">
        <f>'[4]Д 2_Т на В'!H29</f>
        <v>259.64931119206261</v>
      </c>
      <c r="D24" s="27">
        <f>'[4]Д 2_Т на В'!L29/D46*1000</f>
        <v>40.467205487150252</v>
      </c>
    </row>
    <row r="25" spans="1:4" x14ac:dyDescent="0.3">
      <c r="A25" s="28" t="s">
        <v>38</v>
      </c>
      <c r="B25" s="24" t="s">
        <v>39</v>
      </c>
      <c r="C25" s="25">
        <f>'[4]Д 2_Т на В'!H30</f>
        <v>186.74653065605227</v>
      </c>
      <c r="D25" s="25">
        <f>'[4]Д 2_Т на В'!L30/D46*1000</f>
        <v>29.105065580092667</v>
      </c>
    </row>
    <row r="26" spans="1:4" x14ac:dyDescent="0.3">
      <c r="A26" s="28" t="s">
        <v>40</v>
      </c>
      <c r="B26" s="26" t="s">
        <v>41</v>
      </c>
      <c r="C26" s="25">
        <f>'[4]Д 2_Т на В'!H31</f>
        <v>41.084236744331498</v>
      </c>
      <c r="D26" s="25">
        <f>'[4]Д 2_Т на В'!L31/D46*1000</f>
        <v>6.4031144276203866</v>
      </c>
    </row>
    <row r="27" spans="1:4" x14ac:dyDescent="0.3">
      <c r="A27" s="28" t="s">
        <v>42</v>
      </c>
      <c r="B27" s="26" t="s">
        <v>43</v>
      </c>
      <c r="C27" s="25">
        <f>'[4]Д 2_Т на В'!H32</f>
        <v>31.818543791678849</v>
      </c>
      <c r="D27" s="25">
        <f>'[4]Д 2_Т на В'!L32/D46*1000</f>
        <v>4.9590254794371997</v>
      </c>
    </row>
    <row r="28" spans="1:4" x14ac:dyDescent="0.3">
      <c r="A28" s="21" t="s">
        <v>44</v>
      </c>
      <c r="B28" s="29" t="s">
        <v>45</v>
      </c>
      <c r="C28" s="27">
        <f>'[4]Д 2_Т на В'!H33</f>
        <v>1146.5295513022395</v>
      </c>
      <c r="D28" s="27">
        <f>'[4]Д 2_Т на В'!L33/D46*1000</f>
        <v>178.69042955141197</v>
      </c>
    </row>
    <row r="29" spans="1:4" x14ac:dyDescent="0.3">
      <c r="A29" s="28" t="s">
        <v>46</v>
      </c>
      <c r="B29" s="26" t="s">
        <v>47</v>
      </c>
      <c r="C29" s="25">
        <f>'[4]Д 2_Т на В'!H34</f>
        <v>471.91353017137533</v>
      </c>
      <c r="D29" s="25">
        <f>'[4]Д 2_Т на В'!L34/D46*1000</f>
        <v>73.549287344288231</v>
      </c>
    </row>
    <row r="30" spans="1:4" x14ac:dyDescent="0.3">
      <c r="A30" s="28" t="s">
        <v>48</v>
      </c>
      <c r="B30" s="24" t="s">
        <v>31</v>
      </c>
      <c r="C30" s="25">
        <f>'[4]Д 2_Т на В'!H35</f>
        <v>103.82097663770257</v>
      </c>
      <c r="D30" s="25">
        <f>'[4]Д 2_Т на В'!L35/D46*1000</f>
        <v>16.180843215743408</v>
      </c>
    </row>
    <row r="31" spans="1:4" x14ac:dyDescent="0.3">
      <c r="A31" s="28" t="s">
        <v>49</v>
      </c>
      <c r="B31" s="24" t="s">
        <v>50</v>
      </c>
      <c r="C31" s="25">
        <f>'[4]Д 2_Т на В'!H36</f>
        <v>570.79504449316164</v>
      </c>
      <c r="D31" s="25">
        <f>'[4]Д 2_Т на В'!L36/D46*1000</f>
        <v>88.960298991380313</v>
      </c>
    </row>
    <row r="32" spans="1:4" x14ac:dyDescent="0.3">
      <c r="A32" s="21" t="s">
        <v>51</v>
      </c>
      <c r="B32" s="22" t="s">
        <v>52</v>
      </c>
      <c r="C32" s="25">
        <f>'[4]Д 2_Т на В'!H41</f>
        <v>0</v>
      </c>
      <c r="D32" s="25">
        <f>'[4]Д 2_Т на В'!L41/D46*1000</f>
        <v>0</v>
      </c>
    </row>
    <row r="33" spans="1:6" x14ac:dyDescent="0.3">
      <c r="A33" s="21" t="s">
        <v>53</v>
      </c>
      <c r="B33" s="29" t="s">
        <v>54</v>
      </c>
      <c r="C33" s="25">
        <f>'[4]Д 2_Т на В'!H42</f>
        <v>0</v>
      </c>
      <c r="D33" s="25">
        <f>'[4]Д 2_Т на В'!L42/D46*1000</f>
        <v>0</v>
      </c>
    </row>
    <row r="34" spans="1:6" x14ac:dyDescent="0.3">
      <c r="A34" s="21" t="s">
        <v>55</v>
      </c>
      <c r="B34" s="22" t="s">
        <v>56</v>
      </c>
      <c r="C34" s="27">
        <f>'[4]Д 2_Т на В'!H43</f>
        <v>13678.779298577656</v>
      </c>
      <c r="D34" s="27">
        <f>'[4]Д 2_Т на В'!L43/D46*1000</f>
        <v>2131.8830777851126</v>
      </c>
    </row>
    <row r="35" spans="1:6" x14ac:dyDescent="0.3">
      <c r="A35" s="21" t="s">
        <v>57</v>
      </c>
      <c r="B35" s="22" t="s">
        <v>58</v>
      </c>
      <c r="C35" s="25">
        <f>'[4]Д 2_Т на В'!H44</f>
        <v>0</v>
      </c>
      <c r="D35" s="25">
        <f>'[4]Д 2_Т на В'!L44/D46*1000</f>
        <v>0</v>
      </c>
    </row>
    <row r="36" spans="1:6" x14ac:dyDescent="0.3">
      <c r="A36" s="21" t="s">
        <v>59</v>
      </c>
      <c r="B36" s="22" t="s">
        <v>60</v>
      </c>
      <c r="C36" s="25">
        <v>0</v>
      </c>
      <c r="D36" s="25">
        <f>0/D46*1000</f>
        <v>0</v>
      </c>
    </row>
    <row r="37" spans="1:6" x14ac:dyDescent="0.3">
      <c r="A37" s="21" t="s">
        <v>61</v>
      </c>
      <c r="B37" s="30" t="s">
        <v>62</v>
      </c>
      <c r="C37" s="27">
        <f>'[4]Д 2_Т на В'!H45</f>
        <v>0</v>
      </c>
      <c r="D37" s="27">
        <f>'[4]Д 2_Т на В'!L45/D46*1000</f>
        <v>0</v>
      </c>
    </row>
    <row r="38" spans="1:6" x14ac:dyDescent="0.3">
      <c r="A38" s="21" t="s">
        <v>63</v>
      </c>
      <c r="B38" s="31" t="s">
        <v>64</v>
      </c>
      <c r="C38" s="25">
        <f>'[4]Д 2_Т на В'!H46</f>
        <v>0</v>
      </c>
      <c r="D38" s="25">
        <f>'[4]Д 2_Т на В'!L46/D46*1000</f>
        <v>0</v>
      </c>
    </row>
    <row r="39" spans="1:6" x14ac:dyDescent="0.3">
      <c r="A39" s="21" t="s">
        <v>65</v>
      </c>
      <c r="B39" s="31" t="s">
        <v>66</v>
      </c>
      <c r="C39" s="25">
        <f>'[4]Д 2_Т на В'!H47</f>
        <v>0</v>
      </c>
      <c r="D39" s="25">
        <f>'[4]Д 2_Т на В'!L47/D$46*1000</f>
        <v>0</v>
      </c>
    </row>
    <row r="40" spans="1:6" x14ac:dyDescent="0.3">
      <c r="A40" s="21" t="s">
        <v>67</v>
      </c>
      <c r="B40" s="31" t="s">
        <v>68</v>
      </c>
      <c r="C40" s="25">
        <f>'[4]Д 2_Т на В'!H48</f>
        <v>0</v>
      </c>
      <c r="D40" s="25">
        <f>'[4]Д 2_Т на В'!L48/D$46*1000</f>
        <v>0</v>
      </c>
    </row>
    <row r="41" spans="1:6" x14ac:dyDescent="0.3">
      <c r="A41" s="21" t="s">
        <v>69</v>
      </c>
      <c r="B41" s="31" t="s">
        <v>70</v>
      </c>
      <c r="C41" s="25">
        <f>'[4]Д 2_Т на В'!H49</f>
        <v>0</v>
      </c>
      <c r="D41" s="25">
        <f>'[4]Д 2_Т на В'!L49/D$46*1000</f>
        <v>0</v>
      </c>
    </row>
    <row r="42" spans="1:6" ht="27.6" x14ac:dyDescent="0.3">
      <c r="A42" s="21" t="s">
        <v>71</v>
      </c>
      <c r="B42" s="31" t="s">
        <v>72</v>
      </c>
      <c r="C42" s="25">
        <f>'[4]Д 2_Т на В'!H50</f>
        <v>0</v>
      </c>
      <c r="D42" s="25">
        <f>'[4]Д 2_Т на В'!L50/D$46*1000</f>
        <v>0</v>
      </c>
    </row>
    <row r="43" spans="1:6" s="33" customFormat="1" x14ac:dyDescent="0.3">
      <c r="A43" s="21" t="s">
        <v>73</v>
      </c>
      <c r="B43" s="32" t="s">
        <v>74</v>
      </c>
      <c r="C43" s="27">
        <f>C44+C45</f>
        <v>820.7267579146594</v>
      </c>
      <c r="D43" s="27">
        <f>D44+D45</f>
        <v>127.91298466710677</v>
      </c>
    </row>
    <row r="44" spans="1:6" ht="40.200000000000003" customHeight="1" x14ac:dyDescent="0.3">
      <c r="A44" s="21" t="s">
        <v>75</v>
      </c>
      <c r="B44" s="34" t="str">
        <f>IF('[4]Вхідні дані'!$E$18&lt;20,'[4]Вхідні дані'!$B$49,'[4]Вхідні дані'!$B$46)</f>
        <v>Розмір податку для платника єдиного податку ІІІ групи (5%)</v>
      </c>
      <c r="C44" s="25">
        <f>'[4]Д 2_Т на В'!H51</f>
        <v>683.9389649288828</v>
      </c>
      <c r="D44" s="25">
        <f>'[4]Д 2_Т на В'!L51/D$46*1000</f>
        <v>106.59415388925564</v>
      </c>
    </row>
    <row r="45" spans="1:6" x14ac:dyDescent="0.3">
      <c r="A45" s="21" t="s">
        <v>76</v>
      </c>
      <c r="B45" s="34" t="str">
        <f>IF('[4]Вхідні дані'!$E$18&lt;20,'[4]Вхідні дані'!$B$50,'[4]Вхідні дані'!$B$46)</f>
        <v>Розмір військового збору (1%)</v>
      </c>
      <c r="C45" s="25">
        <f>'[4]Д 2_Т на В'!H52</f>
        <v>136.78779298577655</v>
      </c>
      <c r="D45" s="25">
        <f>'[4]Д 2_Т на В'!L52/D$46*1000</f>
        <v>21.318830777851126</v>
      </c>
    </row>
    <row r="46" spans="1:6" ht="28.2" thickBot="1" x14ac:dyDescent="0.35">
      <c r="A46" s="35" t="s">
        <v>77</v>
      </c>
      <c r="B46" s="1" t="s">
        <v>78</v>
      </c>
      <c r="C46" s="36">
        <f>'[4]Д 2_Т на В'!H60</f>
        <v>6416.2896366666664</v>
      </c>
      <c r="D46" s="36">
        <f>'[4]Д 2_Т на В'!L60</f>
        <v>6416.2896366666664</v>
      </c>
    </row>
    <row r="47" spans="1:6" ht="42.6" thickBot="1" x14ac:dyDescent="0.35">
      <c r="A47" s="20" t="s">
        <v>79</v>
      </c>
      <c r="B47" s="37" t="s">
        <v>80</v>
      </c>
      <c r="C47" s="17">
        <f>'[4]Д3_Т на Т'!G49</f>
        <v>3248.1469384817492</v>
      </c>
      <c r="D47" s="38">
        <f>'[4]Д3_Т на Т'!G50</f>
        <v>528.81027572749565</v>
      </c>
      <c r="F47" s="39">
        <f>'[4]Д3_Т на Т'!H50</f>
        <v>528.81027572749565</v>
      </c>
    </row>
    <row r="48" spans="1:6" ht="29.4" customHeight="1" thickBot="1" x14ac:dyDescent="0.35">
      <c r="A48" s="20"/>
      <c r="B48" s="109" t="s">
        <v>81</v>
      </c>
      <c r="C48" s="110"/>
      <c r="D48" s="110"/>
    </row>
    <row r="49" spans="1:4" x14ac:dyDescent="0.3">
      <c r="A49" s="21" t="s">
        <v>14</v>
      </c>
      <c r="B49" s="40" t="s">
        <v>82</v>
      </c>
      <c r="C49" s="27">
        <f>'[4]Д3_Т на Т'!G11</f>
        <v>2859.3307176946414</v>
      </c>
      <c r="D49" s="27">
        <f>C49/$D$82*1000</f>
        <v>465.5095640245147</v>
      </c>
    </row>
    <row r="50" spans="1:4" x14ac:dyDescent="0.3">
      <c r="A50" s="23" t="s">
        <v>16</v>
      </c>
      <c r="B50" s="41" t="s">
        <v>83</v>
      </c>
      <c r="C50" s="25">
        <f>'[4]Д3_Т на Т'!G12</f>
        <v>2341.4808064756589</v>
      </c>
      <c r="D50" s="25">
        <f t="shared" ref="D50:D81" si="0">C50/$D$82*1000</f>
        <v>381.2016926370307</v>
      </c>
    </row>
    <row r="51" spans="1:4" x14ac:dyDescent="0.3">
      <c r="A51" s="23" t="s">
        <v>18</v>
      </c>
      <c r="B51" s="41" t="s">
        <v>21</v>
      </c>
      <c r="C51" s="25">
        <f>'[4]Д3_Т на Т'!G13</f>
        <v>1699.7414945280002</v>
      </c>
      <c r="D51" s="25">
        <f t="shared" si="0"/>
        <v>276.72417086123392</v>
      </c>
    </row>
    <row r="52" spans="1:4" ht="27.6" x14ac:dyDescent="0.3">
      <c r="A52" s="23" t="s">
        <v>20</v>
      </c>
      <c r="B52" s="41" t="s">
        <v>23</v>
      </c>
      <c r="C52" s="25">
        <f>'[4]Д3_Т на Т'!G15</f>
        <v>22.730664000000001</v>
      </c>
      <c r="D52" s="25">
        <f t="shared" si="0"/>
        <v>3.7006357547751678</v>
      </c>
    </row>
    <row r="53" spans="1:4" x14ac:dyDescent="0.3">
      <c r="A53" s="23" t="s">
        <v>22</v>
      </c>
      <c r="B53" s="42" t="s">
        <v>84</v>
      </c>
      <c r="C53" s="25">
        <f>'[4]Д3_Т на Т'!G16</f>
        <v>619.0086479476588</v>
      </c>
      <c r="D53" s="25">
        <f t="shared" si="0"/>
        <v>100.77688602102167</v>
      </c>
    </row>
    <row r="54" spans="1:4" ht="27.6" x14ac:dyDescent="0.3">
      <c r="A54" s="23" t="s">
        <v>24</v>
      </c>
      <c r="B54" s="42" t="s">
        <v>85</v>
      </c>
      <c r="C54" s="25">
        <f>'[4]Д3_Т на Т'!G17</f>
        <v>619.0086479476588</v>
      </c>
      <c r="D54" s="25">
        <f t="shared" si="0"/>
        <v>100.77688602102167</v>
      </c>
    </row>
    <row r="55" spans="1:4" x14ac:dyDescent="0.3">
      <c r="A55" s="23" t="s">
        <v>26</v>
      </c>
      <c r="B55" s="41" t="s">
        <v>27</v>
      </c>
      <c r="C55" s="25">
        <f>'[4]Д3_Т на Т'!G18</f>
        <v>328.68350592000002</v>
      </c>
      <c r="D55" s="25">
        <f t="shared" si="0"/>
        <v>53.510884416416857</v>
      </c>
    </row>
    <row r="56" spans="1:4" x14ac:dyDescent="0.3">
      <c r="A56" s="23" t="s">
        <v>28</v>
      </c>
      <c r="B56" s="41" t="s">
        <v>29</v>
      </c>
      <c r="C56" s="25">
        <f>'[4]Д3_Т на Т'!G19</f>
        <v>142.75031130240001</v>
      </c>
      <c r="D56" s="25">
        <f t="shared" si="0"/>
        <v>23.24027604345158</v>
      </c>
    </row>
    <row r="57" spans="1:4" x14ac:dyDescent="0.3">
      <c r="A57" s="23" t="s">
        <v>30</v>
      </c>
      <c r="B57" s="41" t="s">
        <v>31</v>
      </c>
      <c r="C57" s="25">
        <f>'[4]Д3_Т на Т'!G20</f>
        <v>72.3103713024</v>
      </c>
      <c r="D57" s="25">
        <f t="shared" si="0"/>
        <v>11.772394571611708</v>
      </c>
    </row>
    <row r="58" spans="1:4" x14ac:dyDescent="0.3">
      <c r="A58" s="23" t="s">
        <v>32</v>
      </c>
      <c r="B58" s="41" t="s">
        <v>33</v>
      </c>
      <c r="C58" s="25">
        <f>'[4]Д3_Т на Т'!G21</f>
        <v>0</v>
      </c>
      <c r="D58" s="25">
        <f t="shared" si="0"/>
        <v>0</v>
      </c>
    </row>
    <row r="59" spans="1:4" x14ac:dyDescent="0.3">
      <c r="A59" s="23" t="s">
        <v>34</v>
      </c>
      <c r="B59" s="41" t="s">
        <v>35</v>
      </c>
      <c r="C59" s="25">
        <f>'[4]Д3_Т на Т'!G22</f>
        <v>70.439940000000007</v>
      </c>
      <c r="D59" s="25">
        <f t="shared" si="0"/>
        <v>11.46788147183987</v>
      </c>
    </row>
    <row r="60" spans="1:4" x14ac:dyDescent="0.3">
      <c r="A60" s="43" t="s">
        <v>36</v>
      </c>
      <c r="B60" s="40" t="s">
        <v>37</v>
      </c>
      <c r="C60" s="25">
        <f>'[4]Д3_Т на Т'!G23</f>
        <v>46.416093996582276</v>
      </c>
      <c r="D60" s="27">
        <f t="shared" si="0"/>
        <v>7.5567109276155495</v>
      </c>
    </row>
    <row r="61" spans="1:4" x14ac:dyDescent="0.3">
      <c r="A61" s="28" t="s">
        <v>38</v>
      </c>
      <c r="B61" s="41" t="s">
        <v>39</v>
      </c>
      <c r="C61" s="25">
        <f>'[4]Д3_Т на Т'!G24</f>
        <v>33.383660756393077</v>
      </c>
      <c r="D61" s="25">
        <f t="shared" si="0"/>
        <v>5.4349828328988918</v>
      </c>
    </row>
    <row r="62" spans="1:4" x14ac:dyDescent="0.3">
      <c r="A62" s="28" t="s">
        <v>40</v>
      </c>
      <c r="B62" s="41" t="s">
        <v>41</v>
      </c>
      <c r="C62" s="25">
        <f>'[4]Д3_Т на Т'!G25</f>
        <v>7.3444053664064768</v>
      </c>
      <c r="D62" s="25">
        <f t="shared" si="0"/>
        <v>1.1956962232377562</v>
      </c>
    </row>
    <row r="63" spans="1:4" x14ac:dyDescent="0.3">
      <c r="A63" s="28" t="s">
        <v>86</v>
      </c>
      <c r="B63" s="41" t="s">
        <v>43</v>
      </c>
      <c r="C63" s="25">
        <f>'[4]Д3_Т на Т'!G26+'[4]Д3_Т на Т'!G27</f>
        <v>5.6880278737827226</v>
      </c>
      <c r="D63" s="25">
        <f t="shared" si="0"/>
        <v>0.92603187147890265</v>
      </c>
    </row>
    <row r="64" spans="1:4" x14ac:dyDescent="0.3">
      <c r="A64" s="21" t="s">
        <v>44</v>
      </c>
      <c r="B64" s="40" t="s">
        <v>45</v>
      </c>
      <c r="C64" s="25">
        <f>'[4]Д3_Т на Т'!G28</f>
        <v>204.95884691078237</v>
      </c>
      <c r="D64" s="27">
        <f t="shared" si="0"/>
        <v>33.368054586330224</v>
      </c>
    </row>
    <row r="65" spans="1:5" x14ac:dyDescent="0.3">
      <c r="A65" s="28" t="s">
        <v>46</v>
      </c>
      <c r="B65" s="41" t="s">
        <v>47</v>
      </c>
      <c r="C65" s="25">
        <f>'[4]Д3_Т на Т'!G29</f>
        <v>84.361412992506828</v>
      </c>
      <c r="D65" s="25">
        <f t="shared" si="0"/>
        <v>13.734348510163416</v>
      </c>
    </row>
    <row r="66" spans="1:5" x14ac:dyDescent="0.3">
      <c r="A66" s="28" t="s">
        <v>48</v>
      </c>
      <c r="B66" s="41" t="s">
        <v>31</v>
      </c>
      <c r="C66" s="25">
        <f>'[4]Д3_Т на Т'!G30</f>
        <v>18.559510858351501</v>
      </c>
      <c r="D66" s="25">
        <f t="shared" si="0"/>
        <v>3.0215566722359513</v>
      </c>
    </row>
    <row r="67" spans="1:5" x14ac:dyDescent="0.3">
      <c r="A67" s="28" t="s">
        <v>87</v>
      </c>
      <c r="B67" s="41" t="s">
        <v>50</v>
      </c>
      <c r="C67" s="25">
        <f>'[4]Д3_Т на Т'!G31+'[4]Д3_Т на Т'!G32</f>
        <v>102.03792305992404</v>
      </c>
      <c r="D67" s="25">
        <f t="shared" si="0"/>
        <v>16.612149403930854</v>
      </c>
    </row>
    <row r="68" spans="1:5" x14ac:dyDescent="0.3">
      <c r="A68" s="21" t="s">
        <v>51</v>
      </c>
      <c r="B68" s="40" t="s">
        <v>52</v>
      </c>
      <c r="C68" s="27">
        <v>0</v>
      </c>
      <c r="D68" s="27">
        <f t="shared" si="0"/>
        <v>0</v>
      </c>
    </row>
    <row r="69" spans="1:5" x14ac:dyDescent="0.3">
      <c r="A69" s="21" t="s">
        <v>53</v>
      </c>
      <c r="B69" s="40" t="s">
        <v>54</v>
      </c>
      <c r="C69" s="27">
        <v>0</v>
      </c>
      <c r="D69" s="27">
        <f t="shared" si="0"/>
        <v>0</v>
      </c>
    </row>
    <row r="70" spans="1:5" x14ac:dyDescent="0.3">
      <c r="A70" s="21">
        <v>5</v>
      </c>
      <c r="B70" s="40" t="s">
        <v>56</v>
      </c>
      <c r="C70" s="27">
        <f>C49+C64</f>
        <v>3064.2895646054239</v>
      </c>
      <c r="D70" s="27">
        <f t="shared" si="0"/>
        <v>498.87761861084493</v>
      </c>
      <c r="E70" s="19">
        <f>'[4]Д3_Т на Т'!H39</f>
        <v>3064.2895646054239</v>
      </c>
    </row>
    <row r="71" spans="1:5" x14ac:dyDescent="0.3">
      <c r="A71" s="21">
        <v>6</v>
      </c>
      <c r="B71" s="40" t="s">
        <v>58</v>
      </c>
      <c r="C71" s="27">
        <v>0</v>
      </c>
      <c r="D71" s="27">
        <f t="shared" si="0"/>
        <v>0</v>
      </c>
    </row>
    <row r="72" spans="1:5" x14ac:dyDescent="0.3">
      <c r="A72" s="21">
        <v>7</v>
      </c>
      <c r="B72" s="40" t="s">
        <v>60</v>
      </c>
      <c r="C72" s="27">
        <v>0</v>
      </c>
      <c r="D72" s="27">
        <f t="shared" si="0"/>
        <v>0</v>
      </c>
    </row>
    <row r="73" spans="1:5" x14ac:dyDescent="0.3">
      <c r="A73" s="21" t="s">
        <v>61</v>
      </c>
      <c r="B73" s="40" t="s">
        <v>88</v>
      </c>
      <c r="C73" s="27">
        <f>'[4]Д3_Т на Т'!G41</f>
        <v>0</v>
      </c>
      <c r="D73" s="27">
        <f t="shared" si="0"/>
        <v>0</v>
      </c>
    </row>
    <row r="74" spans="1:5" x14ac:dyDescent="0.3">
      <c r="A74" s="44" t="s">
        <v>63</v>
      </c>
      <c r="B74" s="31" t="s">
        <v>64</v>
      </c>
      <c r="C74" s="27">
        <f>'[4]Д3_Т на Т'!G42</f>
        <v>0</v>
      </c>
      <c r="D74" s="25">
        <f t="shared" si="0"/>
        <v>0</v>
      </c>
    </row>
    <row r="75" spans="1:5" x14ac:dyDescent="0.3">
      <c r="A75" s="44" t="s">
        <v>65</v>
      </c>
      <c r="B75" s="31" t="s">
        <v>66</v>
      </c>
      <c r="C75" s="27">
        <f>'[4]Д3_Т на Т'!G43</f>
        <v>0</v>
      </c>
      <c r="D75" s="25">
        <f t="shared" si="0"/>
        <v>0</v>
      </c>
    </row>
    <row r="76" spans="1:5" x14ac:dyDescent="0.3">
      <c r="A76" s="44" t="s">
        <v>67</v>
      </c>
      <c r="B76" s="31" t="s">
        <v>68</v>
      </c>
      <c r="C76" s="27">
        <f>'[4]Д3_Т на Т'!G44</f>
        <v>0</v>
      </c>
      <c r="D76" s="25">
        <f t="shared" si="0"/>
        <v>0</v>
      </c>
    </row>
    <row r="77" spans="1:5" x14ac:dyDescent="0.3">
      <c r="A77" s="44" t="s">
        <v>69</v>
      </c>
      <c r="B77" s="31" t="s">
        <v>70</v>
      </c>
      <c r="C77" s="27">
        <f>'[4]Д3_Т на Т'!G45</f>
        <v>0</v>
      </c>
      <c r="D77" s="25">
        <f t="shared" si="0"/>
        <v>0</v>
      </c>
    </row>
    <row r="78" spans="1:5" ht="27.6" x14ac:dyDescent="0.3">
      <c r="A78" s="21" t="s">
        <v>71</v>
      </c>
      <c r="B78" s="31" t="s">
        <v>72</v>
      </c>
      <c r="C78" s="27">
        <f>'[4]Д3_Т на Т'!G46</f>
        <v>0</v>
      </c>
      <c r="D78" s="25">
        <f t="shared" si="0"/>
        <v>0</v>
      </c>
    </row>
    <row r="79" spans="1:5" s="33" customFormat="1" x14ac:dyDescent="0.3">
      <c r="A79" s="44" t="s">
        <v>73</v>
      </c>
      <c r="B79" s="45" t="s">
        <v>74</v>
      </c>
      <c r="C79" s="27">
        <f>C80+C81</f>
        <v>183.85737387632543</v>
      </c>
      <c r="D79" s="27">
        <f>D80+D81</f>
        <v>29.932657116650699</v>
      </c>
      <c r="E79" s="46">
        <f>D70+D79-F47</f>
        <v>0</v>
      </c>
    </row>
    <row r="80" spans="1:5" ht="27.6" x14ac:dyDescent="0.3">
      <c r="A80" s="44" t="s">
        <v>75</v>
      </c>
      <c r="B80" s="34" t="str">
        <f>IF('[4]Вхідні дані'!$E$18&lt;20,'[4]Вхідні дані'!$B$49,'[4]Вхідні дані'!$B$46)</f>
        <v>Розмір податку для платника єдиного податку ІІІ групи (5%)</v>
      </c>
      <c r="C80" s="25">
        <f>'[4]Д3_Т на Т'!G47</f>
        <v>153.2144782302712</v>
      </c>
      <c r="D80" s="25">
        <f t="shared" si="0"/>
        <v>24.94388093054225</v>
      </c>
    </row>
    <row r="81" spans="1:6" x14ac:dyDescent="0.3">
      <c r="A81" s="44" t="s">
        <v>76</v>
      </c>
      <c r="B81" s="47" t="s">
        <v>89</v>
      </c>
      <c r="C81" s="25">
        <f>'[4]Д3_Т на Т'!G48</f>
        <v>30.642895646054239</v>
      </c>
      <c r="D81" s="25">
        <f t="shared" si="0"/>
        <v>4.9887761861084492</v>
      </c>
    </row>
    <row r="82" spans="1:6" ht="28.2" thickBot="1" x14ac:dyDescent="0.35">
      <c r="A82" s="35" t="s">
        <v>77</v>
      </c>
      <c r="B82" s="48" t="s">
        <v>90</v>
      </c>
      <c r="C82" s="49">
        <f>'[4]Д3_Т на Т'!G60</f>
        <v>6142.3672866666666</v>
      </c>
      <c r="D82" s="50">
        <f>C82</f>
        <v>6142.3672866666666</v>
      </c>
    </row>
    <row r="83" spans="1:6" ht="42" thickBot="1" x14ac:dyDescent="0.35">
      <c r="A83" s="15" t="s">
        <v>91</v>
      </c>
      <c r="B83" s="51" t="s">
        <v>92</v>
      </c>
      <c r="C83" s="25">
        <f>'[4]Д 4_Т на П'!G43</f>
        <v>145.17699924323313</v>
      </c>
      <c r="D83" s="25">
        <f>'[4]Д 4_Т на П'!H44</f>
        <v>23.635349771149492</v>
      </c>
      <c r="F83" s="19">
        <f>'[4]Д 4_Т на П'!H44</f>
        <v>23.635349771149492</v>
      </c>
    </row>
    <row r="84" spans="1:6" ht="30" customHeight="1" thickBot="1" x14ac:dyDescent="0.35">
      <c r="A84" s="20"/>
      <c r="B84" s="111" t="s">
        <v>93</v>
      </c>
      <c r="C84" s="112"/>
      <c r="D84" s="112"/>
    </row>
    <row r="85" spans="1:6" x14ac:dyDescent="0.3">
      <c r="A85" s="21" t="s">
        <v>14</v>
      </c>
      <c r="B85" s="52" t="s">
        <v>82</v>
      </c>
      <c r="C85" s="53">
        <f>'[4]Д 4_Т на П'!G12</f>
        <v>125.47975117135508</v>
      </c>
      <c r="D85" s="54">
        <f>'[4]Д 4_Т на П'!H12/D114*1000</f>
        <v>20.428565293341535</v>
      </c>
    </row>
    <row r="86" spans="1:6" x14ac:dyDescent="0.3">
      <c r="A86" s="23" t="s">
        <v>16</v>
      </c>
      <c r="B86" s="55" t="s">
        <v>83</v>
      </c>
      <c r="C86" s="56">
        <f>'[4]Д 4_Т на П'!G13</f>
        <v>0</v>
      </c>
      <c r="D86" s="25">
        <f>'[4]Д 4_Т на П'!H13/D114*1000</f>
        <v>0</v>
      </c>
    </row>
    <row r="87" spans="1:6" x14ac:dyDescent="0.3">
      <c r="A87" s="23" t="s">
        <v>26</v>
      </c>
      <c r="B87" s="55" t="s">
        <v>27</v>
      </c>
      <c r="C87" s="56">
        <f>'[4]Д 4_Т на П'!G14</f>
        <v>99</v>
      </c>
      <c r="D87" s="25">
        <f>'[4]Д 4_Т на П'!H14/D114*1000</f>
        <v>16.117564349318684</v>
      </c>
    </row>
    <row r="88" spans="1:6" x14ac:dyDescent="0.3">
      <c r="A88" s="23" t="s">
        <v>28</v>
      </c>
      <c r="B88" s="55" t="s">
        <v>29</v>
      </c>
      <c r="C88" s="56">
        <f>'[4]Д 4_Т на П'!G15</f>
        <v>23.880000000000003</v>
      </c>
      <c r="D88" s="25">
        <f>'[4]Д 4_Т на П'!H15/D114*1000</f>
        <v>3.8877518854720221</v>
      </c>
    </row>
    <row r="89" spans="1:6" x14ac:dyDescent="0.3">
      <c r="A89" s="23" t="s">
        <v>30</v>
      </c>
      <c r="B89" s="55" t="s">
        <v>31</v>
      </c>
      <c r="C89" s="56">
        <f>'[4]Д 4_Т на П'!G16</f>
        <v>21.78</v>
      </c>
      <c r="D89" s="25">
        <f>'[4]Д 4_Т на П'!H16/D114*1000</f>
        <v>3.5458641568501106</v>
      </c>
    </row>
    <row r="90" spans="1:6" x14ac:dyDescent="0.3">
      <c r="A90" s="23" t="s">
        <v>32</v>
      </c>
      <c r="B90" s="55" t="s">
        <v>33</v>
      </c>
      <c r="C90" s="56">
        <f>'[4]Д 4_Т на П'!G17</f>
        <v>2.1</v>
      </c>
      <c r="D90" s="25">
        <f>'[4]Д 4_Т на П'!H17/D114*1000</f>
        <v>0.34188772862191147</v>
      </c>
    </row>
    <row r="91" spans="1:6" x14ac:dyDescent="0.3">
      <c r="A91" s="23" t="s">
        <v>34</v>
      </c>
      <c r="B91" s="55" t="s">
        <v>35</v>
      </c>
      <c r="C91" s="56">
        <f>'[4]Д 4_Т на П'!G18</f>
        <v>0</v>
      </c>
      <c r="D91" s="25">
        <f>'[4]Д 4_Т на П'!H18/D114*1000</f>
        <v>0</v>
      </c>
    </row>
    <row r="92" spans="1:6" x14ac:dyDescent="0.3">
      <c r="A92" s="23" t="s">
        <v>36</v>
      </c>
      <c r="B92" s="52" t="s">
        <v>37</v>
      </c>
      <c r="C92" s="53">
        <f>'[4]Д 4_Т на П'!G19</f>
        <v>2.5997511713550878</v>
      </c>
      <c r="D92" s="25">
        <f>'[4]Д 4_Т на П'!H19/D114*1000</f>
        <v>0.42324905855083084</v>
      </c>
    </row>
    <row r="93" spans="1:6" x14ac:dyDescent="0.3">
      <c r="A93" s="28" t="s">
        <v>38</v>
      </c>
      <c r="B93" s="55" t="s">
        <v>39</v>
      </c>
      <c r="C93" s="56">
        <f>'[4]Д 4_Т на П'!G20</f>
        <v>1.8698085875546586</v>
      </c>
      <c r="D93" s="25">
        <f>'[4]Д 4_Т на П'!H20/D114*1000</f>
        <v>0.30441171950324131</v>
      </c>
    </row>
    <row r="94" spans="1:6" x14ac:dyDescent="0.3">
      <c r="A94" s="28" t="s">
        <v>40</v>
      </c>
      <c r="B94" s="55" t="s">
        <v>41</v>
      </c>
      <c r="C94" s="56">
        <f>'[4]Д 4_Т на П'!G21</f>
        <v>0.41135788926202493</v>
      </c>
      <c r="D94" s="25">
        <f>'[4]Д 4_Т на П'!H21/D114*1000</f>
        <v>6.6970578290713095E-2</v>
      </c>
    </row>
    <row r="95" spans="1:6" x14ac:dyDescent="0.3">
      <c r="A95" s="28" t="s">
        <v>86</v>
      </c>
      <c r="B95" s="55" t="s">
        <v>43</v>
      </c>
      <c r="C95" s="56">
        <f>'[4]Д 4_Т на П'!G22</f>
        <v>0.3185846945384041</v>
      </c>
      <c r="D95" s="25">
        <f>'[4]Д 4_Т на П'!H22/D114*1000</f>
        <v>5.1866760756876414E-2</v>
      </c>
    </row>
    <row r="96" spans="1:6" x14ac:dyDescent="0.3">
      <c r="A96" s="21" t="s">
        <v>44</v>
      </c>
      <c r="B96" s="52" t="s">
        <v>45</v>
      </c>
      <c r="C96" s="53">
        <f>'[4]Д 4_Т на П'!G23</f>
        <v>11.479682076978062</v>
      </c>
      <c r="D96" s="25">
        <f>'[4]Д 4_Т на П'!H23/D114*1000</f>
        <v>1.8689344907617602</v>
      </c>
    </row>
    <row r="97" spans="1:5" x14ac:dyDescent="0.3">
      <c r="A97" s="28" t="s">
        <v>46</v>
      </c>
      <c r="B97" s="55" t="s">
        <v>47</v>
      </c>
      <c r="C97" s="56">
        <f>'[4]Д 4_Т на П'!G24</f>
        <v>4.7250568361178535</v>
      </c>
      <c r="D97" s="25">
        <f>'[4]Д 4_Т на П'!H24/D114*1000</f>
        <v>0.76925664252846104</v>
      </c>
    </row>
    <row r="98" spans="1:5" x14ac:dyDescent="0.3">
      <c r="A98" s="28" t="s">
        <v>48</v>
      </c>
      <c r="B98" s="55" t="s">
        <v>31</v>
      </c>
      <c r="C98" s="56">
        <f>'[4]Д 4_Т на П'!G25</f>
        <v>1.0395125039459279</v>
      </c>
      <c r="D98" s="25">
        <f>'[4]Д 4_Т на П'!H25/D114*1000</f>
        <v>0.16923646135626144</v>
      </c>
    </row>
    <row r="99" spans="1:5" x14ac:dyDescent="0.3">
      <c r="A99" s="28" t="s">
        <v>87</v>
      </c>
      <c r="B99" s="55" t="s">
        <v>50</v>
      </c>
      <c r="C99" s="56">
        <f>'[4]Д 4_Т на П'!G26</f>
        <v>5.7151127369142802</v>
      </c>
      <c r="D99" s="25">
        <f>'[4]Д 4_Т на П'!H26/D114*1000</f>
        <v>0.9304413868770377</v>
      </c>
    </row>
    <row r="100" spans="1:5" x14ac:dyDescent="0.3">
      <c r="A100" s="21" t="s">
        <v>51</v>
      </c>
      <c r="B100" s="52" t="s">
        <v>52</v>
      </c>
      <c r="C100" s="53">
        <f>'[4]Д 4_Т на П'!G27</f>
        <v>0</v>
      </c>
      <c r="D100" s="25">
        <f>'[4]Д 4_Т на П'!H27/D114*1000</f>
        <v>0</v>
      </c>
    </row>
    <row r="101" spans="1:5" x14ac:dyDescent="0.3">
      <c r="A101" s="21" t="s">
        <v>53</v>
      </c>
      <c r="B101" s="52" t="s">
        <v>54</v>
      </c>
      <c r="C101" s="53">
        <f>'[4]Д 4_Т на П'!G28</f>
        <v>0</v>
      </c>
      <c r="D101" s="25">
        <f>'[4]Д 4_Т на П'!H28/D114*1000</f>
        <v>0</v>
      </c>
    </row>
    <row r="102" spans="1:5" x14ac:dyDescent="0.3">
      <c r="A102" s="21" t="s">
        <v>55</v>
      </c>
      <c r="B102" s="40" t="s">
        <v>56</v>
      </c>
      <c r="C102" s="53">
        <f>'[4]Д 4_Т на П'!G33</f>
        <v>136.95943324833314</v>
      </c>
      <c r="D102" s="25">
        <f>'[4]Д 4_Т на П'!H33/D114*1000</f>
        <v>22.297499784103294</v>
      </c>
    </row>
    <row r="103" spans="1:5" x14ac:dyDescent="0.3">
      <c r="A103" s="21" t="s">
        <v>57</v>
      </c>
      <c r="B103" s="52" t="s">
        <v>58</v>
      </c>
      <c r="C103" s="56">
        <f>'[4]Д 4_Т на П'!G30</f>
        <v>0</v>
      </c>
      <c r="D103" s="25">
        <f>'[4]Д 4_Т на П'!H34/D114*1000</f>
        <v>0</v>
      </c>
    </row>
    <row r="104" spans="1:5" x14ac:dyDescent="0.3">
      <c r="A104" s="21" t="s">
        <v>59</v>
      </c>
      <c r="B104" s="52" t="s">
        <v>60</v>
      </c>
      <c r="C104" s="56">
        <f>'[4]Д 4_Т на П'!G31</f>
        <v>0</v>
      </c>
      <c r="D104" s="25">
        <f>'[4]Д 4_Т на П'!H31/D114*1000</f>
        <v>0</v>
      </c>
    </row>
    <row r="105" spans="1:5" x14ac:dyDescent="0.3">
      <c r="A105" s="21" t="s">
        <v>61</v>
      </c>
      <c r="B105" s="52" t="s">
        <v>88</v>
      </c>
      <c r="C105" s="53">
        <f>'[4]Д 4_Т на П'!G35</f>
        <v>0</v>
      </c>
      <c r="D105" s="25">
        <f>'[4]Д 4_Т на П'!H35/D114*1000</f>
        <v>0</v>
      </c>
    </row>
    <row r="106" spans="1:5" x14ac:dyDescent="0.3">
      <c r="A106" s="44" t="s">
        <v>63</v>
      </c>
      <c r="B106" s="57" t="s">
        <v>64</v>
      </c>
      <c r="C106" s="53">
        <f>'[4]Д 4_Т на П'!G36</f>
        <v>0</v>
      </c>
      <c r="D106" s="25">
        <f>'[4]Д 4_Т на П'!H36/D114*1000</f>
        <v>0</v>
      </c>
    </row>
    <row r="107" spans="1:5" x14ac:dyDescent="0.3">
      <c r="A107" s="44" t="s">
        <v>65</v>
      </c>
      <c r="B107" s="58" t="s">
        <v>66</v>
      </c>
      <c r="C107" s="53">
        <f>'[4]Д 4_Т на П'!G37</f>
        <v>0</v>
      </c>
      <c r="D107" s="25">
        <f>'[4]Д 4_Т на П'!H37/D114*1000</f>
        <v>0</v>
      </c>
    </row>
    <row r="108" spans="1:5" x14ac:dyDescent="0.3">
      <c r="A108" s="44" t="s">
        <v>67</v>
      </c>
      <c r="B108" s="58" t="s">
        <v>68</v>
      </c>
      <c r="C108" s="53">
        <f>'[4]Д 4_Т на П'!G38</f>
        <v>0</v>
      </c>
      <c r="D108" s="25">
        <f>'[4]Д 4_Т на П'!H38/D114*1000</f>
        <v>0</v>
      </c>
    </row>
    <row r="109" spans="1:5" x14ac:dyDescent="0.3">
      <c r="A109" s="44" t="s">
        <v>69</v>
      </c>
      <c r="B109" s="58" t="s">
        <v>70</v>
      </c>
      <c r="C109" s="53">
        <f>'[4]Д 4_Т на П'!G39</f>
        <v>0</v>
      </c>
      <c r="D109" s="25">
        <f>'[4]Д 4_Т на П'!H39/D$114*1000</f>
        <v>0</v>
      </c>
    </row>
    <row r="110" spans="1:5" ht="27.6" x14ac:dyDescent="0.3">
      <c r="A110" s="21" t="s">
        <v>71</v>
      </c>
      <c r="B110" s="57" t="s">
        <v>72</v>
      </c>
      <c r="C110" s="53">
        <f>'[4]Д 4_Т на П'!G40</f>
        <v>0</v>
      </c>
      <c r="D110" s="25">
        <f>'[4]Д 4_Т на П'!H40/D$114*1000</f>
        <v>0</v>
      </c>
    </row>
    <row r="111" spans="1:5" s="33" customFormat="1" x14ac:dyDescent="0.3">
      <c r="A111" s="44" t="s">
        <v>73</v>
      </c>
      <c r="B111" s="45" t="s">
        <v>74</v>
      </c>
      <c r="C111" s="53">
        <f>C112+C113</f>
        <v>8.2175659948999886</v>
      </c>
      <c r="D111" s="53">
        <f>D112+D113</f>
        <v>1.3378499870461977</v>
      </c>
      <c r="E111" s="46">
        <f>D102+D111-F83</f>
        <v>0</v>
      </c>
    </row>
    <row r="112" spans="1:5" ht="27.6" x14ac:dyDescent="0.3">
      <c r="A112" s="44" t="s">
        <v>75</v>
      </c>
      <c r="B112" s="34" t="str">
        <f>IF('[4]Вхідні дані'!$E$18&lt;20,'[4]Вхідні дані'!$B$49,'[4]Вхідні дані'!$B$46)</f>
        <v>Розмір податку для платника єдиного податку ІІІ групи (5%)</v>
      </c>
      <c r="C112" s="53">
        <f>'[4]Д 4_Т на П'!G41</f>
        <v>6.8479716624166578</v>
      </c>
      <c r="D112" s="25">
        <f>'[4]Д 4_Т на П'!H41/D$114*1000</f>
        <v>1.1148749892051648</v>
      </c>
    </row>
    <row r="113" spans="1:4" x14ac:dyDescent="0.3">
      <c r="A113" s="44" t="s">
        <v>76</v>
      </c>
      <c r="B113" s="47" t="s">
        <v>89</v>
      </c>
      <c r="C113" s="53">
        <f>'[4]Д 4_Т на П'!G42</f>
        <v>1.3695943324833315</v>
      </c>
      <c r="D113" s="25">
        <f>'[4]Д 4_Т на П'!H42/D$114*1000</f>
        <v>0.22297499784103297</v>
      </c>
    </row>
    <row r="114" spans="1:4" ht="28.2" thickBot="1" x14ac:dyDescent="0.35">
      <c r="A114" s="35" t="s">
        <v>77</v>
      </c>
      <c r="B114" s="48" t="s">
        <v>90</v>
      </c>
      <c r="C114" s="49">
        <f>C82</f>
        <v>6142.3672866666666</v>
      </c>
      <c r="D114" s="59">
        <f>D82</f>
        <v>6142.3672866666666</v>
      </c>
    </row>
    <row r="115" spans="1:4" x14ac:dyDescent="0.3">
      <c r="A115" s="2"/>
      <c r="B115" s="3"/>
      <c r="C115" s="60"/>
      <c r="D115" s="2"/>
    </row>
    <row r="116" spans="1:4" x14ac:dyDescent="0.3">
      <c r="A116" s="2"/>
      <c r="B116" s="3"/>
      <c r="C116" s="61"/>
      <c r="D116" s="61"/>
    </row>
    <row r="117" spans="1:4" s="63" customFormat="1" ht="27.6" x14ac:dyDescent="0.3">
      <c r="A117" s="2"/>
      <c r="B117" s="62" t="s">
        <v>94</v>
      </c>
      <c r="C117" s="103" t="s">
        <v>95</v>
      </c>
      <c r="D117" s="103"/>
    </row>
    <row r="118" spans="1:4" hidden="1" x14ac:dyDescent="0.3"/>
    <row r="119" spans="1:4" hidden="1" x14ac:dyDescent="0.3"/>
    <row r="120" spans="1:4" hidden="1" x14ac:dyDescent="0.3">
      <c r="B120" s="64" t="s">
        <v>96</v>
      </c>
      <c r="C120" s="65">
        <f>C34+C37+C70+C73+C102+C105</f>
        <v>16880.02829643141</v>
      </c>
      <c r="D120" s="65">
        <f>D34+D37+D70+D73+D102+D105</f>
        <v>2653.0581961800608</v>
      </c>
    </row>
    <row r="121" spans="1:4" hidden="1" x14ac:dyDescent="0.3">
      <c r="C121" s="65">
        <f>C11+C47+C83</f>
        <v>17892.8299942173</v>
      </c>
      <c r="D121" s="65">
        <f>D11+D47+D83</f>
        <v>2812.2416879508646</v>
      </c>
    </row>
    <row r="122" spans="1:4" hidden="1" x14ac:dyDescent="0.3">
      <c r="D122" s="65">
        <f>D10-D121</f>
        <v>0</v>
      </c>
    </row>
    <row r="123" spans="1:4" hidden="1" x14ac:dyDescent="0.3"/>
    <row r="124" spans="1:4" hidden="1" x14ac:dyDescent="0.3"/>
    <row r="125" spans="1:4" hidden="1" x14ac:dyDescent="0.3"/>
    <row r="126" spans="1:4" hidden="1" x14ac:dyDescent="0.3"/>
  </sheetData>
  <mergeCells count="13">
    <mergeCell ref="C6:D6"/>
    <mergeCell ref="C1:D1"/>
    <mergeCell ref="A2:D2"/>
    <mergeCell ref="A3:D3"/>
    <mergeCell ref="A4:D4"/>
    <mergeCell ref="A5:D5"/>
    <mergeCell ref="C117:D117"/>
    <mergeCell ref="A7:A8"/>
    <mergeCell ref="B7:B8"/>
    <mergeCell ref="C7:C8"/>
    <mergeCell ref="B12:D12"/>
    <mergeCell ref="B48:D48"/>
    <mergeCell ref="B84:D84"/>
  </mergeCells>
  <pageMargins left="0.7" right="0.7" top="0.54166666666666663" bottom="0.75" header="0.3" footer="0.3"/>
  <pageSetup paperSize="9" fitToHeight="0" orientation="portrait" r:id="rId1"/>
  <headerFooter differentFirst="1">
    <oddHeader xml:space="preserve">&amp;C                                                                    &amp;P                                              Продовження додатку 1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C781-A0D4-4551-9D7E-A6196FA6C3D6}">
  <sheetPr>
    <tabColor rgb="FFEC20C5"/>
    <pageSetUpPr fitToPage="1"/>
  </sheetPr>
  <dimension ref="B1:I14"/>
  <sheetViews>
    <sheetView view="pageBreakPreview" zoomScale="90" zoomScaleNormal="100" zoomScaleSheetLayoutView="90" workbookViewId="0">
      <selection activeCell="E11" sqref="E11"/>
    </sheetView>
  </sheetViews>
  <sheetFormatPr defaultRowHeight="15.6" x14ac:dyDescent="0.3"/>
  <cols>
    <col min="1" max="1" width="8.88671875" style="69"/>
    <col min="2" max="2" width="35.77734375" style="69" customWidth="1"/>
    <col min="3" max="3" width="22.44140625" style="69" customWidth="1"/>
    <col min="4" max="4" width="16.33203125" style="69" customWidth="1"/>
    <col min="5" max="5" width="17.33203125" style="69" customWidth="1"/>
    <col min="6" max="8" width="0" style="69" hidden="1" customWidth="1"/>
    <col min="9" max="9" width="11.5546875" style="69" hidden="1" customWidth="1"/>
    <col min="10" max="10" width="11.5546875" style="69" customWidth="1"/>
    <col min="11" max="257" width="8.88671875" style="69"/>
    <col min="258" max="258" width="35.77734375" style="69" customWidth="1"/>
    <col min="259" max="259" width="22.44140625" style="69" customWidth="1"/>
    <col min="260" max="260" width="16.33203125" style="69" customWidth="1"/>
    <col min="261" max="261" width="17.33203125" style="69" customWidth="1"/>
    <col min="262" max="265" width="0" style="69" hidden="1" customWidth="1"/>
    <col min="266" max="266" width="11.5546875" style="69" customWidth="1"/>
    <col min="267" max="513" width="8.88671875" style="69"/>
    <col min="514" max="514" width="35.77734375" style="69" customWidth="1"/>
    <col min="515" max="515" width="22.44140625" style="69" customWidth="1"/>
    <col min="516" max="516" width="16.33203125" style="69" customWidth="1"/>
    <col min="517" max="517" width="17.33203125" style="69" customWidth="1"/>
    <col min="518" max="521" width="0" style="69" hidden="1" customWidth="1"/>
    <col min="522" max="522" width="11.5546875" style="69" customWidth="1"/>
    <col min="523" max="769" width="8.88671875" style="69"/>
    <col min="770" max="770" width="35.77734375" style="69" customWidth="1"/>
    <col min="771" max="771" width="22.44140625" style="69" customWidth="1"/>
    <col min="772" max="772" width="16.33203125" style="69" customWidth="1"/>
    <col min="773" max="773" width="17.33203125" style="69" customWidth="1"/>
    <col min="774" max="777" width="0" style="69" hidden="1" customWidth="1"/>
    <col min="778" max="778" width="11.5546875" style="69" customWidth="1"/>
    <col min="779" max="1025" width="8.88671875" style="69"/>
    <col min="1026" max="1026" width="35.77734375" style="69" customWidth="1"/>
    <col min="1027" max="1027" width="22.44140625" style="69" customWidth="1"/>
    <col min="1028" max="1028" width="16.33203125" style="69" customWidth="1"/>
    <col min="1029" max="1029" width="17.33203125" style="69" customWidth="1"/>
    <col min="1030" max="1033" width="0" style="69" hidden="1" customWidth="1"/>
    <col min="1034" max="1034" width="11.5546875" style="69" customWidth="1"/>
    <col min="1035" max="1281" width="8.88671875" style="69"/>
    <col min="1282" max="1282" width="35.77734375" style="69" customWidth="1"/>
    <col min="1283" max="1283" width="22.44140625" style="69" customWidth="1"/>
    <col min="1284" max="1284" width="16.33203125" style="69" customWidth="1"/>
    <col min="1285" max="1285" width="17.33203125" style="69" customWidth="1"/>
    <col min="1286" max="1289" width="0" style="69" hidden="1" customWidth="1"/>
    <col min="1290" max="1290" width="11.5546875" style="69" customWidth="1"/>
    <col min="1291" max="1537" width="8.88671875" style="69"/>
    <col min="1538" max="1538" width="35.77734375" style="69" customWidth="1"/>
    <col min="1539" max="1539" width="22.44140625" style="69" customWidth="1"/>
    <col min="1540" max="1540" width="16.33203125" style="69" customWidth="1"/>
    <col min="1541" max="1541" width="17.33203125" style="69" customWidth="1"/>
    <col min="1542" max="1545" width="0" style="69" hidden="1" customWidth="1"/>
    <col min="1546" max="1546" width="11.5546875" style="69" customWidth="1"/>
    <col min="1547" max="1793" width="8.88671875" style="69"/>
    <col min="1794" max="1794" width="35.77734375" style="69" customWidth="1"/>
    <col min="1795" max="1795" width="22.44140625" style="69" customWidth="1"/>
    <col min="1796" max="1796" width="16.33203125" style="69" customWidth="1"/>
    <col min="1797" max="1797" width="17.33203125" style="69" customWidth="1"/>
    <col min="1798" max="1801" width="0" style="69" hidden="1" customWidth="1"/>
    <col min="1802" max="1802" width="11.5546875" style="69" customWidth="1"/>
    <col min="1803" max="2049" width="8.88671875" style="69"/>
    <col min="2050" max="2050" width="35.77734375" style="69" customWidth="1"/>
    <col min="2051" max="2051" width="22.44140625" style="69" customWidth="1"/>
    <col min="2052" max="2052" width="16.33203125" style="69" customWidth="1"/>
    <col min="2053" max="2053" width="17.33203125" style="69" customWidth="1"/>
    <col min="2054" max="2057" width="0" style="69" hidden="1" customWidth="1"/>
    <col min="2058" max="2058" width="11.5546875" style="69" customWidth="1"/>
    <col min="2059" max="2305" width="8.88671875" style="69"/>
    <col min="2306" max="2306" width="35.77734375" style="69" customWidth="1"/>
    <col min="2307" max="2307" width="22.44140625" style="69" customWidth="1"/>
    <col min="2308" max="2308" width="16.33203125" style="69" customWidth="1"/>
    <col min="2309" max="2309" width="17.33203125" style="69" customWidth="1"/>
    <col min="2310" max="2313" width="0" style="69" hidden="1" customWidth="1"/>
    <col min="2314" max="2314" width="11.5546875" style="69" customWidth="1"/>
    <col min="2315" max="2561" width="8.88671875" style="69"/>
    <col min="2562" max="2562" width="35.77734375" style="69" customWidth="1"/>
    <col min="2563" max="2563" width="22.44140625" style="69" customWidth="1"/>
    <col min="2564" max="2564" width="16.33203125" style="69" customWidth="1"/>
    <col min="2565" max="2565" width="17.33203125" style="69" customWidth="1"/>
    <col min="2566" max="2569" width="0" style="69" hidden="1" customWidth="1"/>
    <col min="2570" max="2570" width="11.5546875" style="69" customWidth="1"/>
    <col min="2571" max="2817" width="8.88671875" style="69"/>
    <col min="2818" max="2818" width="35.77734375" style="69" customWidth="1"/>
    <col min="2819" max="2819" width="22.44140625" style="69" customWidth="1"/>
    <col min="2820" max="2820" width="16.33203125" style="69" customWidth="1"/>
    <col min="2821" max="2821" width="17.33203125" style="69" customWidth="1"/>
    <col min="2822" max="2825" width="0" style="69" hidden="1" customWidth="1"/>
    <col min="2826" max="2826" width="11.5546875" style="69" customWidth="1"/>
    <col min="2827" max="3073" width="8.88671875" style="69"/>
    <col min="3074" max="3074" width="35.77734375" style="69" customWidth="1"/>
    <col min="3075" max="3075" width="22.44140625" style="69" customWidth="1"/>
    <col min="3076" max="3076" width="16.33203125" style="69" customWidth="1"/>
    <col min="3077" max="3077" width="17.33203125" style="69" customWidth="1"/>
    <col min="3078" max="3081" width="0" style="69" hidden="1" customWidth="1"/>
    <col min="3082" max="3082" width="11.5546875" style="69" customWidth="1"/>
    <col min="3083" max="3329" width="8.88671875" style="69"/>
    <col min="3330" max="3330" width="35.77734375" style="69" customWidth="1"/>
    <col min="3331" max="3331" width="22.44140625" style="69" customWidth="1"/>
    <col min="3332" max="3332" width="16.33203125" style="69" customWidth="1"/>
    <col min="3333" max="3333" width="17.33203125" style="69" customWidth="1"/>
    <col min="3334" max="3337" width="0" style="69" hidden="1" customWidth="1"/>
    <col min="3338" max="3338" width="11.5546875" style="69" customWidth="1"/>
    <col min="3339" max="3585" width="8.88671875" style="69"/>
    <col min="3586" max="3586" width="35.77734375" style="69" customWidth="1"/>
    <col min="3587" max="3587" width="22.44140625" style="69" customWidth="1"/>
    <col min="3588" max="3588" width="16.33203125" style="69" customWidth="1"/>
    <col min="3589" max="3589" width="17.33203125" style="69" customWidth="1"/>
    <col min="3590" max="3593" width="0" style="69" hidden="1" customWidth="1"/>
    <col min="3594" max="3594" width="11.5546875" style="69" customWidth="1"/>
    <col min="3595" max="3841" width="8.88671875" style="69"/>
    <col min="3842" max="3842" width="35.77734375" style="69" customWidth="1"/>
    <col min="3843" max="3843" width="22.44140625" style="69" customWidth="1"/>
    <col min="3844" max="3844" width="16.33203125" style="69" customWidth="1"/>
    <col min="3845" max="3845" width="17.33203125" style="69" customWidth="1"/>
    <col min="3846" max="3849" width="0" style="69" hidden="1" customWidth="1"/>
    <col min="3850" max="3850" width="11.5546875" style="69" customWidth="1"/>
    <col min="3851" max="4097" width="8.88671875" style="69"/>
    <col min="4098" max="4098" width="35.77734375" style="69" customWidth="1"/>
    <col min="4099" max="4099" width="22.44140625" style="69" customWidth="1"/>
    <col min="4100" max="4100" width="16.33203125" style="69" customWidth="1"/>
    <col min="4101" max="4101" width="17.33203125" style="69" customWidth="1"/>
    <col min="4102" max="4105" width="0" style="69" hidden="1" customWidth="1"/>
    <col min="4106" max="4106" width="11.5546875" style="69" customWidth="1"/>
    <col min="4107" max="4353" width="8.88671875" style="69"/>
    <col min="4354" max="4354" width="35.77734375" style="69" customWidth="1"/>
    <col min="4355" max="4355" width="22.44140625" style="69" customWidth="1"/>
    <col min="4356" max="4356" width="16.33203125" style="69" customWidth="1"/>
    <col min="4357" max="4357" width="17.33203125" style="69" customWidth="1"/>
    <col min="4358" max="4361" width="0" style="69" hidden="1" customWidth="1"/>
    <col min="4362" max="4362" width="11.5546875" style="69" customWidth="1"/>
    <col min="4363" max="4609" width="8.88671875" style="69"/>
    <col min="4610" max="4610" width="35.77734375" style="69" customWidth="1"/>
    <col min="4611" max="4611" width="22.44140625" style="69" customWidth="1"/>
    <col min="4612" max="4612" width="16.33203125" style="69" customWidth="1"/>
    <col min="4613" max="4613" width="17.33203125" style="69" customWidth="1"/>
    <col min="4614" max="4617" width="0" style="69" hidden="1" customWidth="1"/>
    <col min="4618" max="4618" width="11.5546875" style="69" customWidth="1"/>
    <col min="4619" max="4865" width="8.88671875" style="69"/>
    <col min="4866" max="4866" width="35.77734375" style="69" customWidth="1"/>
    <col min="4867" max="4867" width="22.44140625" style="69" customWidth="1"/>
    <col min="4868" max="4868" width="16.33203125" style="69" customWidth="1"/>
    <col min="4869" max="4869" width="17.33203125" style="69" customWidth="1"/>
    <col min="4870" max="4873" width="0" style="69" hidden="1" customWidth="1"/>
    <col min="4874" max="4874" width="11.5546875" style="69" customWidth="1"/>
    <col min="4875" max="5121" width="8.88671875" style="69"/>
    <col min="5122" max="5122" width="35.77734375" style="69" customWidth="1"/>
    <col min="5123" max="5123" width="22.44140625" style="69" customWidth="1"/>
    <col min="5124" max="5124" width="16.33203125" style="69" customWidth="1"/>
    <col min="5125" max="5125" width="17.33203125" style="69" customWidth="1"/>
    <col min="5126" max="5129" width="0" style="69" hidden="1" customWidth="1"/>
    <col min="5130" max="5130" width="11.5546875" style="69" customWidth="1"/>
    <col min="5131" max="5377" width="8.88671875" style="69"/>
    <col min="5378" max="5378" width="35.77734375" style="69" customWidth="1"/>
    <col min="5379" max="5379" width="22.44140625" style="69" customWidth="1"/>
    <col min="5380" max="5380" width="16.33203125" style="69" customWidth="1"/>
    <col min="5381" max="5381" width="17.33203125" style="69" customWidth="1"/>
    <col min="5382" max="5385" width="0" style="69" hidden="1" customWidth="1"/>
    <col min="5386" max="5386" width="11.5546875" style="69" customWidth="1"/>
    <col min="5387" max="5633" width="8.88671875" style="69"/>
    <col min="5634" max="5634" width="35.77734375" style="69" customWidth="1"/>
    <col min="5635" max="5635" width="22.44140625" style="69" customWidth="1"/>
    <col min="5636" max="5636" width="16.33203125" style="69" customWidth="1"/>
    <col min="5637" max="5637" width="17.33203125" style="69" customWidth="1"/>
    <col min="5638" max="5641" width="0" style="69" hidden="1" customWidth="1"/>
    <col min="5642" max="5642" width="11.5546875" style="69" customWidth="1"/>
    <col min="5643" max="5889" width="8.88671875" style="69"/>
    <col min="5890" max="5890" width="35.77734375" style="69" customWidth="1"/>
    <col min="5891" max="5891" width="22.44140625" style="69" customWidth="1"/>
    <col min="5892" max="5892" width="16.33203125" style="69" customWidth="1"/>
    <col min="5893" max="5893" width="17.33203125" style="69" customWidth="1"/>
    <col min="5894" max="5897" width="0" style="69" hidden="1" customWidth="1"/>
    <col min="5898" max="5898" width="11.5546875" style="69" customWidth="1"/>
    <col min="5899" max="6145" width="8.88671875" style="69"/>
    <col min="6146" max="6146" width="35.77734375" style="69" customWidth="1"/>
    <col min="6147" max="6147" width="22.44140625" style="69" customWidth="1"/>
    <col min="6148" max="6148" width="16.33203125" style="69" customWidth="1"/>
    <col min="6149" max="6149" width="17.33203125" style="69" customWidth="1"/>
    <col min="6150" max="6153" width="0" style="69" hidden="1" customWidth="1"/>
    <col min="6154" max="6154" width="11.5546875" style="69" customWidth="1"/>
    <col min="6155" max="6401" width="8.88671875" style="69"/>
    <col min="6402" max="6402" width="35.77734375" style="69" customWidth="1"/>
    <col min="6403" max="6403" width="22.44140625" style="69" customWidth="1"/>
    <col min="6404" max="6404" width="16.33203125" style="69" customWidth="1"/>
    <col min="6405" max="6405" width="17.33203125" style="69" customWidth="1"/>
    <col min="6406" max="6409" width="0" style="69" hidden="1" customWidth="1"/>
    <col min="6410" max="6410" width="11.5546875" style="69" customWidth="1"/>
    <col min="6411" max="6657" width="8.88671875" style="69"/>
    <col min="6658" max="6658" width="35.77734375" style="69" customWidth="1"/>
    <col min="6659" max="6659" width="22.44140625" style="69" customWidth="1"/>
    <col min="6660" max="6660" width="16.33203125" style="69" customWidth="1"/>
    <col min="6661" max="6661" width="17.33203125" style="69" customWidth="1"/>
    <col min="6662" max="6665" width="0" style="69" hidden="1" customWidth="1"/>
    <col min="6666" max="6666" width="11.5546875" style="69" customWidth="1"/>
    <col min="6667" max="6913" width="8.88671875" style="69"/>
    <col min="6914" max="6914" width="35.77734375" style="69" customWidth="1"/>
    <col min="6915" max="6915" width="22.44140625" style="69" customWidth="1"/>
    <col min="6916" max="6916" width="16.33203125" style="69" customWidth="1"/>
    <col min="6917" max="6917" width="17.33203125" style="69" customWidth="1"/>
    <col min="6918" max="6921" width="0" style="69" hidden="1" customWidth="1"/>
    <col min="6922" max="6922" width="11.5546875" style="69" customWidth="1"/>
    <col min="6923" max="7169" width="8.88671875" style="69"/>
    <col min="7170" max="7170" width="35.77734375" style="69" customWidth="1"/>
    <col min="7171" max="7171" width="22.44140625" style="69" customWidth="1"/>
    <col min="7172" max="7172" width="16.33203125" style="69" customWidth="1"/>
    <col min="7173" max="7173" width="17.33203125" style="69" customWidth="1"/>
    <col min="7174" max="7177" width="0" style="69" hidden="1" customWidth="1"/>
    <col min="7178" max="7178" width="11.5546875" style="69" customWidth="1"/>
    <col min="7179" max="7425" width="8.88671875" style="69"/>
    <col min="7426" max="7426" width="35.77734375" style="69" customWidth="1"/>
    <col min="7427" max="7427" width="22.44140625" style="69" customWidth="1"/>
    <col min="7428" max="7428" width="16.33203125" style="69" customWidth="1"/>
    <col min="7429" max="7429" width="17.33203125" style="69" customWidth="1"/>
    <col min="7430" max="7433" width="0" style="69" hidden="1" customWidth="1"/>
    <col min="7434" max="7434" width="11.5546875" style="69" customWidth="1"/>
    <col min="7435" max="7681" width="8.88671875" style="69"/>
    <col min="7682" max="7682" width="35.77734375" style="69" customWidth="1"/>
    <col min="7683" max="7683" width="22.44140625" style="69" customWidth="1"/>
    <col min="7684" max="7684" width="16.33203125" style="69" customWidth="1"/>
    <col min="7685" max="7685" width="17.33203125" style="69" customWidth="1"/>
    <col min="7686" max="7689" width="0" style="69" hidden="1" customWidth="1"/>
    <col min="7690" max="7690" width="11.5546875" style="69" customWidth="1"/>
    <col min="7691" max="7937" width="8.88671875" style="69"/>
    <col min="7938" max="7938" width="35.77734375" style="69" customWidth="1"/>
    <col min="7939" max="7939" width="22.44140625" style="69" customWidth="1"/>
    <col min="7940" max="7940" width="16.33203125" style="69" customWidth="1"/>
    <col min="7941" max="7941" width="17.33203125" style="69" customWidth="1"/>
    <col min="7942" max="7945" width="0" style="69" hidden="1" customWidth="1"/>
    <col min="7946" max="7946" width="11.5546875" style="69" customWidth="1"/>
    <col min="7947" max="8193" width="8.88671875" style="69"/>
    <col min="8194" max="8194" width="35.77734375" style="69" customWidth="1"/>
    <col min="8195" max="8195" width="22.44140625" style="69" customWidth="1"/>
    <col min="8196" max="8196" width="16.33203125" style="69" customWidth="1"/>
    <col min="8197" max="8197" width="17.33203125" style="69" customWidth="1"/>
    <col min="8198" max="8201" width="0" style="69" hidden="1" customWidth="1"/>
    <col min="8202" max="8202" width="11.5546875" style="69" customWidth="1"/>
    <col min="8203" max="8449" width="8.88671875" style="69"/>
    <col min="8450" max="8450" width="35.77734375" style="69" customWidth="1"/>
    <col min="8451" max="8451" width="22.44140625" style="69" customWidth="1"/>
    <col min="8452" max="8452" width="16.33203125" style="69" customWidth="1"/>
    <col min="8453" max="8453" width="17.33203125" style="69" customWidth="1"/>
    <col min="8454" max="8457" width="0" style="69" hidden="1" customWidth="1"/>
    <col min="8458" max="8458" width="11.5546875" style="69" customWidth="1"/>
    <col min="8459" max="8705" width="8.88671875" style="69"/>
    <col min="8706" max="8706" width="35.77734375" style="69" customWidth="1"/>
    <col min="8707" max="8707" width="22.44140625" style="69" customWidth="1"/>
    <col min="8708" max="8708" width="16.33203125" style="69" customWidth="1"/>
    <col min="8709" max="8709" width="17.33203125" style="69" customWidth="1"/>
    <col min="8710" max="8713" width="0" style="69" hidden="1" customWidth="1"/>
    <col min="8714" max="8714" width="11.5546875" style="69" customWidth="1"/>
    <col min="8715" max="8961" width="8.88671875" style="69"/>
    <col min="8962" max="8962" width="35.77734375" style="69" customWidth="1"/>
    <col min="8963" max="8963" width="22.44140625" style="69" customWidth="1"/>
    <col min="8964" max="8964" width="16.33203125" style="69" customWidth="1"/>
    <col min="8965" max="8965" width="17.33203125" style="69" customWidth="1"/>
    <col min="8966" max="8969" width="0" style="69" hidden="1" customWidth="1"/>
    <col min="8970" max="8970" width="11.5546875" style="69" customWidth="1"/>
    <col min="8971" max="9217" width="8.88671875" style="69"/>
    <col min="9218" max="9218" width="35.77734375" style="69" customWidth="1"/>
    <col min="9219" max="9219" width="22.44140625" style="69" customWidth="1"/>
    <col min="9220" max="9220" width="16.33203125" style="69" customWidth="1"/>
    <col min="9221" max="9221" width="17.33203125" style="69" customWidth="1"/>
    <col min="9222" max="9225" width="0" style="69" hidden="1" customWidth="1"/>
    <col min="9226" max="9226" width="11.5546875" style="69" customWidth="1"/>
    <col min="9227" max="9473" width="8.88671875" style="69"/>
    <col min="9474" max="9474" width="35.77734375" style="69" customWidth="1"/>
    <col min="9475" max="9475" width="22.44140625" style="69" customWidth="1"/>
    <col min="9476" max="9476" width="16.33203125" style="69" customWidth="1"/>
    <col min="9477" max="9477" width="17.33203125" style="69" customWidth="1"/>
    <col min="9478" max="9481" width="0" style="69" hidden="1" customWidth="1"/>
    <col min="9482" max="9482" width="11.5546875" style="69" customWidth="1"/>
    <col min="9483" max="9729" width="8.88671875" style="69"/>
    <col min="9730" max="9730" width="35.77734375" style="69" customWidth="1"/>
    <col min="9731" max="9731" width="22.44140625" style="69" customWidth="1"/>
    <col min="9732" max="9732" width="16.33203125" style="69" customWidth="1"/>
    <col min="9733" max="9733" width="17.33203125" style="69" customWidth="1"/>
    <col min="9734" max="9737" width="0" style="69" hidden="1" customWidth="1"/>
    <col min="9738" max="9738" width="11.5546875" style="69" customWidth="1"/>
    <col min="9739" max="9985" width="8.88671875" style="69"/>
    <col min="9986" max="9986" width="35.77734375" style="69" customWidth="1"/>
    <col min="9987" max="9987" width="22.44140625" style="69" customWidth="1"/>
    <col min="9988" max="9988" width="16.33203125" style="69" customWidth="1"/>
    <col min="9989" max="9989" width="17.33203125" style="69" customWidth="1"/>
    <col min="9990" max="9993" width="0" style="69" hidden="1" customWidth="1"/>
    <col min="9994" max="9994" width="11.5546875" style="69" customWidth="1"/>
    <col min="9995" max="10241" width="8.88671875" style="69"/>
    <col min="10242" max="10242" width="35.77734375" style="69" customWidth="1"/>
    <col min="10243" max="10243" width="22.44140625" style="69" customWidth="1"/>
    <col min="10244" max="10244" width="16.33203125" style="69" customWidth="1"/>
    <col min="10245" max="10245" width="17.33203125" style="69" customWidth="1"/>
    <col min="10246" max="10249" width="0" style="69" hidden="1" customWidth="1"/>
    <col min="10250" max="10250" width="11.5546875" style="69" customWidth="1"/>
    <col min="10251" max="10497" width="8.88671875" style="69"/>
    <col min="10498" max="10498" width="35.77734375" style="69" customWidth="1"/>
    <col min="10499" max="10499" width="22.44140625" style="69" customWidth="1"/>
    <col min="10500" max="10500" width="16.33203125" style="69" customWidth="1"/>
    <col min="10501" max="10501" width="17.33203125" style="69" customWidth="1"/>
    <col min="10502" max="10505" width="0" style="69" hidden="1" customWidth="1"/>
    <col min="10506" max="10506" width="11.5546875" style="69" customWidth="1"/>
    <col min="10507" max="10753" width="8.88671875" style="69"/>
    <col min="10754" max="10754" width="35.77734375" style="69" customWidth="1"/>
    <col min="10755" max="10755" width="22.44140625" style="69" customWidth="1"/>
    <col min="10756" max="10756" width="16.33203125" style="69" customWidth="1"/>
    <col min="10757" max="10757" width="17.33203125" style="69" customWidth="1"/>
    <col min="10758" max="10761" width="0" style="69" hidden="1" customWidth="1"/>
    <col min="10762" max="10762" width="11.5546875" style="69" customWidth="1"/>
    <col min="10763" max="11009" width="8.88671875" style="69"/>
    <col min="11010" max="11010" width="35.77734375" style="69" customWidth="1"/>
    <col min="11011" max="11011" width="22.44140625" style="69" customWidth="1"/>
    <col min="11012" max="11012" width="16.33203125" style="69" customWidth="1"/>
    <col min="11013" max="11013" width="17.33203125" style="69" customWidth="1"/>
    <col min="11014" max="11017" width="0" style="69" hidden="1" customWidth="1"/>
    <col min="11018" max="11018" width="11.5546875" style="69" customWidth="1"/>
    <col min="11019" max="11265" width="8.88671875" style="69"/>
    <col min="11266" max="11266" width="35.77734375" style="69" customWidth="1"/>
    <col min="11267" max="11267" width="22.44140625" style="69" customWidth="1"/>
    <col min="11268" max="11268" width="16.33203125" style="69" customWidth="1"/>
    <col min="11269" max="11269" width="17.33203125" style="69" customWidth="1"/>
    <col min="11270" max="11273" width="0" style="69" hidden="1" customWidth="1"/>
    <col min="11274" max="11274" width="11.5546875" style="69" customWidth="1"/>
    <col min="11275" max="11521" width="8.88671875" style="69"/>
    <col min="11522" max="11522" width="35.77734375" style="69" customWidth="1"/>
    <col min="11523" max="11523" width="22.44140625" style="69" customWidth="1"/>
    <col min="11524" max="11524" width="16.33203125" style="69" customWidth="1"/>
    <col min="11525" max="11525" width="17.33203125" style="69" customWidth="1"/>
    <col min="11526" max="11529" width="0" style="69" hidden="1" customWidth="1"/>
    <col min="11530" max="11530" width="11.5546875" style="69" customWidth="1"/>
    <col min="11531" max="11777" width="8.88671875" style="69"/>
    <col min="11778" max="11778" width="35.77734375" style="69" customWidth="1"/>
    <col min="11779" max="11779" width="22.44140625" style="69" customWidth="1"/>
    <col min="11780" max="11780" width="16.33203125" style="69" customWidth="1"/>
    <col min="11781" max="11781" width="17.33203125" style="69" customWidth="1"/>
    <col min="11782" max="11785" width="0" style="69" hidden="1" customWidth="1"/>
    <col min="11786" max="11786" width="11.5546875" style="69" customWidth="1"/>
    <col min="11787" max="12033" width="8.88671875" style="69"/>
    <col min="12034" max="12034" width="35.77734375" style="69" customWidth="1"/>
    <col min="12035" max="12035" width="22.44140625" style="69" customWidth="1"/>
    <col min="12036" max="12036" width="16.33203125" style="69" customWidth="1"/>
    <col min="12037" max="12037" width="17.33203125" style="69" customWidth="1"/>
    <col min="12038" max="12041" width="0" style="69" hidden="1" customWidth="1"/>
    <col min="12042" max="12042" width="11.5546875" style="69" customWidth="1"/>
    <col min="12043" max="12289" width="8.88671875" style="69"/>
    <col min="12290" max="12290" width="35.77734375" style="69" customWidth="1"/>
    <col min="12291" max="12291" width="22.44140625" style="69" customWidth="1"/>
    <col min="12292" max="12292" width="16.33203125" style="69" customWidth="1"/>
    <col min="12293" max="12293" width="17.33203125" style="69" customWidth="1"/>
    <col min="12294" max="12297" width="0" style="69" hidden="1" customWidth="1"/>
    <col min="12298" max="12298" width="11.5546875" style="69" customWidth="1"/>
    <col min="12299" max="12545" width="8.88671875" style="69"/>
    <col min="12546" max="12546" width="35.77734375" style="69" customWidth="1"/>
    <col min="12547" max="12547" width="22.44140625" style="69" customWidth="1"/>
    <col min="12548" max="12548" width="16.33203125" style="69" customWidth="1"/>
    <col min="12549" max="12549" width="17.33203125" style="69" customWidth="1"/>
    <col min="12550" max="12553" width="0" style="69" hidden="1" customWidth="1"/>
    <col min="12554" max="12554" width="11.5546875" style="69" customWidth="1"/>
    <col min="12555" max="12801" width="8.88671875" style="69"/>
    <col min="12802" max="12802" width="35.77734375" style="69" customWidth="1"/>
    <col min="12803" max="12803" width="22.44140625" style="69" customWidth="1"/>
    <col min="12804" max="12804" width="16.33203125" style="69" customWidth="1"/>
    <col min="12805" max="12805" width="17.33203125" style="69" customWidth="1"/>
    <col min="12806" max="12809" width="0" style="69" hidden="1" customWidth="1"/>
    <col min="12810" max="12810" width="11.5546875" style="69" customWidth="1"/>
    <col min="12811" max="13057" width="8.88671875" style="69"/>
    <col min="13058" max="13058" width="35.77734375" style="69" customWidth="1"/>
    <col min="13059" max="13059" width="22.44140625" style="69" customWidth="1"/>
    <col min="13060" max="13060" width="16.33203125" style="69" customWidth="1"/>
    <col min="13061" max="13061" width="17.33203125" style="69" customWidth="1"/>
    <col min="13062" max="13065" width="0" style="69" hidden="1" customWidth="1"/>
    <col min="13066" max="13066" width="11.5546875" style="69" customWidth="1"/>
    <col min="13067" max="13313" width="8.88671875" style="69"/>
    <col min="13314" max="13314" width="35.77734375" style="69" customWidth="1"/>
    <col min="13315" max="13315" width="22.44140625" style="69" customWidth="1"/>
    <col min="13316" max="13316" width="16.33203125" style="69" customWidth="1"/>
    <col min="13317" max="13317" width="17.33203125" style="69" customWidth="1"/>
    <col min="13318" max="13321" width="0" style="69" hidden="1" customWidth="1"/>
    <col min="13322" max="13322" width="11.5546875" style="69" customWidth="1"/>
    <col min="13323" max="13569" width="8.88671875" style="69"/>
    <col min="13570" max="13570" width="35.77734375" style="69" customWidth="1"/>
    <col min="13571" max="13571" width="22.44140625" style="69" customWidth="1"/>
    <col min="13572" max="13572" width="16.33203125" style="69" customWidth="1"/>
    <col min="13573" max="13573" width="17.33203125" style="69" customWidth="1"/>
    <col min="13574" max="13577" width="0" style="69" hidden="1" customWidth="1"/>
    <col min="13578" max="13578" width="11.5546875" style="69" customWidth="1"/>
    <col min="13579" max="13825" width="8.88671875" style="69"/>
    <col min="13826" max="13826" width="35.77734375" style="69" customWidth="1"/>
    <col min="13827" max="13827" width="22.44140625" style="69" customWidth="1"/>
    <col min="13828" max="13828" width="16.33203125" style="69" customWidth="1"/>
    <col min="13829" max="13829" width="17.33203125" style="69" customWidth="1"/>
    <col min="13830" max="13833" width="0" style="69" hidden="1" customWidth="1"/>
    <col min="13834" max="13834" width="11.5546875" style="69" customWidth="1"/>
    <col min="13835" max="14081" width="8.88671875" style="69"/>
    <col min="14082" max="14082" width="35.77734375" style="69" customWidth="1"/>
    <col min="14083" max="14083" width="22.44140625" style="69" customWidth="1"/>
    <col min="14084" max="14084" width="16.33203125" style="69" customWidth="1"/>
    <col min="14085" max="14085" width="17.33203125" style="69" customWidth="1"/>
    <col min="14086" max="14089" width="0" style="69" hidden="1" customWidth="1"/>
    <col min="14090" max="14090" width="11.5546875" style="69" customWidth="1"/>
    <col min="14091" max="14337" width="8.88671875" style="69"/>
    <col min="14338" max="14338" width="35.77734375" style="69" customWidth="1"/>
    <col min="14339" max="14339" width="22.44140625" style="69" customWidth="1"/>
    <col min="14340" max="14340" width="16.33203125" style="69" customWidth="1"/>
    <col min="14341" max="14341" width="17.33203125" style="69" customWidth="1"/>
    <col min="14342" max="14345" width="0" style="69" hidden="1" customWidth="1"/>
    <col min="14346" max="14346" width="11.5546875" style="69" customWidth="1"/>
    <col min="14347" max="14593" width="8.88671875" style="69"/>
    <col min="14594" max="14594" width="35.77734375" style="69" customWidth="1"/>
    <col min="14595" max="14595" width="22.44140625" style="69" customWidth="1"/>
    <col min="14596" max="14596" width="16.33203125" style="69" customWidth="1"/>
    <col min="14597" max="14597" width="17.33203125" style="69" customWidth="1"/>
    <col min="14598" max="14601" width="0" style="69" hidden="1" customWidth="1"/>
    <col min="14602" max="14602" width="11.5546875" style="69" customWidth="1"/>
    <col min="14603" max="14849" width="8.88671875" style="69"/>
    <col min="14850" max="14850" width="35.77734375" style="69" customWidth="1"/>
    <col min="14851" max="14851" width="22.44140625" style="69" customWidth="1"/>
    <col min="14852" max="14852" width="16.33203125" style="69" customWidth="1"/>
    <col min="14853" max="14853" width="17.33203125" style="69" customWidth="1"/>
    <col min="14854" max="14857" width="0" style="69" hidden="1" customWidth="1"/>
    <col min="14858" max="14858" width="11.5546875" style="69" customWidth="1"/>
    <col min="14859" max="15105" width="8.88671875" style="69"/>
    <col min="15106" max="15106" width="35.77734375" style="69" customWidth="1"/>
    <col min="15107" max="15107" width="22.44140625" style="69" customWidth="1"/>
    <col min="15108" max="15108" width="16.33203125" style="69" customWidth="1"/>
    <col min="15109" max="15109" width="17.33203125" style="69" customWidth="1"/>
    <col min="15110" max="15113" width="0" style="69" hidden="1" customWidth="1"/>
    <col min="15114" max="15114" width="11.5546875" style="69" customWidth="1"/>
    <col min="15115" max="15361" width="8.88671875" style="69"/>
    <col min="15362" max="15362" width="35.77734375" style="69" customWidth="1"/>
    <col min="15363" max="15363" width="22.44140625" style="69" customWidth="1"/>
    <col min="15364" max="15364" width="16.33203125" style="69" customWidth="1"/>
    <col min="15365" max="15365" width="17.33203125" style="69" customWidth="1"/>
    <col min="15366" max="15369" width="0" style="69" hidden="1" customWidth="1"/>
    <col min="15370" max="15370" width="11.5546875" style="69" customWidth="1"/>
    <col min="15371" max="15617" width="8.88671875" style="69"/>
    <col min="15618" max="15618" width="35.77734375" style="69" customWidth="1"/>
    <col min="15619" max="15619" width="22.44140625" style="69" customWidth="1"/>
    <col min="15620" max="15620" width="16.33203125" style="69" customWidth="1"/>
    <col min="15621" max="15621" width="17.33203125" style="69" customWidth="1"/>
    <col min="15622" max="15625" width="0" style="69" hidden="1" customWidth="1"/>
    <col min="15626" max="15626" width="11.5546875" style="69" customWidth="1"/>
    <col min="15627" max="15873" width="8.88671875" style="69"/>
    <col min="15874" max="15874" width="35.77734375" style="69" customWidth="1"/>
    <col min="15875" max="15875" width="22.44140625" style="69" customWidth="1"/>
    <col min="15876" max="15876" width="16.33203125" style="69" customWidth="1"/>
    <col min="15877" max="15877" width="17.33203125" style="69" customWidth="1"/>
    <col min="15878" max="15881" width="0" style="69" hidden="1" customWidth="1"/>
    <col min="15882" max="15882" width="11.5546875" style="69" customWidth="1"/>
    <col min="15883" max="16129" width="8.88671875" style="69"/>
    <col min="16130" max="16130" width="35.77734375" style="69" customWidth="1"/>
    <col min="16131" max="16131" width="22.44140625" style="69" customWidth="1"/>
    <col min="16132" max="16132" width="16.33203125" style="69" customWidth="1"/>
    <col min="16133" max="16133" width="17.33203125" style="69" customWidth="1"/>
    <col min="16134" max="16137" width="0" style="69" hidden="1" customWidth="1"/>
    <col min="16138" max="16138" width="11.5546875" style="69" customWidth="1"/>
    <col min="16139" max="16384" width="8.88671875" style="69"/>
  </cols>
  <sheetData>
    <row r="1" spans="2:9" ht="79.2" customHeight="1" x14ac:dyDescent="0.3">
      <c r="B1" s="67"/>
      <c r="C1" s="68"/>
      <c r="D1" s="113" t="s">
        <v>97</v>
      </c>
      <c r="E1" s="113"/>
    </row>
    <row r="3" spans="2:9" x14ac:dyDescent="0.3">
      <c r="B3" s="120" t="s">
        <v>98</v>
      </c>
      <c r="C3" s="120"/>
      <c r="D3" s="120"/>
      <c r="E3" s="120"/>
    </row>
    <row r="4" spans="2:9" ht="36" customHeight="1" x14ac:dyDescent="0.3">
      <c r="B4" s="121" t="str">
        <f>" на послуги з постачання теплової енергії для потреб споживачів, теплопостачання яким здійснює  "&amp;'[4]Вхідні дані'!F4</f>
        <v xml:space="preserve"> на послуги з постачання теплової енергії для потреб споживачів, теплопостачання яким здійснює  Товариство з обмеженою відповідальністю "ПаверТек Групп"</v>
      </c>
      <c r="C4" s="121"/>
      <c r="D4" s="121"/>
      <c r="E4" s="121"/>
      <c r="F4" s="121"/>
      <c r="G4" s="121"/>
      <c r="H4" s="121"/>
      <c r="I4" s="121"/>
    </row>
    <row r="5" spans="2:9" ht="11.4" customHeight="1" x14ac:dyDescent="0.3">
      <c r="B5" s="122" t="s">
        <v>1</v>
      </c>
      <c r="C5" s="122"/>
      <c r="D5" s="122"/>
      <c r="E5" s="122"/>
      <c r="F5" s="122"/>
    </row>
    <row r="6" spans="2:9" x14ac:dyDescent="0.3">
      <c r="B6" s="123" t="s">
        <v>2</v>
      </c>
      <c r="C6" s="123"/>
      <c r="D6" s="123"/>
      <c r="E6" s="123"/>
      <c r="F6" s="123"/>
    </row>
    <row r="7" spans="2:9" ht="16.2" thickBot="1" x14ac:dyDescent="0.35">
      <c r="B7" s="122" t="s">
        <v>3</v>
      </c>
      <c r="C7" s="122"/>
      <c r="D7" s="122"/>
      <c r="E7" s="122"/>
      <c r="F7" s="122"/>
    </row>
    <row r="8" spans="2:9" s="73" customFormat="1" ht="63" thickBot="1" x14ac:dyDescent="0.35">
      <c r="B8" s="70" t="s">
        <v>99</v>
      </c>
      <c r="C8" s="71" t="s">
        <v>100</v>
      </c>
      <c r="D8" s="71" t="s">
        <v>101</v>
      </c>
      <c r="E8" s="72" t="s">
        <v>102</v>
      </c>
    </row>
    <row r="9" spans="2:9" ht="126.6" customHeight="1" thickBot="1" x14ac:dyDescent="0.35">
      <c r="B9" s="74" t="s">
        <v>103</v>
      </c>
      <c r="C9" s="71" t="s">
        <v>104</v>
      </c>
      <c r="D9" s="75">
        <f>'[4]Д 2_Т на В'!L43/'[4]Д 2_Т на В'!L60*1000+'[4]Д3_Т на Т'!H39/'[4]Д3_Т на Т'!H57*1000+'[4]Д 4_Т на П'!H33/'[4]Д 4_Т на П'!H45*1000</f>
        <v>2653.0581961800608</v>
      </c>
      <c r="E9" s="76">
        <f>'[4]Додаток 1 до рішення'!D10</f>
        <v>2812.2416879508646</v>
      </c>
      <c r="G9" s="77">
        <f>D9*1.2-E9</f>
        <v>371.42814746520844</v>
      </c>
    </row>
    <row r="10" spans="2:9" ht="19.8" customHeight="1" x14ac:dyDescent="0.3">
      <c r="B10" s="118" t="str">
        <f>'[4]Д-до пояснювальної'!B16</f>
        <v>Примітка: *- Єдиний податок 5%;  військовий збір  1%</v>
      </c>
      <c r="C10" s="118"/>
      <c r="D10" s="118"/>
      <c r="E10" s="118"/>
      <c r="G10" s="77"/>
    </row>
    <row r="11" spans="2:9" ht="19.8" customHeight="1" x14ac:dyDescent="0.3">
      <c r="B11" s="78"/>
      <c r="C11" s="66"/>
      <c r="D11" s="79"/>
      <c r="E11" s="80"/>
      <c r="G11" s="77"/>
    </row>
    <row r="12" spans="2:9" ht="19.8" customHeight="1" x14ac:dyDescent="0.3">
      <c r="B12" s="78"/>
      <c r="C12" s="66"/>
      <c r="D12" s="79"/>
      <c r="E12" s="80"/>
      <c r="G12" s="77"/>
    </row>
    <row r="13" spans="2:9" x14ac:dyDescent="0.3">
      <c r="B13" s="81"/>
      <c r="C13" s="81"/>
      <c r="D13" s="82"/>
      <c r="E13" s="82"/>
    </row>
    <row r="14" spans="2:9" ht="30.6" customHeight="1" x14ac:dyDescent="0.3">
      <c r="B14" s="83" t="s">
        <v>94</v>
      </c>
      <c r="C14" s="67"/>
      <c r="D14" s="119" t="s">
        <v>95</v>
      </c>
      <c r="E14" s="119"/>
      <c r="F14" s="67"/>
      <c r="G14" s="67"/>
    </row>
  </sheetData>
  <mergeCells count="8">
    <mergeCell ref="B10:E10"/>
    <mergeCell ref="D14:E14"/>
    <mergeCell ref="D1:E1"/>
    <mergeCell ref="B3:E3"/>
    <mergeCell ref="B4:I4"/>
    <mergeCell ref="B5:F5"/>
    <mergeCell ref="B6:F6"/>
    <mergeCell ref="B7:F7"/>
  </mergeCells>
  <pageMargins left="0.70833333333333304" right="0.32986111111111099" top="0.3" bottom="0.32013888888888897" header="0.511811023622047" footer="0.511811023622047"/>
  <pageSetup paperSize="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5FD1-DDA0-46BD-BA52-8E5101E9AB91}">
  <sheetPr>
    <tabColor rgb="FFEC20C5"/>
    <pageSetUpPr fitToPage="1"/>
  </sheetPr>
  <dimension ref="A1:G26"/>
  <sheetViews>
    <sheetView tabSelected="1" view="pageBreakPreview" zoomScaleNormal="100" zoomScaleSheetLayoutView="100" workbookViewId="0">
      <selection activeCell="C11" sqref="C11:C18"/>
    </sheetView>
  </sheetViews>
  <sheetFormatPr defaultRowHeight="15.6" x14ac:dyDescent="0.3"/>
  <cols>
    <col min="1" max="2" width="8.88671875" style="69"/>
    <col min="3" max="3" width="23.6640625" style="69" customWidth="1"/>
    <col min="4" max="4" width="15.6640625" style="69" customWidth="1"/>
    <col min="5" max="5" width="24.6640625" style="69" customWidth="1"/>
    <col min="6" max="6" width="16.6640625" style="69" customWidth="1"/>
    <col min="7" max="258" width="8.88671875" style="69"/>
    <col min="259" max="259" width="23.6640625" style="69" customWidth="1"/>
    <col min="260" max="260" width="15.6640625" style="69" customWidth="1"/>
    <col min="261" max="261" width="24.6640625" style="69" customWidth="1"/>
    <col min="262" max="262" width="16.6640625" style="69" customWidth="1"/>
    <col min="263" max="514" width="8.88671875" style="69"/>
    <col min="515" max="515" width="23.6640625" style="69" customWidth="1"/>
    <col min="516" max="516" width="15.6640625" style="69" customWidth="1"/>
    <col min="517" max="517" width="24.6640625" style="69" customWidth="1"/>
    <col min="518" max="518" width="16.6640625" style="69" customWidth="1"/>
    <col min="519" max="770" width="8.88671875" style="69"/>
    <col min="771" max="771" width="23.6640625" style="69" customWidth="1"/>
    <col min="772" max="772" width="15.6640625" style="69" customWidth="1"/>
    <col min="773" max="773" width="24.6640625" style="69" customWidth="1"/>
    <col min="774" max="774" width="16.6640625" style="69" customWidth="1"/>
    <col min="775" max="1026" width="8.88671875" style="69"/>
    <col min="1027" max="1027" width="23.6640625" style="69" customWidth="1"/>
    <col min="1028" max="1028" width="15.6640625" style="69" customWidth="1"/>
    <col min="1029" max="1029" width="24.6640625" style="69" customWidth="1"/>
    <col min="1030" max="1030" width="16.6640625" style="69" customWidth="1"/>
    <col min="1031" max="1282" width="8.88671875" style="69"/>
    <col min="1283" max="1283" width="23.6640625" style="69" customWidth="1"/>
    <col min="1284" max="1284" width="15.6640625" style="69" customWidth="1"/>
    <col min="1285" max="1285" width="24.6640625" style="69" customWidth="1"/>
    <col min="1286" max="1286" width="16.6640625" style="69" customWidth="1"/>
    <col min="1287" max="1538" width="8.88671875" style="69"/>
    <col min="1539" max="1539" width="23.6640625" style="69" customWidth="1"/>
    <col min="1540" max="1540" width="15.6640625" style="69" customWidth="1"/>
    <col min="1541" max="1541" width="24.6640625" style="69" customWidth="1"/>
    <col min="1542" max="1542" width="16.6640625" style="69" customWidth="1"/>
    <col min="1543" max="1794" width="8.88671875" style="69"/>
    <col min="1795" max="1795" width="23.6640625" style="69" customWidth="1"/>
    <col min="1796" max="1796" width="15.6640625" style="69" customWidth="1"/>
    <col min="1797" max="1797" width="24.6640625" style="69" customWidth="1"/>
    <col min="1798" max="1798" width="16.6640625" style="69" customWidth="1"/>
    <col min="1799" max="2050" width="8.88671875" style="69"/>
    <col min="2051" max="2051" width="23.6640625" style="69" customWidth="1"/>
    <col min="2052" max="2052" width="15.6640625" style="69" customWidth="1"/>
    <col min="2053" max="2053" width="24.6640625" style="69" customWidth="1"/>
    <col min="2054" max="2054" width="16.6640625" style="69" customWidth="1"/>
    <col min="2055" max="2306" width="8.88671875" style="69"/>
    <col min="2307" max="2307" width="23.6640625" style="69" customWidth="1"/>
    <col min="2308" max="2308" width="15.6640625" style="69" customWidth="1"/>
    <col min="2309" max="2309" width="24.6640625" style="69" customWidth="1"/>
    <col min="2310" max="2310" width="16.6640625" style="69" customWidth="1"/>
    <col min="2311" max="2562" width="8.88671875" style="69"/>
    <col min="2563" max="2563" width="23.6640625" style="69" customWidth="1"/>
    <col min="2564" max="2564" width="15.6640625" style="69" customWidth="1"/>
    <col min="2565" max="2565" width="24.6640625" style="69" customWidth="1"/>
    <col min="2566" max="2566" width="16.6640625" style="69" customWidth="1"/>
    <col min="2567" max="2818" width="8.88671875" style="69"/>
    <col min="2819" max="2819" width="23.6640625" style="69" customWidth="1"/>
    <col min="2820" max="2820" width="15.6640625" style="69" customWidth="1"/>
    <col min="2821" max="2821" width="24.6640625" style="69" customWidth="1"/>
    <col min="2822" max="2822" width="16.6640625" style="69" customWidth="1"/>
    <col min="2823" max="3074" width="8.88671875" style="69"/>
    <col min="3075" max="3075" width="23.6640625" style="69" customWidth="1"/>
    <col min="3076" max="3076" width="15.6640625" style="69" customWidth="1"/>
    <col min="3077" max="3077" width="24.6640625" style="69" customWidth="1"/>
    <col min="3078" max="3078" width="16.6640625" style="69" customWidth="1"/>
    <col min="3079" max="3330" width="8.88671875" style="69"/>
    <col min="3331" max="3331" width="23.6640625" style="69" customWidth="1"/>
    <col min="3332" max="3332" width="15.6640625" style="69" customWidth="1"/>
    <col min="3333" max="3333" width="24.6640625" style="69" customWidth="1"/>
    <col min="3334" max="3334" width="16.6640625" style="69" customWidth="1"/>
    <col min="3335" max="3586" width="8.88671875" style="69"/>
    <col min="3587" max="3587" width="23.6640625" style="69" customWidth="1"/>
    <col min="3588" max="3588" width="15.6640625" style="69" customWidth="1"/>
    <col min="3589" max="3589" width="24.6640625" style="69" customWidth="1"/>
    <col min="3590" max="3590" width="16.6640625" style="69" customWidth="1"/>
    <col min="3591" max="3842" width="8.88671875" style="69"/>
    <col min="3843" max="3843" width="23.6640625" style="69" customWidth="1"/>
    <col min="3844" max="3844" width="15.6640625" style="69" customWidth="1"/>
    <col min="3845" max="3845" width="24.6640625" style="69" customWidth="1"/>
    <col min="3846" max="3846" width="16.6640625" style="69" customWidth="1"/>
    <col min="3847" max="4098" width="8.88671875" style="69"/>
    <col min="4099" max="4099" width="23.6640625" style="69" customWidth="1"/>
    <col min="4100" max="4100" width="15.6640625" style="69" customWidth="1"/>
    <col min="4101" max="4101" width="24.6640625" style="69" customWidth="1"/>
    <col min="4102" max="4102" width="16.6640625" style="69" customWidth="1"/>
    <col min="4103" max="4354" width="8.88671875" style="69"/>
    <col min="4355" max="4355" width="23.6640625" style="69" customWidth="1"/>
    <col min="4356" max="4356" width="15.6640625" style="69" customWidth="1"/>
    <col min="4357" max="4357" width="24.6640625" style="69" customWidth="1"/>
    <col min="4358" max="4358" width="16.6640625" style="69" customWidth="1"/>
    <col min="4359" max="4610" width="8.88671875" style="69"/>
    <col min="4611" max="4611" width="23.6640625" style="69" customWidth="1"/>
    <col min="4612" max="4612" width="15.6640625" style="69" customWidth="1"/>
    <col min="4613" max="4613" width="24.6640625" style="69" customWidth="1"/>
    <col min="4614" max="4614" width="16.6640625" style="69" customWidth="1"/>
    <col min="4615" max="4866" width="8.88671875" style="69"/>
    <col min="4867" max="4867" width="23.6640625" style="69" customWidth="1"/>
    <col min="4868" max="4868" width="15.6640625" style="69" customWidth="1"/>
    <col min="4869" max="4869" width="24.6640625" style="69" customWidth="1"/>
    <col min="4870" max="4870" width="16.6640625" style="69" customWidth="1"/>
    <col min="4871" max="5122" width="8.88671875" style="69"/>
    <col min="5123" max="5123" width="23.6640625" style="69" customWidth="1"/>
    <col min="5124" max="5124" width="15.6640625" style="69" customWidth="1"/>
    <col min="5125" max="5125" width="24.6640625" style="69" customWidth="1"/>
    <col min="5126" max="5126" width="16.6640625" style="69" customWidth="1"/>
    <col min="5127" max="5378" width="8.88671875" style="69"/>
    <col min="5379" max="5379" width="23.6640625" style="69" customWidth="1"/>
    <col min="5380" max="5380" width="15.6640625" style="69" customWidth="1"/>
    <col min="5381" max="5381" width="24.6640625" style="69" customWidth="1"/>
    <col min="5382" max="5382" width="16.6640625" style="69" customWidth="1"/>
    <col min="5383" max="5634" width="8.88671875" style="69"/>
    <col min="5635" max="5635" width="23.6640625" style="69" customWidth="1"/>
    <col min="5636" max="5636" width="15.6640625" style="69" customWidth="1"/>
    <col min="5637" max="5637" width="24.6640625" style="69" customWidth="1"/>
    <col min="5638" max="5638" width="16.6640625" style="69" customWidth="1"/>
    <col min="5639" max="5890" width="8.88671875" style="69"/>
    <col min="5891" max="5891" width="23.6640625" style="69" customWidth="1"/>
    <col min="5892" max="5892" width="15.6640625" style="69" customWidth="1"/>
    <col min="5893" max="5893" width="24.6640625" style="69" customWidth="1"/>
    <col min="5894" max="5894" width="16.6640625" style="69" customWidth="1"/>
    <col min="5895" max="6146" width="8.88671875" style="69"/>
    <col min="6147" max="6147" width="23.6640625" style="69" customWidth="1"/>
    <col min="6148" max="6148" width="15.6640625" style="69" customWidth="1"/>
    <col min="6149" max="6149" width="24.6640625" style="69" customWidth="1"/>
    <col min="6150" max="6150" width="16.6640625" style="69" customWidth="1"/>
    <col min="6151" max="6402" width="8.88671875" style="69"/>
    <col min="6403" max="6403" width="23.6640625" style="69" customWidth="1"/>
    <col min="6404" max="6404" width="15.6640625" style="69" customWidth="1"/>
    <col min="6405" max="6405" width="24.6640625" style="69" customWidth="1"/>
    <col min="6406" max="6406" width="16.6640625" style="69" customWidth="1"/>
    <col min="6407" max="6658" width="8.88671875" style="69"/>
    <col min="6659" max="6659" width="23.6640625" style="69" customWidth="1"/>
    <col min="6660" max="6660" width="15.6640625" style="69" customWidth="1"/>
    <col min="6661" max="6661" width="24.6640625" style="69" customWidth="1"/>
    <col min="6662" max="6662" width="16.6640625" style="69" customWidth="1"/>
    <col min="6663" max="6914" width="8.88671875" style="69"/>
    <col min="6915" max="6915" width="23.6640625" style="69" customWidth="1"/>
    <col min="6916" max="6916" width="15.6640625" style="69" customWidth="1"/>
    <col min="6917" max="6917" width="24.6640625" style="69" customWidth="1"/>
    <col min="6918" max="6918" width="16.6640625" style="69" customWidth="1"/>
    <col min="6919" max="7170" width="8.88671875" style="69"/>
    <col min="7171" max="7171" width="23.6640625" style="69" customWidth="1"/>
    <col min="7172" max="7172" width="15.6640625" style="69" customWidth="1"/>
    <col min="7173" max="7173" width="24.6640625" style="69" customWidth="1"/>
    <col min="7174" max="7174" width="16.6640625" style="69" customWidth="1"/>
    <col min="7175" max="7426" width="8.88671875" style="69"/>
    <col min="7427" max="7427" width="23.6640625" style="69" customWidth="1"/>
    <col min="7428" max="7428" width="15.6640625" style="69" customWidth="1"/>
    <col min="7429" max="7429" width="24.6640625" style="69" customWidth="1"/>
    <col min="7430" max="7430" width="16.6640625" style="69" customWidth="1"/>
    <col min="7431" max="7682" width="8.88671875" style="69"/>
    <col min="7683" max="7683" width="23.6640625" style="69" customWidth="1"/>
    <col min="7684" max="7684" width="15.6640625" style="69" customWidth="1"/>
    <col min="7685" max="7685" width="24.6640625" style="69" customWidth="1"/>
    <col min="7686" max="7686" width="16.6640625" style="69" customWidth="1"/>
    <col min="7687" max="7938" width="8.88671875" style="69"/>
    <col min="7939" max="7939" width="23.6640625" style="69" customWidth="1"/>
    <col min="7940" max="7940" width="15.6640625" style="69" customWidth="1"/>
    <col min="7941" max="7941" width="24.6640625" style="69" customWidth="1"/>
    <col min="7942" max="7942" width="16.6640625" style="69" customWidth="1"/>
    <col min="7943" max="8194" width="8.88671875" style="69"/>
    <col min="8195" max="8195" width="23.6640625" style="69" customWidth="1"/>
    <col min="8196" max="8196" width="15.6640625" style="69" customWidth="1"/>
    <col min="8197" max="8197" width="24.6640625" style="69" customWidth="1"/>
    <col min="8198" max="8198" width="16.6640625" style="69" customWidth="1"/>
    <col min="8199" max="8450" width="8.88671875" style="69"/>
    <col min="8451" max="8451" width="23.6640625" style="69" customWidth="1"/>
    <col min="8452" max="8452" width="15.6640625" style="69" customWidth="1"/>
    <col min="8453" max="8453" width="24.6640625" style="69" customWidth="1"/>
    <col min="8454" max="8454" width="16.6640625" style="69" customWidth="1"/>
    <col min="8455" max="8706" width="8.88671875" style="69"/>
    <col min="8707" max="8707" width="23.6640625" style="69" customWidth="1"/>
    <col min="8708" max="8708" width="15.6640625" style="69" customWidth="1"/>
    <col min="8709" max="8709" width="24.6640625" style="69" customWidth="1"/>
    <col min="8710" max="8710" width="16.6640625" style="69" customWidth="1"/>
    <col min="8711" max="8962" width="8.88671875" style="69"/>
    <col min="8963" max="8963" width="23.6640625" style="69" customWidth="1"/>
    <col min="8964" max="8964" width="15.6640625" style="69" customWidth="1"/>
    <col min="8965" max="8965" width="24.6640625" style="69" customWidth="1"/>
    <col min="8966" max="8966" width="16.6640625" style="69" customWidth="1"/>
    <col min="8967" max="9218" width="8.88671875" style="69"/>
    <col min="9219" max="9219" width="23.6640625" style="69" customWidth="1"/>
    <col min="9220" max="9220" width="15.6640625" style="69" customWidth="1"/>
    <col min="9221" max="9221" width="24.6640625" style="69" customWidth="1"/>
    <col min="9222" max="9222" width="16.6640625" style="69" customWidth="1"/>
    <col min="9223" max="9474" width="8.88671875" style="69"/>
    <col min="9475" max="9475" width="23.6640625" style="69" customWidth="1"/>
    <col min="9476" max="9476" width="15.6640625" style="69" customWidth="1"/>
    <col min="9477" max="9477" width="24.6640625" style="69" customWidth="1"/>
    <col min="9478" max="9478" width="16.6640625" style="69" customWidth="1"/>
    <col min="9479" max="9730" width="8.88671875" style="69"/>
    <col min="9731" max="9731" width="23.6640625" style="69" customWidth="1"/>
    <col min="9732" max="9732" width="15.6640625" style="69" customWidth="1"/>
    <col min="9733" max="9733" width="24.6640625" style="69" customWidth="1"/>
    <col min="9734" max="9734" width="16.6640625" style="69" customWidth="1"/>
    <col min="9735" max="9986" width="8.88671875" style="69"/>
    <col min="9987" max="9987" width="23.6640625" style="69" customWidth="1"/>
    <col min="9988" max="9988" width="15.6640625" style="69" customWidth="1"/>
    <col min="9989" max="9989" width="24.6640625" style="69" customWidth="1"/>
    <col min="9990" max="9990" width="16.6640625" style="69" customWidth="1"/>
    <col min="9991" max="10242" width="8.88671875" style="69"/>
    <col min="10243" max="10243" width="23.6640625" style="69" customWidth="1"/>
    <col min="10244" max="10244" width="15.6640625" style="69" customWidth="1"/>
    <col min="10245" max="10245" width="24.6640625" style="69" customWidth="1"/>
    <col min="10246" max="10246" width="16.6640625" style="69" customWidth="1"/>
    <col min="10247" max="10498" width="8.88671875" style="69"/>
    <col min="10499" max="10499" width="23.6640625" style="69" customWidth="1"/>
    <col min="10500" max="10500" width="15.6640625" style="69" customWidth="1"/>
    <col min="10501" max="10501" width="24.6640625" style="69" customWidth="1"/>
    <col min="10502" max="10502" width="16.6640625" style="69" customWidth="1"/>
    <col min="10503" max="10754" width="8.88671875" style="69"/>
    <col min="10755" max="10755" width="23.6640625" style="69" customWidth="1"/>
    <col min="10756" max="10756" width="15.6640625" style="69" customWidth="1"/>
    <col min="10757" max="10757" width="24.6640625" style="69" customWidth="1"/>
    <col min="10758" max="10758" width="16.6640625" style="69" customWidth="1"/>
    <col min="10759" max="11010" width="8.88671875" style="69"/>
    <col min="11011" max="11011" width="23.6640625" style="69" customWidth="1"/>
    <col min="11012" max="11012" width="15.6640625" style="69" customWidth="1"/>
    <col min="11013" max="11013" width="24.6640625" style="69" customWidth="1"/>
    <col min="11014" max="11014" width="16.6640625" style="69" customWidth="1"/>
    <col min="11015" max="11266" width="8.88671875" style="69"/>
    <col min="11267" max="11267" width="23.6640625" style="69" customWidth="1"/>
    <col min="11268" max="11268" width="15.6640625" style="69" customWidth="1"/>
    <col min="11269" max="11269" width="24.6640625" style="69" customWidth="1"/>
    <col min="11270" max="11270" width="16.6640625" style="69" customWidth="1"/>
    <col min="11271" max="11522" width="8.88671875" style="69"/>
    <col min="11523" max="11523" width="23.6640625" style="69" customWidth="1"/>
    <col min="11524" max="11524" width="15.6640625" style="69" customWidth="1"/>
    <col min="11525" max="11525" width="24.6640625" style="69" customWidth="1"/>
    <col min="11526" max="11526" width="16.6640625" style="69" customWidth="1"/>
    <col min="11527" max="11778" width="8.88671875" style="69"/>
    <col min="11779" max="11779" width="23.6640625" style="69" customWidth="1"/>
    <col min="11780" max="11780" width="15.6640625" style="69" customWidth="1"/>
    <col min="11781" max="11781" width="24.6640625" style="69" customWidth="1"/>
    <col min="11782" max="11782" width="16.6640625" style="69" customWidth="1"/>
    <col min="11783" max="12034" width="8.88671875" style="69"/>
    <col min="12035" max="12035" width="23.6640625" style="69" customWidth="1"/>
    <col min="12036" max="12036" width="15.6640625" style="69" customWidth="1"/>
    <col min="12037" max="12037" width="24.6640625" style="69" customWidth="1"/>
    <col min="12038" max="12038" width="16.6640625" style="69" customWidth="1"/>
    <col min="12039" max="12290" width="8.88671875" style="69"/>
    <col min="12291" max="12291" width="23.6640625" style="69" customWidth="1"/>
    <col min="12292" max="12292" width="15.6640625" style="69" customWidth="1"/>
    <col min="12293" max="12293" width="24.6640625" style="69" customWidth="1"/>
    <col min="12294" max="12294" width="16.6640625" style="69" customWidth="1"/>
    <col min="12295" max="12546" width="8.88671875" style="69"/>
    <col min="12547" max="12547" width="23.6640625" style="69" customWidth="1"/>
    <col min="12548" max="12548" width="15.6640625" style="69" customWidth="1"/>
    <col min="12549" max="12549" width="24.6640625" style="69" customWidth="1"/>
    <col min="12550" max="12550" width="16.6640625" style="69" customWidth="1"/>
    <col min="12551" max="12802" width="8.88671875" style="69"/>
    <col min="12803" max="12803" width="23.6640625" style="69" customWidth="1"/>
    <col min="12804" max="12804" width="15.6640625" style="69" customWidth="1"/>
    <col min="12805" max="12805" width="24.6640625" style="69" customWidth="1"/>
    <col min="12806" max="12806" width="16.6640625" style="69" customWidth="1"/>
    <col min="12807" max="13058" width="8.88671875" style="69"/>
    <col min="13059" max="13059" width="23.6640625" style="69" customWidth="1"/>
    <col min="13060" max="13060" width="15.6640625" style="69" customWidth="1"/>
    <col min="13061" max="13061" width="24.6640625" style="69" customWidth="1"/>
    <col min="13062" max="13062" width="16.6640625" style="69" customWidth="1"/>
    <col min="13063" max="13314" width="8.88671875" style="69"/>
    <col min="13315" max="13315" width="23.6640625" style="69" customWidth="1"/>
    <col min="13316" max="13316" width="15.6640625" style="69" customWidth="1"/>
    <col min="13317" max="13317" width="24.6640625" style="69" customWidth="1"/>
    <col min="13318" max="13318" width="16.6640625" style="69" customWidth="1"/>
    <col min="13319" max="13570" width="8.88671875" style="69"/>
    <col min="13571" max="13571" width="23.6640625" style="69" customWidth="1"/>
    <col min="13572" max="13572" width="15.6640625" style="69" customWidth="1"/>
    <col min="13573" max="13573" width="24.6640625" style="69" customWidth="1"/>
    <col min="13574" max="13574" width="16.6640625" style="69" customWidth="1"/>
    <col min="13575" max="13826" width="8.88671875" style="69"/>
    <col min="13827" max="13827" width="23.6640625" style="69" customWidth="1"/>
    <col min="13828" max="13828" width="15.6640625" style="69" customWidth="1"/>
    <col min="13829" max="13829" width="24.6640625" style="69" customWidth="1"/>
    <col min="13830" max="13830" width="16.6640625" style="69" customWidth="1"/>
    <col min="13831" max="14082" width="8.88671875" style="69"/>
    <col min="14083" max="14083" width="23.6640625" style="69" customWidth="1"/>
    <col min="14084" max="14084" width="15.6640625" style="69" customWidth="1"/>
    <col min="14085" max="14085" width="24.6640625" style="69" customWidth="1"/>
    <col min="14086" max="14086" width="16.6640625" style="69" customWidth="1"/>
    <col min="14087" max="14338" width="8.88671875" style="69"/>
    <col min="14339" max="14339" width="23.6640625" style="69" customWidth="1"/>
    <col min="14340" max="14340" width="15.6640625" style="69" customWidth="1"/>
    <col min="14341" max="14341" width="24.6640625" style="69" customWidth="1"/>
    <col min="14342" max="14342" width="16.6640625" style="69" customWidth="1"/>
    <col min="14343" max="14594" width="8.88671875" style="69"/>
    <col min="14595" max="14595" width="23.6640625" style="69" customWidth="1"/>
    <col min="14596" max="14596" width="15.6640625" style="69" customWidth="1"/>
    <col min="14597" max="14597" width="24.6640625" style="69" customWidth="1"/>
    <col min="14598" max="14598" width="16.6640625" style="69" customWidth="1"/>
    <col min="14599" max="14850" width="8.88671875" style="69"/>
    <col min="14851" max="14851" width="23.6640625" style="69" customWidth="1"/>
    <col min="14852" max="14852" width="15.6640625" style="69" customWidth="1"/>
    <col min="14853" max="14853" width="24.6640625" style="69" customWidth="1"/>
    <col min="14854" max="14854" width="16.6640625" style="69" customWidth="1"/>
    <col min="14855" max="15106" width="8.88671875" style="69"/>
    <col min="15107" max="15107" width="23.6640625" style="69" customWidth="1"/>
    <col min="15108" max="15108" width="15.6640625" style="69" customWidth="1"/>
    <col min="15109" max="15109" width="24.6640625" style="69" customWidth="1"/>
    <col min="15110" max="15110" width="16.6640625" style="69" customWidth="1"/>
    <col min="15111" max="15362" width="8.88671875" style="69"/>
    <col min="15363" max="15363" width="23.6640625" style="69" customWidth="1"/>
    <col min="15364" max="15364" width="15.6640625" style="69" customWidth="1"/>
    <col min="15365" max="15365" width="24.6640625" style="69" customWidth="1"/>
    <col min="15366" max="15366" width="16.6640625" style="69" customWidth="1"/>
    <col min="15367" max="15618" width="8.88671875" style="69"/>
    <col min="15619" max="15619" width="23.6640625" style="69" customWidth="1"/>
    <col min="15620" max="15620" width="15.6640625" style="69" customWidth="1"/>
    <col min="15621" max="15621" width="24.6640625" style="69" customWidth="1"/>
    <col min="15622" max="15622" width="16.6640625" style="69" customWidth="1"/>
    <col min="15623" max="15874" width="8.88671875" style="69"/>
    <col min="15875" max="15875" width="23.6640625" style="69" customWidth="1"/>
    <col min="15876" max="15876" width="15.6640625" style="69" customWidth="1"/>
    <col min="15877" max="15877" width="24.6640625" style="69" customWidth="1"/>
    <col min="15878" max="15878" width="16.6640625" style="69" customWidth="1"/>
    <col min="15879" max="16130" width="8.88671875" style="69"/>
    <col min="16131" max="16131" width="23.6640625" style="69" customWidth="1"/>
    <col min="16132" max="16132" width="15.6640625" style="69" customWidth="1"/>
    <col min="16133" max="16133" width="24.6640625" style="69" customWidth="1"/>
    <col min="16134" max="16134" width="16.6640625" style="69" customWidth="1"/>
    <col min="16135" max="16384" width="8.88671875" style="69"/>
  </cols>
  <sheetData>
    <row r="1" spans="1:7" ht="86.4" customHeight="1" x14ac:dyDescent="0.3">
      <c r="A1" s="67"/>
      <c r="B1" s="67"/>
      <c r="C1" s="68"/>
      <c r="D1" s="68"/>
      <c r="E1" s="113" t="s">
        <v>105</v>
      </c>
      <c r="F1" s="113"/>
      <c r="G1" s="89"/>
    </row>
    <row r="2" spans="1:7" ht="21" x14ac:dyDescent="0.4">
      <c r="B2" s="126" t="s">
        <v>106</v>
      </c>
      <c r="C2" s="126"/>
      <c r="D2" s="126"/>
      <c r="E2" s="126"/>
      <c r="F2" s="126"/>
    </row>
    <row r="3" spans="1:7" x14ac:dyDescent="0.3">
      <c r="B3" s="127" t="s">
        <v>107</v>
      </c>
      <c r="C3" s="127"/>
      <c r="D3" s="127"/>
      <c r="E3" s="127"/>
      <c r="F3" s="127"/>
    </row>
    <row r="4" spans="1:7" ht="16.2" customHeight="1" x14ac:dyDescent="0.3">
      <c r="B4" s="128" t="str">
        <f>" здійснює "&amp;""&amp;'[4]Вхідні дані'!F4</f>
        <v xml:space="preserve"> здійснює Товариство з обмеженою відповідальністю "ПаверТек Групп"</v>
      </c>
      <c r="C4" s="128"/>
      <c r="D4" s="128"/>
      <c r="E4" s="128"/>
      <c r="F4" s="128"/>
    </row>
    <row r="5" spans="1:7" ht="11.4" customHeight="1" x14ac:dyDescent="0.3">
      <c r="B5" s="122" t="s">
        <v>1</v>
      </c>
      <c r="C5" s="122"/>
      <c r="D5" s="122"/>
      <c r="E5" s="122"/>
      <c r="F5" s="122"/>
    </row>
    <row r="6" spans="1:7" x14ac:dyDescent="0.3">
      <c r="B6" s="116" t="s">
        <v>2</v>
      </c>
      <c r="C6" s="116"/>
      <c r="D6" s="116"/>
      <c r="E6" s="116"/>
      <c r="F6" s="116"/>
    </row>
    <row r="7" spans="1:7" x14ac:dyDescent="0.3">
      <c r="B7" s="122" t="s">
        <v>3</v>
      </c>
      <c r="C7" s="122"/>
      <c r="D7" s="122"/>
      <c r="E7" s="122"/>
      <c r="F7" s="122"/>
    </row>
    <row r="8" spans="1:7" ht="0.6" customHeight="1" thickBot="1" x14ac:dyDescent="0.35"/>
    <row r="9" spans="1:7" ht="80.400000000000006" customHeight="1" thickBot="1" x14ac:dyDescent="0.35">
      <c r="B9" s="90" t="s">
        <v>4</v>
      </c>
      <c r="C9" s="84" t="s">
        <v>108</v>
      </c>
      <c r="D9" s="84" t="s">
        <v>109</v>
      </c>
      <c r="E9" s="84" t="s">
        <v>110</v>
      </c>
      <c r="F9" s="84" t="s">
        <v>111</v>
      </c>
    </row>
    <row r="10" spans="1:7" s="91" customFormat="1" ht="12.6" thickBot="1" x14ac:dyDescent="0.3">
      <c r="B10" s="92">
        <v>1</v>
      </c>
      <c r="C10" s="93">
        <v>2</v>
      </c>
      <c r="D10" s="93">
        <v>3</v>
      </c>
      <c r="E10" s="92">
        <v>4</v>
      </c>
      <c r="F10" s="92">
        <v>5</v>
      </c>
    </row>
    <row r="11" spans="1:7" s="73" customFormat="1" ht="28.2" customHeight="1" thickBot="1" x14ac:dyDescent="0.35">
      <c r="B11" s="84">
        <v>1</v>
      </c>
      <c r="C11" s="94" t="s">
        <v>112</v>
      </c>
      <c r="D11" s="85">
        <v>0.32440000000000002</v>
      </c>
      <c r="E11" s="95" t="s">
        <v>113</v>
      </c>
      <c r="F11" s="95" t="s">
        <v>114</v>
      </c>
    </row>
    <row r="12" spans="1:7" s="73" customFormat="1" ht="28.2" customHeight="1" thickBot="1" x14ac:dyDescent="0.35">
      <c r="B12" s="86">
        <f>B11+1</f>
        <v>2</v>
      </c>
      <c r="C12" s="94" t="s">
        <v>115</v>
      </c>
      <c r="D12" s="85">
        <v>0.3322</v>
      </c>
      <c r="E12" s="95" t="s">
        <v>113</v>
      </c>
      <c r="F12" s="95" t="s">
        <v>114</v>
      </c>
    </row>
    <row r="13" spans="1:7" s="73" customFormat="1" ht="28.2" customHeight="1" thickBot="1" x14ac:dyDescent="0.35">
      <c r="B13" s="86">
        <f t="shared" ref="B13:B20" si="0">B12+1</f>
        <v>3</v>
      </c>
      <c r="C13" s="94" t="s">
        <v>116</v>
      </c>
      <c r="D13" s="85">
        <v>0.29699999999999999</v>
      </c>
      <c r="E13" s="95" t="s">
        <v>113</v>
      </c>
      <c r="F13" s="95" t="s">
        <v>114</v>
      </c>
    </row>
    <row r="14" spans="1:7" s="73" customFormat="1" ht="28.2" customHeight="1" thickBot="1" x14ac:dyDescent="0.35">
      <c r="B14" s="86">
        <f t="shared" si="0"/>
        <v>4</v>
      </c>
      <c r="C14" s="94" t="s">
        <v>117</v>
      </c>
      <c r="D14" s="85">
        <v>0.2969</v>
      </c>
      <c r="E14" s="95" t="s">
        <v>113</v>
      </c>
      <c r="F14" s="95" t="s">
        <v>114</v>
      </c>
    </row>
    <row r="15" spans="1:7" s="73" customFormat="1" ht="28.2" customHeight="1" thickBot="1" x14ac:dyDescent="0.35">
      <c r="B15" s="86">
        <f t="shared" si="0"/>
        <v>5</v>
      </c>
      <c r="C15" s="94" t="s">
        <v>118</v>
      </c>
      <c r="D15" s="85">
        <v>0.41810000000000003</v>
      </c>
      <c r="E15" s="95" t="s">
        <v>113</v>
      </c>
      <c r="F15" s="95" t="s">
        <v>114</v>
      </c>
    </row>
    <row r="16" spans="1:7" s="73" customFormat="1" ht="28.2" customHeight="1" thickBot="1" x14ac:dyDescent="0.35">
      <c r="B16" s="86">
        <f t="shared" si="0"/>
        <v>6</v>
      </c>
      <c r="C16" s="94" t="s">
        <v>119</v>
      </c>
      <c r="D16" s="85">
        <v>0.40479999999999999</v>
      </c>
      <c r="E16" s="95" t="s">
        <v>113</v>
      </c>
      <c r="F16" s="95" t="s">
        <v>114</v>
      </c>
    </row>
    <row r="17" spans="2:6" s="73" customFormat="1" ht="28.2" customHeight="1" thickBot="1" x14ac:dyDescent="0.35">
      <c r="B17" s="86">
        <f t="shared" si="0"/>
        <v>7</v>
      </c>
      <c r="C17" s="101" t="s">
        <v>120</v>
      </c>
      <c r="D17" s="85">
        <v>1.8572</v>
      </c>
      <c r="E17" s="95" t="s">
        <v>113</v>
      </c>
      <c r="F17" s="95" t="s">
        <v>114</v>
      </c>
    </row>
    <row r="18" spans="2:6" s="73" customFormat="1" ht="28.2" customHeight="1" thickBot="1" x14ac:dyDescent="0.35">
      <c r="B18" s="84">
        <f t="shared" si="0"/>
        <v>8</v>
      </c>
      <c r="C18" s="102" t="s">
        <v>121</v>
      </c>
      <c r="D18" s="87">
        <v>0.48349999999999999</v>
      </c>
      <c r="E18" s="98" t="s">
        <v>113</v>
      </c>
      <c r="F18" s="98" t="s">
        <v>114</v>
      </c>
    </row>
    <row r="19" spans="2:6" s="73" customFormat="1" ht="41.4" hidden="1" customHeight="1" thickBot="1" x14ac:dyDescent="0.35">
      <c r="B19" s="86">
        <f t="shared" si="0"/>
        <v>9</v>
      </c>
      <c r="C19" s="96"/>
      <c r="D19" s="85"/>
      <c r="E19" s="95"/>
      <c r="F19" s="95"/>
    </row>
    <row r="20" spans="2:6" s="73" customFormat="1" ht="41.4" hidden="1" customHeight="1" thickBot="1" x14ac:dyDescent="0.35">
      <c r="B20" s="86">
        <f t="shared" si="0"/>
        <v>10</v>
      </c>
      <c r="C20" s="97"/>
      <c r="D20" s="88"/>
      <c r="E20" s="98"/>
      <c r="F20" s="98"/>
    </row>
    <row r="22" spans="2:6" ht="52.8" customHeight="1" x14ac:dyDescent="0.3">
      <c r="B22" s="124" t="s">
        <v>94</v>
      </c>
      <c r="C22" s="124"/>
      <c r="D22" s="83"/>
      <c r="E22" s="125" t="s">
        <v>95</v>
      </c>
      <c r="F22" s="125"/>
    </row>
    <row r="26" spans="2:6" ht="32.4" x14ac:dyDescent="0.4">
      <c r="C26" s="99" t="s">
        <v>122</v>
      </c>
      <c r="D26" s="100">
        <f>SUM(D11:D20)</f>
        <v>4.4141000000000004</v>
      </c>
      <c r="E26" s="69" t="s">
        <v>123</v>
      </c>
    </row>
  </sheetData>
  <mergeCells count="9">
    <mergeCell ref="B7:F7"/>
    <mergeCell ref="B22:C22"/>
    <mergeCell ref="E22:F22"/>
    <mergeCell ref="E1:F1"/>
    <mergeCell ref="B2:F2"/>
    <mergeCell ref="B3:F3"/>
    <mergeCell ref="B4:F4"/>
    <mergeCell ref="B5:F5"/>
    <mergeCell ref="B6:F6"/>
  </mergeCells>
  <pageMargins left="0.70833333333333304" right="0.196527777777778" top="0.27569444444444402" bottom="0.31527777777777799" header="0.511811023622047" footer="0.511811023622047"/>
  <pageSetup paperSize="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CDDE9-5B4A-44A3-A6C6-8F5C71DE9BD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Додаток 1 до рішення</vt:lpstr>
      <vt:lpstr>Додаток 2 до рішення</vt:lpstr>
      <vt:lpstr>Додаток 3 до рішення</vt:lpstr>
      <vt:lpstr>Аркуш1</vt:lpstr>
      <vt:lpstr>'Додаток 1 до рішення'!Заголовки_для_друку</vt:lpstr>
      <vt:lpstr>'Додаток 1 до рішення'!Область_друку</vt:lpstr>
      <vt:lpstr>'Додаток 2 до рішення'!Область_друку</vt:lpstr>
      <vt:lpstr>'Додаток 3 до рішення'!Область_друку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Gencheva</dc:creator>
  <cp:lastModifiedBy>Gencheva</cp:lastModifiedBy>
  <cp:lastPrinted>2025-11-27T07:27:55Z</cp:lastPrinted>
  <dcterms:created xsi:type="dcterms:W3CDTF">2025-11-26T12:30:41Z</dcterms:created>
  <dcterms:modified xsi:type="dcterms:W3CDTF">2025-11-27T11:43:49Z</dcterms:modified>
</cp:coreProperties>
</file>