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C548C7E3-3AF5-4690-91B3-2FA4F5442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D27" i="7" l="1"/>
  <c r="D20" i="7" l="1"/>
  <c r="D19" i="7"/>
  <c r="D32" i="7" l="1"/>
  <c r="D33" i="7"/>
  <c r="D31" i="7" l="1"/>
  <c r="D35" i="7" l="1"/>
  <c r="I37" i="7"/>
  <c r="I35" i="7" s="1"/>
  <c r="I34" i="7" s="1"/>
  <c r="H37" i="7"/>
  <c r="H35" i="7" s="1"/>
  <c r="H34" i="7" s="1"/>
  <c r="G37" i="7"/>
  <c r="G35" i="7" s="1"/>
  <c r="G34" i="7" s="1"/>
  <c r="F37" i="7"/>
  <c r="F35" i="7" s="1"/>
  <c r="F34" i="7" s="1"/>
  <c r="E37" i="7"/>
  <c r="E35" i="7" s="1"/>
  <c r="E34" i="7" s="1"/>
  <c r="D37" i="7"/>
  <c r="J37" i="7" l="1"/>
  <c r="H33" i="7"/>
  <c r="E33" i="7"/>
  <c r="H32" i="7"/>
  <c r="E32" i="7"/>
  <c r="I31" i="7"/>
  <c r="G31" i="7"/>
  <c r="F31" i="7"/>
  <c r="H31" i="7" l="1"/>
  <c r="J33" i="7"/>
  <c r="J35" i="7"/>
  <c r="D34" i="7"/>
  <c r="E31" i="7"/>
  <c r="J32" i="7"/>
  <c r="D29" i="7"/>
  <c r="D26" i="7"/>
  <c r="D25" i="7" l="1"/>
  <c r="D24" i="7" s="1"/>
  <c r="D22" i="7" s="1"/>
  <c r="D21" i="7" s="1"/>
  <c r="J34" i="7"/>
  <c r="J31" i="7"/>
  <c r="J18" i="7"/>
  <c r="J19" i="7"/>
  <c r="H20" i="7"/>
  <c r="J20" i="7" s="1"/>
  <c r="I25" i="7" l="1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<sst xmlns="http://schemas.openxmlformats.org/spreadsheetml/2006/main" count="49" uniqueCount="39">
  <si>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</si>
  <si>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</si>
  <si>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</si>
  <si>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</si>
  <si>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</si>
  <si>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</si>
  <si>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</si>
  <si>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</si>
  <si>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</si>
  <si>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</si>
  <si>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</si>
  <si>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</si>
  <si>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</si>
  <si>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</si>
  <si>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</si>
  <si>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</si>
  <si>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</si>
  <si>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</si>
  <si>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</si>
  <si>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</si>
  <si>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</si>
  <si>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</si>
  <si>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</si>
  <si>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</si>
  <si>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</si>
  <si>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</si>
  <si>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</si>
  <si>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</si>
  <si>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</si>
  <si>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</si>
  <si>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</si>
  <si>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</si>
  <si>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</si>
  <si>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>Видатки розвитку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</si>
  <si>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</si>
  <si>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</si>
  <si>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</si>
  <si>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Додаток 7</t>
  </si>
  <si>
    <t xml:space="preserve">                                                                          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</si>
</sst>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Normal="100" zoomScaleSheetLayoutView="100" workbookViewId="0">
      <selection activeCell="C8" sqref="C8:D8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64" t="s">
        <v>37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4" t="s">
        <v>38</v>
      </c>
      <c r="D4" s="64"/>
    </row>
    <row r="6" spans="1:12">
      <c r="C6" s="64" t="s">
        <v>36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32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8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9.6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2">
      <c r="A16" s="45"/>
      <c r="B16" s="45"/>
      <c r="C16" s="46" t="s">
        <v>31</v>
      </c>
      <c r="D16" s="47">
        <v>1133700</v>
      </c>
      <c r="E16" s="48"/>
      <c r="F16" s="45"/>
      <c r="G16" s="49"/>
      <c r="H16" s="50">
        <f>D16+D17-D20</f>
        <v>1659700</v>
      </c>
      <c r="I16" s="51">
        <f>D16+D17-D20</f>
        <v>1659700</v>
      </c>
      <c r="L16" s="51"/>
    </row>
    <row r="17" spans="1:12">
      <c r="A17" s="4"/>
      <c r="B17" s="4"/>
      <c r="C17" s="4" t="s">
        <v>7</v>
      </c>
      <c r="D17" s="23">
        <f>D19+D20</f>
        <v>537600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f>650000+50000-174000</f>
        <v>526000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321000</v>
      </c>
    </row>
    <row r="20" spans="1:12" ht="46.8">
      <c r="A20" s="15">
        <v>24062100</v>
      </c>
      <c r="B20" s="15"/>
      <c r="C20" s="16" t="s">
        <v>9</v>
      </c>
      <c r="D20" s="24">
        <f>250000-238400</f>
        <v>11600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-151300</v>
      </c>
    </row>
    <row r="21" spans="1:12" s="5" customFormat="1">
      <c r="A21" s="4"/>
      <c r="B21" s="4"/>
      <c r="C21" s="4" t="s">
        <v>4</v>
      </c>
      <c r="D21" s="23">
        <f>D22</f>
        <v>1671300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D24+D34</f>
        <v>1671300</v>
      </c>
      <c r="E22" s="32" t="e">
        <f>E24+E28</f>
        <v>#REF!</v>
      </c>
      <c r="F22" s="32" t="e">
        <f>F24+F28</f>
        <v>#REF!</v>
      </c>
      <c r="G22" s="32" t="e">
        <f>G24+G28</f>
        <v>#REF!</v>
      </c>
      <c r="H22" s="32" t="e">
        <f>H24+H28</f>
        <v>#REF!</v>
      </c>
      <c r="I22" s="32" t="e">
        <f>I24+I28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 ht="16.2">
      <c r="A24" s="4"/>
      <c r="B24" s="4"/>
      <c r="C24" s="22" t="s">
        <v>14</v>
      </c>
      <c r="D24" s="25">
        <f>D25+D31</f>
        <v>1541300</v>
      </c>
      <c r="E24" s="33" t="e">
        <f>E25+E26</f>
        <v>#REF!</v>
      </c>
      <c r="F24" s="33" t="e">
        <f>F25+F26</f>
        <v>#REF!</v>
      </c>
      <c r="G24" s="33" t="e">
        <f>G25+G26</f>
        <v>#REF!</v>
      </c>
      <c r="H24" s="33" t="e">
        <f>H25+H26</f>
        <v>#REF!</v>
      </c>
      <c r="I24" s="33" t="e">
        <f>I25+I26</f>
        <v>#REF!</v>
      </c>
      <c r="J24" s="30" t="e">
        <f>D24-E24-F24-G24-H24-I24</f>
        <v>#REF!</v>
      </c>
    </row>
    <row r="25" spans="1:12" ht="31.2">
      <c r="A25" s="27" t="s">
        <v>15</v>
      </c>
      <c r="B25" s="27" t="s">
        <v>5</v>
      </c>
      <c r="C25" s="28" t="s">
        <v>16</v>
      </c>
      <c r="D25" s="23">
        <f>SUM(D26:D30)</f>
        <v>407600</v>
      </c>
      <c r="E25" s="32" t="e">
        <f>#REF!+#REF!+#REF!</f>
        <v>#REF!</v>
      </c>
      <c r="F25" s="32" t="e">
        <f>#REF!+#REF!+#REF!</f>
        <v>#REF!</v>
      </c>
      <c r="G25" s="32" t="e">
        <f>#REF!+#REF!+#REF!</f>
        <v>#REF!</v>
      </c>
      <c r="H25" s="32" t="e">
        <f>#REF!+#REF!+#REF!</f>
        <v>#REF!</v>
      </c>
      <c r="I25" s="32" t="e">
        <f>#REF!+#REF!+#REF!</f>
        <v>#REF!</v>
      </c>
      <c r="J25" s="30" t="e">
        <f t="shared" ref="J25" si="3">D25-E25-F25-G25-H25-I25</f>
        <v>#REF!</v>
      </c>
    </row>
    <row r="26" spans="1:12">
      <c r="A26" s="26"/>
      <c r="B26" s="4"/>
      <c r="C26" s="41" t="s">
        <v>23</v>
      </c>
      <c r="D26" s="17">
        <f>100000</f>
        <v>100000</v>
      </c>
      <c r="E26" s="37"/>
      <c r="F26" s="37"/>
      <c r="G26" s="37"/>
      <c r="H26" s="37"/>
      <c r="I26" s="37"/>
      <c r="J26" s="30"/>
    </row>
    <row r="27" spans="1:12">
      <c r="A27" s="6"/>
      <c r="B27" s="6"/>
      <c r="C27" s="41" t="s">
        <v>24</v>
      </c>
      <c r="D27" s="17">
        <f>250000-100000</f>
        <v>150000</v>
      </c>
      <c r="E27" s="35"/>
      <c r="F27" s="35"/>
      <c r="G27" s="35"/>
      <c r="H27" s="34"/>
      <c r="I27" s="39"/>
      <c r="J27" s="30"/>
    </row>
    <row r="28" spans="1:12" ht="31.2">
      <c r="A28" s="4"/>
      <c r="B28" s="4"/>
      <c r="C28" s="41" t="s">
        <v>22</v>
      </c>
      <c r="D28" s="17">
        <f>100000-12400</f>
        <v>87600</v>
      </c>
      <c r="E28" s="38"/>
      <c r="F28" s="38"/>
      <c r="G28" s="38"/>
      <c r="H28" s="38"/>
      <c r="I28" s="38"/>
      <c r="J28" s="30"/>
    </row>
    <row r="29" spans="1:12" ht="46.8">
      <c r="A29" s="26"/>
      <c r="B29" s="4"/>
      <c r="C29" s="41" t="s">
        <v>25</v>
      </c>
      <c r="D29" s="42">
        <f>100000-50000</f>
        <v>50000</v>
      </c>
      <c r="E29" s="37"/>
      <c r="F29" s="37"/>
      <c r="G29" s="37"/>
      <c r="H29" s="37"/>
      <c r="I29" s="37"/>
      <c r="J29" s="30"/>
    </row>
    <row r="30" spans="1:12" ht="62.4">
      <c r="A30" s="26"/>
      <c r="B30" s="4"/>
      <c r="C30" s="41" t="s">
        <v>26</v>
      </c>
      <c r="D30" s="17">
        <v>20000</v>
      </c>
      <c r="E30" s="37"/>
      <c r="F30" s="37"/>
      <c r="G30" s="37"/>
      <c r="H30" s="37"/>
      <c r="I30" s="37"/>
      <c r="J30" s="30"/>
    </row>
    <row r="31" spans="1:12" ht="31.2">
      <c r="A31" s="27" t="s">
        <v>27</v>
      </c>
      <c r="B31" s="27" t="s">
        <v>5</v>
      </c>
      <c r="C31" s="28" t="s">
        <v>28</v>
      </c>
      <c r="D31" s="23">
        <f>SUM(D32:D33)</f>
        <v>1133700</v>
      </c>
      <c r="E31" s="32" t="e">
        <f>E32+E33+#REF!</f>
        <v>#REF!</v>
      </c>
      <c r="F31" s="32" t="e">
        <f>F32+F33+#REF!</f>
        <v>#REF!</v>
      </c>
      <c r="G31" s="32" t="e">
        <f>G32+G33+#REF!</f>
        <v>#REF!</v>
      </c>
      <c r="H31" s="32" t="e">
        <f>H32+H33+#REF!</f>
        <v>#REF!</v>
      </c>
      <c r="I31" s="32" t="e">
        <f>I32+I33+#REF!</f>
        <v>#REF!</v>
      </c>
      <c r="J31" s="30" t="e">
        <f t="shared" ref="J31:J33" si="4">D31-E31-F31-G31-H31-I31</f>
        <v>#REF!</v>
      </c>
    </row>
    <row r="32" spans="1:12" ht="46.8">
      <c r="A32" s="6"/>
      <c r="B32" s="6"/>
      <c r="C32" s="43" t="s">
        <v>29</v>
      </c>
      <c r="D32" s="44">
        <f>566850+336126</f>
        <v>902976</v>
      </c>
      <c r="E32" s="34">
        <f t="shared" ref="E32:E33" si="5">49000-49000</f>
        <v>0</v>
      </c>
      <c r="F32" s="34"/>
      <c r="G32" s="31"/>
      <c r="H32" s="36">
        <f>49000</f>
        <v>49000</v>
      </c>
      <c r="I32" s="35"/>
      <c r="J32" s="30">
        <f t="shared" si="4"/>
        <v>853976</v>
      </c>
    </row>
    <row r="33" spans="1:10" ht="62.4">
      <c r="A33" s="6"/>
      <c r="B33" s="6"/>
      <c r="C33" s="43" t="s">
        <v>30</v>
      </c>
      <c r="D33" s="44">
        <f>566850-336126</f>
        <v>230724</v>
      </c>
      <c r="E33" s="34">
        <f t="shared" si="5"/>
        <v>0</v>
      </c>
      <c r="F33" s="34"/>
      <c r="G33" s="31"/>
      <c r="H33" s="36">
        <f>49000</f>
        <v>49000</v>
      </c>
      <c r="I33" s="35"/>
      <c r="J33" s="30">
        <f t="shared" si="4"/>
        <v>181724</v>
      </c>
    </row>
    <row r="34" spans="1:10" s="62" customFormat="1" ht="16.2">
      <c r="A34" s="4"/>
      <c r="B34" s="4"/>
      <c r="C34" s="63" t="s">
        <v>33</v>
      </c>
      <c r="D34" s="25">
        <f>D35+D37</f>
        <v>130000</v>
      </c>
      <c r="E34" s="33" t="e">
        <f>E35+E38</f>
        <v>#REF!</v>
      </c>
      <c r="F34" s="33" t="e">
        <f>F35+F38</f>
        <v>#REF!</v>
      </c>
      <c r="G34" s="33" t="e">
        <f>G35+G38</f>
        <v>#REF!</v>
      </c>
      <c r="H34" s="33" t="e">
        <f>H35+H38</f>
        <v>#REF!</v>
      </c>
      <c r="I34" s="33" t="e">
        <f>I35+I38</f>
        <v>#REF!</v>
      </c>
      <c r="J34" s="61" t="e">
        <f>D34-E34-F34-G34-H34-I34</f>
        <v>#REF!</v>
      </c>
    </row>
    <row r="35" spans="1:10" s="62" customFormat="1" ht="31.2">
      <c r="A35" s="27" t="s">
        <v>15</v>
      </c>
      <c r="B35" s="27" t="s">
        <v>5</v>
      </c>
      <c r="C35" s="60" t="s">
        <v>16</v>
      </c>
      <c r="D35" s="23">
        <f>SUM(D36:D36)</f>
        <v>30000</v>
      </c>
      <c r="E35" s="32" t="e">
        <f>E36+E37+#REF!</f>
        <v>#REF!</v>
      </c>
      <c r="F35" s="32" t="e">
        <f>F36+F37+#REF!</f>
        <v>#REF!</v>
      </c>
      <c r="G35" s="32" t="e">
        <f>G36+G37+#REF!</f>
        <v>#REF!</v>
      </c>
      <c r="H35" s="32" t="e">
        <f>H36+H37+#REF!</f>
        <v>#REF!</v>
      </c>
      <c r="I35" s="32" t="e">
        <f>I36+I37+#REF!</f>
        <v>#REF!</v>
      </c>
      <c r="J35" s="61" t="e">
        <f t="shared" ref="J35" si="6">D35-E35-F35-G35-H35-I35</f>
        <v>#REF!</v>
      </c>
    </row>
    <row r="36" spans="1:10" s="62" customFormat="1" ht="48.75" customHeight="1">
      <c r="A36" s="6"/>
      <c r="B36" s="6"/>
      <c r="C36" s="41" t="s">
        <v>35</v>
      </c>
      <c r="D36" s="44">
        <v>30000</v>
      </c>
      <c r="E36" s="34"/>
      <c r="F36" s="34"/>
      <c r="G36" s="31"/>
      <c r="H36" s="36"/>
      <c r="I36" s="36"/>
      <c r="J36" s="61"/>
    </row>
    <row r="37" spans="1:10" s="62" customFormat="1" ht="31.2">
      <c r="A37" s="27" t="s">
        <v>27</v>
      </c>
      <c r="B37" s="27" t="s">
        <v>5</v>
      </c>
      <c r="C37" s="60" t="s">
        <v>28</v>
      </c>
      <c r="D37" s="23">
        <f>SUM(D38:D48)</f>
        <v>100000</v>
      </c>
      <c r="E37" s="32" t="e">
        <f>E38+E40+#REF!</f>
        <v>#REF!</v>
      </c>
      <c r="F37" s="32" t="e">
        <f>F38+F40+#REF!</f>
        <v>#REF!</v>
      </c>
      <c r="G37" s="32" t="e">
        <f>G38+G40+#REF!</f>
        <v>#REF!</v>
      </c>
      <c r="H37" s="32" t="e">
        <f>H38+H40+#REF!</f>
        <v>#REF!</v>
      </c>
      <c r="I37" s="32" t="e">
        <f>I38+I40+#REF!</f>
        <v>#REF!</v>
      </c>
      <c r="J37" s="61" t="e">
        <f t="shared" ref="J37" si="7">D37-E37-F37-G37-H37-I37</f>
        <v>#REF!</v>
      </c>
    </row>
    <row r="38" spans="1:10" s="62" customFormat="1">
      <c r="A38" s="6"/>
      <c r="B38" s="6"/>
      <c r="C38" s="43" t="s">
        <v>34</v>
      </c>
      <c r="D38" s="44">
        <v>100000</v>
      </c>
      <c r="E38" s="34"/>
      <c r="F38" s="34"/>
      <c r="G38" s="31"/>
      <c r="H38" s="36"/>
      <c r="I38" s="36"/>
      <c r="J38" s="61"/>
    </row>
    <row r="39" spans="1:10">
      <c r="A39" s="53"/>
      <c r="B39" s="53"/>
      <c r="C39" s="54"/>
      <c r="D39" s="55"/>
      <c r="E39" s="56"/>
      <c r="F39" s="56"/>
      <c r="G39" s="57"/>
      <c r="H39" s="58"/>
      <c r="I39" s="59"/>
      <c r="J39" s="30"/>
    </row>
    <row r="40" spans="1:10" s="7" customFormat="1">
      <c r="A40" s="7" t="s">
        <v>18</v>
      </c>
      <c r="C40" s="13"/>
      <c r="D40" s="1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2024-12-15T14:58:32Z</cp:lastPrinted>
  <dcterms:created xsi:type="dcterms:W3CDTF">2017-11-14T12:36:37Z</dcterms:created>
  <dcterms:modified xsi:type="dcterms:W3CDTF">2025-12-03T05:31:16Z</dcterms:modified>
</cp:coreProperties>
</file>