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8" yWindow="-108" windowWidth="23256" windowHeight="12576"/>
  </bookViews>
  <sheets>
    <sheet name="2026" sheetId="12" r:id="rId1"/>
  </sheets>
  <definedNames>
    <definedName name="_xlnm._FilterDatabase" localSheetId="0" hidden="1">'2026'!$A$1:$L$74</definedName>
    <definedName name="_xlnm.Print_Titles" localSheetId="0">'2026'!$7:$9</definedName>
    <definedName name="_xlnm.Print_Area" localSheetId="0">'2026'!$A$1:$L$76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12" l="1"/>
  <c r="L74" i="12"/>
  <c r="J71" i="12" l="1"/>
  <c r="J70" i="12"/>
  <c r="J44" i="12"/>
  <c r="J49" i="12" l="1"/>
  <c r="J31" i="12"/>
  <c r="K55" i="12" l="1"/>
  <c r="L55" i="12"/>
  <c r="J55" i="12"/>
  <c r="J15" i="12"/>
  <c r="K12" i="12"/>
  <c r="I12" i="12" s="1"/>
  <c r="J10" i="12"/>
  <c r="L69" i="12"/>
  <c r="K69" i="12"/>
  <c r="L66" i="12"/>
  <c r="K66" i="12"/>
  <c r="J66" i="12"/>
  <c r="L62" i="12"/>
  <c r="K62" i="12"/>
  <c r="J60" i="12"/>
  <c r="I60" i="12" s="1"/>
  <c r="L58" i="12"/>
  <c r="K58" i="12"/>
  <c r="J58" i="12"/>
  <c r="L53" i="12"/>
  <c r="K53" i="12"/>
  <c r="J53" i="12"/>
  <c r="L51" i="12"/>
  <c r="K51" i="12"/>
  <c r="J51" i="12"/>
  <c r="L48" i="12"/>
  <c r="K48" i="12"/>
  <c r="J48" i="12"/>
  <c r="L43" i="12"/>
  <c r="K43" i="12"/>
  <c r="L41" i="12"/>
  <c r="K41" i="12"/>
  <c r="J41" i="12"/>
  <c r="L39" i="12"/>
  <c r="K39" i="12"/>
  <c r="J39" i="12"/>
  <c r="L37" i="12"/>
  <c r="K37" i="12"/>
  <c r="J37" i="12"/>
  <c r="L35" i="12"/>
  <c r="K35" i="12"/>
  <c r="J35" i="12"/>
  <c r="J33" i="12"/>
  <c r="L28" i="12"/>
  <c r="K28" i="12"/>
  <c r="J26" i="12"/>
  <c r="I26" i="12" s="1"/>
  <c r="L12" i="12"/>
  <c r="I61" i="12"/>
  <c r="I54" i="12"/>
  <c r="I52" i="12"/>
  <c r="I25" i="12"/>
  <c r="I57" i="12"/>
  <c r="I50" i="12"/>
  <c r="I24" i="12"/>
  <c r="I36" i="12"/>
  <c r="I42" i="12"/>
  <c r="I23" i="12"/>
  <c r="I14" i="12"/>
  <c r="I49" i="12"/>
  <c r="L22" i="12"/>
  <c r="L15" i="12" s="1"/>
  <c r="K22" i="12"/>
  <c r="K15" i="12" s="1"/>
  <c r="I32" i="12"/>
  <c r="I31" i="12"/>
  <c r="I30" i="12"/>
  <c r="I40" i="12"/>
  <c r="I21" i="12"/>
  <c r="I73" i="12"/>
  <c r="I72" i="12"/>
  <c r="I71" i="12"/>
  <c r="I68" i="12"/>
  <c r="I20" i="12"/>
  <c r="I19" i="12"/>
  <c r="I27" i="12"/>
  <c r="I18" i="12"/>
  <c r="J65" i="12"/>
  <c r="J62" i="12" s="1"/>
  <c r="I67" i="12"/>
  <c r="I64" i="12"/>
  <c r="I17" i="12"/>
  <c r="I11" i="12"/>
  <c r="I63" i="12"/>
  <c r="I13" i="12"/>
  <c r="I56" i="12"/>
  <c r="I38" i="12"/>
  <c r="I59" i="12"/>
  <c r="I16" i="12"/>
  <c r="L34" i="12"/>
  <c r="L33" i="12" s="1"/>
  <c r="K34" i="12"/>
  <c r="K33" i="12" s="1"/>
  <c r="I29" i="12"/>
  <c r="I47" i="12"/>
  <c r="J46" i="12"/>
  <c r="J43" i="12" s="1"/>
  <c r="I45" i="12"/>
  <c r="I44" i="12"/>
  <c r="I10" i="12" l="1"/>
  <c r="I74" i="12" s="1"/>
  <c r="J74" i="12"/>
  <c r="J28" i="12"/>
  <c r="I62" i="12"/>
  <c r="I35" i="12"/>
  <c r="I58" i="12"/>
  <c r="I43" i="12"/>
  <c r="I65" i="12"/>
  <c r="I39" i="12"/>
  <c r="I46" i="12"/>
  <c r="I66" i="12"/>
  <c r="I34" i="12"/>
  <c r="I41" i="12"/>
  <c r="I48" i="12"/>
  <c r="I22" i="12"/>
  <c r="I37" i="12"/>
  <c r="I53" i="12"/>
  <c r="I55" i="12"/>
  <c r="I51" i="12"/>
  <c r="J69" i="12"/>
  <c r="I69" i="12" s="1"/>
  <c r="I33" i="12"/>
  <c r="I15" i="12"/>
  <c r="I70" i="12"/>
  <c r="I28" i="12" l="1"/>
</calcChain>
</file>

<file path=xl/sharedStrings.xml><?xml version="1.0" encoding="utf-8"?>
<sst xmlns="http://schemas.openxmlformats.org/spreadsheetml/2006/main" count="318" uniqueCount="177">
  <si>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</si>
  <si>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</si>
  <si>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</si>
  <si>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</si>
  <si>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</si>
  <si>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0611010</t>
  </si>
  <si>
    <t>Надання дошкільної освіти</t>
  </si>
  <si>
    <t>Код Функціональної класифікації видатків та кредитування бюджету</t>
  </si>
  <si>
    <t xml:space="preserve">Інші заходи у сфері соціального захисту і соціального забезпечення </t>
  </si>
  <si>
    <t>0910</t>
  </si>
  <si>
    <t>1216030</t>
  </si>
  <si>
    <t>0620</t>
  </si>
  <si>
    <t>0490</t>
  </si>
  <si>
    <t>0613242</t>
  </si>
  <si>
    <t>0813121</t>
  </si>
  <si>
    <t>1040</t>
  </si>
  <si>
    <t>Міська програма соціального захисту ветеранів педагогічної праці</t>
  </si>
  <si>
    <t>1010</t>
  </si>
  <si>
    <t>Організація благоустрою  населених пунктів</t>
  </si>
  <si>
    <t>1216017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</si>
  <si>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</si>
  <si>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</si>
  <si>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7693</t>
  </si>
  <si>
    <t>1115061</t>
  </si>
  <si>
    <t>5061</t>
  </si>
  <si>
    <t>0810</t>
  </si>
  <si>
    <t>3117693</t>
  </si>
  <si>
    <t>1113133</t>
  </si>
  <si>
    <t>3133</t>
  </si>
  <si>
    <t>Інші заходи та заклади молодіжної політики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</si>
  <si>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</si>
  <si>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</si>
  <si>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</si>
  <si>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міської програми</t>
  </si>
  <si>
    <t>Дата і номер документа, яким затверджено міську програму</t>
  </si>
  <si>
    <t>Інші заходи, пов'язані в економічною діяльністю</t>
  </si>
  <si>
    <t>3121</t>
  </si>
  <si>
    <t>6030</t>
  </si>
  <si>
    <t>6017</t>
  </si>
  <si>
    <t>Інша діяльність, пов'язана з експлуатацією об'єктів житлово - комунального господарства</t>
  </si>
  <si>
    <t>7461</t>
  </si>
  <si>
    <t xml:space="preserve">до рішення </t>
  </si>
  <si>
    <t>Чорноморської міської ради</t>
  </si>
  <si>
    <t xml:space="preserve">Утримання та забезпечення діяльності центрів соціальних служб 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</si>
  <si>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</si>
  <si>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0212010</t>
  </si>
  <si>
    <t>2010</t>
  </si>
  <si>
    <t>0731</t>
  </si>
  <si>
    <t>Багатопрофільна стаціонарна медична допомога населенню</t>
  </si>
  <si>
    <t>0212100</t>
  </si>
  <si>
    <t>2100</t>
  </si>
  <si>
    <t>0722</t>
  </si>
  <si>
    <t>Стоматологічна допомога населенню</t>
  </si>
  <si>
    <t>0212152</t>
  </si>
  <si>
    <t>2152</t>
  </si>
  <si>
    <t>0763</t>
  </si>
  <si>
    <t>Інші програми та заходи у сфері охорони здоров’я</t>
  </si>
  <si>
    <t>3112</t>
  </si>
  <si>
    <t>Заходи державної політики з питань дітей та їх соціального захисту</t>
  </si>
  <si>
    <t>3242</t>
  </si>
  <si>
    <t>1090</t>
  </si>
  <si>
    <t>Інші заходи у сфері соціального захисту і соціального забезпечення</t>
  </si>
  <si>
    <t>0218230</t>
  </si>
  <si>
    <t>8230</t>
  </si>
  <si>
    <t>0380</t>
  </si>
  <si>
    <t>Інші заходи громадського порядку та безпеки</t>
  </si>
  <si>
    <t>0218340</t>
  </si>
  <si>
    <t>8340</t>
  </si>
  <si>
    <t>0540</t>
  </si>
  <si>
    <t>Природоохоронні заходи за рахунок цільових фондів</t>
  </si>
  <si>
    <t>0813031</t>
  </si>
  <si>
    <t>3031</t>
  </si>
  <si>
    <t>1030</t>
  </si>
  <si>
    <t>Надання інших пільг окремим категоріям громадян відповідно до законодавства</t>
  </si>
  <si>
    <t>0813242</t>
  </si>
  <si>
    <t>1115011</t>
  </si>
  <si>
    <t>5011</t>
  </si>
  <si>
    <t>Проведення навчально-тренувальних зборів і змагань з олімпійських видів спорту</t>
  </si>
  <si>
    <t>5012</t>
  </si>
  <si>
    <t>1115012</t>
  </si>
  <si>
    <t>Проведення навчально-тренувальних зборів і змагань з неолімпійських видів спорту</t>
  </si>
  <si>
    <t>1216015</t>
  </si>
  <si>
    <t>6015</t>
  </si>
  <si>
    <t>Забезпечення надійної та безперебійної експлуатації ліфтів</t>
  </si>
  <si>
    <t>0180</t>
  </si>
  <si>
    <t>Управління соціальної політики Чорноморської міської ради Одеського району Одеської області</t>
  </si>
  <si>
    <t>Відділ культури Чорноморської міської ради Одеського району Одеської області</t>
  </si>
  <si>
    <t>0212111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</si>
  <si>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</si>
  <si>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</si>
  <si>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Відділ молоді та спорту Чорноморської міської ради Одеського району Одеської області</t>
  </si>
  <si>
    <t>8240</t>
  </si>
  <si>
    <t>Заходи та роботи з територіальної оборони</t>
  </si>
  <si>
    <t>09.01.2006р. 
№ 511-IV 
(зі змінами)</t>
  </si>
  <si>
    <t>09.01.2006р. 
№ 511-IV
(зі змінами)</t>
  </si>
  <si>
    <t>1217693</t>
  </si>
  <si>
    <t>3118240</t>
  </si>
  <si>
    <t>Фінансове управління Чорноморської міської ради Одеського району Одеської області</t>
  </si>
  <si>
    <t>Інші субвенції з місцевого бюджету</t>
  </si>
  <si>
    <t>0218220</t>
  </si>
  <si>
    <t>Заходи та роботи з мобілізаційної підготовки місцевого значення</t>
  </si>
  <si>
    <t>0913112</t>
  </si>
  <si>
    <t>Начальник фінансового управління</t>
  </si>
  <si>
    <t>Ольга ЯКОВЕНКО</t>
  </si>
  <si>
    <t>Міська програма охорони довкілля, раціонального використання природних ресурсів та забезпечення  екологічної безпеки на  території Чорноморської міської територіальної громади Одеського району Одеської  області на 2024-2026 роки</t>
  </si>
  <si>
    <t>УСЬОГО ЗА ПРОГРАМАМИ</t>
  </si>
  <si>
    <t>7520</t>
  </si>
  <si>
    <t>0460</t>
  </si>
  <si>
    <t>08.08.2024р.
 №649-VIII</t>
  </si>
  <si>
    <t>1217520</t>
  </si>
  <si>
    <t>3116090</t>
  </si>
  <si>
    <t>0640</t>
  </si>
  <si>
    <t>Інша діяльність у сфері житлово-комунального господарства</t>
  </si>
  <si>
    <t>1117520</t>
  </si>
  <si>
    <t>1017520</t>
  </si>
  <si>
    <t>0917520</t>
  </si>
  <si>
    <t>Міська цільова програма надання поворотної фінансової допомоги (резервних коштів) патронатному вихователю нп території Чорноморської міської територіальної громади на 2025-2027 роки</t>
  </si>
  <si>
    <t>0217520</t>
  </si>
  <si>
    <t>0617520</t>
  </si>
  <si>
    <t>0817520</t>
  </si>
  <si>
    <t>0216030</t>
  </si>
  <si>
    <t>Міська цільова програма надання поворотної фінансової допомоги (резервних коштів) патронатному вихователю на території Чорноморської міської територіальної громади на 2025-2027 роки</t>
  </si>
  <si>
    <t>Міська цільова програма розвитку житлово-комунального господарства Чорноморської міської територіальної громади на 2025-2027 роки</t>
  </si>
  <si>
    <t xml:space="preserve">Міська цільова програма інформатизації Чорноморської міської ради Одеської області на 2024-2026 роки </t>
  </si>
  <si>
    <t>Реалізація Національної програми інформатизації</t>
  </si>
  <si>
    <t xml:space="preserve">23.12.2024р.  
№ 735-VIII </t>
  </si>
  <si>
    <t>Субвенція з місцевого бюджету державному бюджету на виконання програм соціально-економічного розвитку регіонів</t>
  </si>
  <si>
    <t>1217461</t>
  </si>
  <si>
    <t>23.12.2024р.
№ 741-VIII
(зі змінами)</t>
  </si>
  <si>
    <t>08.08.2024р.
 №649-VIII
(зі змінами)</t>
  </si>
  <si>
    <t>12.04.2024р.
 №562-VIII
(зі змінами)</t>
  </si>
  <si>
    <t>Міська цільова програма розроблення містобудівної документації населених пунктів Чорноморської міської  територіальної громади на 2025-2027 роки</t>
  </si>
  <si>
    <t>28.02.2025р.
№ 798-VIII</t>
  </si>
  <si>
    <t>0443</t>
  </si>
  <si>
    <t>0217351</t>
  </si>
  <si>
    <t>7351</t>
  </si>
  <si>
    <t>Розроблення комплексних планів просторового розвитку територій територіальних громад</t>
  </si>
  <si>
    <t>Міська цільова програма розвитку земельних відносин Чорноморської міської територіальної громади Одеського району Одеської області на 2025-2027 роки</t>
  </si>
  <si>
    <t>3117130</t>
  </si>
  <si>
    <t>7130</t>
  </si>
  <si>
    <t>0421</t>
  </si>
  <si>
    <t>Здійснення заходів із землеустрою</t>
  </si>
  <si>
    <t>Виконання окремих заходів з реалізації соціального проекту "Активні парки - локації здорової України"</t>
  </si>
  <si>
    <t>11.04.2025р.
№ 818-VIII</t>
  </si>
  <si>
    <t>1218340</t>
  </si>
  <si>
    <t>Додаток 7</t>
  </si>
  <si>
    <t>Розподіл витрат бюджету Чорноморської міської територіальної громади  на реалізацію міських програм у 2026 році</t>
  </si>
  <si>
    <t>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2026-2030 роки</t>
  </si>
  <si>
    <t>Міська цільова програма капітального ремонту (заміни) ліфтового господарства комунального підприємства "Міське управління житлово-комунального господарства" Чорноморської міської ради Одеського району Одеської області на 2026-2028 роки</t>
  </si>
  <si>
    <t>05.12.2025р. 
№ 980-VIII</t>
  </si>
  <si>
    <t>05.12.2025р. 
№ 986-VIII</t>
  </si>
  <si>
    <t>Міська цільова програма проведення технічної інвентаризації та виготовлення технічних паспортів багатоквартирних житлових будинків, які розташовані на території Чорноморської міської територіальної громади  та знаходяться в управлінні комунального підприємства «Міське управління житлово - комунального господарства», на 2026 – 2028 роки</t>
  </si>
  <si>
    <t>05.12.2025р. 
№ 988-VIII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</si>
  <si>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2026 рік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</si>
  <si>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</t>
  </si>
  <si>
    <t>05.12.2025
№980-VIII</t>
  </si>
  <si>
    <t>Міська цільова програма фінансової підтримки комунальних підприємств Чорноморської міської ради Одеського району Одеської області на 2026 рік.</t>
  </si>
  <si>
    <t>Міська цільова програма фінансової підтримки Чорноморського міського суду Одеської області на 2026 рік</t>
  </si>
  <si>
    <t>Міська цільова програма протидії злочинності та посилення громадської безпеки  на території Чорноморської міської територіальної громади на 2026 рік</t>
  </si>
  <si>
    <t>4.1.</t>
  </si>
  <si>
    <t>4.2.</t>
  </si>
  <si>
    <t>Найменування головного розпорядника коштів міського бюджету / відповідального виконавця</t>
  </si>
  <si>
    <t>Найменування бюджетної програми згідно з Типовою програмною класифікацією видатків та кредитування місцевого бюджету</t>
  </si>
  <si>
    <t>Управління освіти Чорноморської міської ради Одеського району Одеської області</t>
  </si>
  <si>
    <t>Виконачий комітет Чорноморської міської ради Одеського району Одеської області</t>
  </si>
  <si>
    <t>Відділ комунального господарства та благоустрою Чорноморської міської ради Одеського району Одеської області</t>
  </si>
  <si>
    <t>Служба у справах дітей Чорноморської міської ради Одеського району Одеської області</t>
  </si>
  <si>
    <t>Управління капітального будівництва Чорноморської міської ради Одеського району Одеської області</t>
  </si>
  <si>
    <t>Управління комунальної власності та земельних відносин Чорноморської міської ради Одеського району Одеської області</t>
  </si>
  <si>
    <t>Міська цільова програма "Здоров’я населення Чорноморської  міської територіальної громади на 2026-2030 роки"</t>
  </si>
  <si>
    <t>Міська цільова програма "Здоров’я населення Чорноморської  міської територіальної громади на 2026 - 2030 роки"</t>
  </si>
  <si>
    <t>Міська цільова програми підтримки Сил оборони і безпеки  України, а також  посилення  заходів громадської безпеки в умовах воєнного стану на території Чорноморської міської територіальної громади  на 2026 рік</t>
  </si>
  <si>
    <t>Міська цільова програма забезпечення проведення заходів і робіт з мобілізаційної підготовки місцевого значення та мобілізації Чорноморської міської територіальної громади на 2026-2028 роки</t>
  </si>
  <si>
    <t>Міська цільова програма підтримки ветеранів війни, членів іх сімей, членів сімей загиблих (померлих) ветеранів війни, членів сімей загиблих (померлих) Захисників і Захисниць України Чорноморської міської територіальної громади на 2026-2028 роки</t>
  </si>
  <si>
    <t>Міська цільова програма "Молодь Чорноморської міської територіальної громади" на 2026-2028 роки</t>
  </si>
  <si>
    <t>Міська цільова програма розвитку фізичної культури і спорту на території Чорноморської міської територіальної громади на 2026-2028 роки</t>
  </si>
  <si>
    <t>від                        2025 №             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</si>
</sst>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9" fillId="0" borderId="0"/>
  </cellStyleXfs>
  <cellXfs count="79">
    <xf numFmtId="0" fontId="0" fillId="0" borderId="0" xfId="0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7" fillId="2" borderId="0" xfId="4" applyFill="1" applyAlignment="1">
      <alignment horizontal="center" vertical="center"/>
    </xf>
    <xf numFmtId="0" fontId="7" fillId="2" borderId="0" xfId="4" applyFill="1" applyAlignment="1">
      <alignment horizontal="left" vertical="center"/>
    </xf>
    <xf numFmtId="3" fontId="7" fillId="2" borderId="0" xfId="4" applyNumberFormat="1" applyFill="1" applyAlignment="1">
      <alignment horizontal="center" vertical="center"/>
    </xf>
    <xf numFmtId="3" fontId="5" fillId="2" borderId="0" xfId="4" applyNumberFormat="1" applyFont="1" applyFill="1" applyAlignment="1">
      <alignment horizontal="center" vertical="center"/>
    </xf>
    <xf numFmtId="0" fontId="7" fillId="2" borderId="0" xfId="4" applyFill="1" applyAlignment="1">
      <alignment horizontal="center"/>
    </xf>
    <xf numFmtId="0" fontId="8" fillId="2" borderId="0" xfId="4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2" fillId="2" borderId="1" xfId="5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4" fontId="11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12" fillId="2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4" applyFill="1" applyAlignment="1">
      <alignment horizontal="center" vertical="center"/>
    </xf>
    <xf numFmtId="0" fontId="5" fillId="3" borderId="1" xfId="4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4" fillId="3" borderId="1" xfId="4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4" fontId="11" fillId="2" borderId="0" xfId="0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0" quotePrefix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16" fontId="5" fillId="2" borderId="1" xfId="4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3" fontId="5" fillId="2" borderId="1" xfId="4" applyNumberFormat="1" applyFont="1" applyFill="1" applyBorder="1" applyAlignment="1">
      <alignment horizontal="center" vertical="center" wrapText="1"/>
    </xf>
    <xf numFmtId="0" fontId="3" fillId="2" borderId="2" xfId="0" quotePrefix="1" applyFont="1" applyFill="1" applyBorder="1" applyAlignment="1">
      <alignment horizontal="center" vertical="center" wrapText="1"/>
    </xf>
    <xf numFmtId="0" fontId="3" fillId="2" borderId="3" xfId="0" quotePrefix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4" applyFont="1" applyFill="1" applyAlignment="1">
      <alignment horizontal="left" vertical="center"/>
    </xf>
    <xf numFmtId="0" fontId="3" fillId="2" borderId="0" xfId="4" applyFont="1" applyFill="1" applyAlignment="1">
      <alignment horizontal="center" vertical="center" wrapText="1"/>
    </xf>
    <xf numFmtId="0" fontId="5" fillId="2" borderId="5" xfId="4" applyFont="1" applyFill="1" applyBorder="1" applyAlignment="1">
      <alignment horizontal="center" vertical="center" wrapText="1"/>
    </xf>
    <xf numFmtId="0" fontId="5" fillId="2" borderId="6" xfId="4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</cellXfs>
  <cellStyles count="7">
    <cellStyle name="Звичайний" xfId="0" builtinId="0"/>
    <cellStyle name="Обычный 11 2" xfId="5"/>
    <cellStyle name="Обычный 17 5 6" xfId="3"/>
    <cellStyle name="Обычный 2" xfId="6"/>
    <cellStyle name="Обычный 3" xfId="2"/>
    <cellStyle name="Обычный 3 2" xfId="4"/>
    <cellStyle name="Обычный_до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7"/>
  <sheetViews>
    <sheetView showZeros="0" tabSelected="1" view="pageBreakPreview" zoomScale="60" zoomScaleNormal="80" workbookViewId="0">
      <pane ySplit="8" topLeftCell="A66" activePane="bottomLeft" state="frozen"/>
      <selection pane="bottomLeft" activeCell="F3" sqref="F3"/>
    </sheetView>
  </sheetViews>
  <sheetFormatPr defaultColWidth="9.109375" defaultRowHeight="14.4" x14ac:dyDescent="0.3"/>
  <cols>
    <col min="1" max="1" width="12.109375" style="9" customWidth="1"/>
    <col min="2" max="2" width="5.6640625" style="28" hidden="1" customWidth="1"/>
    <col min="3" max="3" width="12.33203125" style="1" customWidth="1"/>
    <col min="4" max="4" width="12" style="9" customWidth="1"/>
    <col min="5" max="5" width="40.33203125" style="10" customWidth="1"/>
    <col min="6" max="6" width="38" style="10" customWidth="1"/>
    <col min="7" max="7" width="52.33203125" style="10" customWidth="1"/>
    <col min="8" max="8" width="16.6640625" style="1" customWidth="1"/>
    <col min="9" max="9" width="20.44140625" style="1" customWidth="1"/>
    <col min="10" max="10" width="19.33203125" style="1" customWidth="1"/>
    <col min="11" max="11" width="19.6640625" style="1" customWidth="1"/>
    <col min="12" max="12" width="17.33203125" style="1" customWidth="1"/>
    <col min="13" max="16384" width="9.109375" style="2"/>
  </cols>
  <sheetData>
    <row r="1" spans="1:12" ht="15.6" x14ac:dyDescent="0.3">
      <c r="J1" s="73" t="s">
        <v>145</v>
      </c>
      <c r="K1" s="73"/>
      <c r="L1" s="73"/>
    </row>
    <row r="2" spans="1:12" ht="15.6" x14ac:dyDescent="0.3">
      <c r="J2" s="73" t="s">
        <v>41</v>
      </c>
      <c r="K2" s="73"/>
      <c r="L2" s="73"/>
    </row>
    <row r="3" spans="1:12" ht="15.6" x14ac:dyDescent="0.3">
      <c r="J3" s="73" t="s">
        <v>42</v>
      </c>
      <c r="K3" s="73"/>
      <c r="L3" s="73"/>
    </row>
    <row r="4" spans="1:12" ht="15.6" x14ac:dyDescent="0.3">
      <c r="J4" s="74" t="s">
        <v>176</v>
      </c>
      <c r="K4" s="74"/>
      <c r="L4" s="74"/>
    </row>
    <row r="5" spans="1:12" ht="15.6" x14ac:dyDescent="0.3">
      <c r="A5" s="75" t="s">
        <v>146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</row>
    <row r="6" spans="1:12" x14ac:dyDescent="0.3">
      <c r="A6" s="8"/>
      <c r="B6" s="29"/>
      <c r="C6" s="3"/>
      <c r="D6" s="7"/>
      <c r="E6" s="4"/>
      <c r="F6" s="4"/>
      <c r="G6" s="4"/>
      <c r="H6" s="3"/>
      <c r="I6" s="5"/>
      <c r="J6" s="5"/>
      <c r="K6" s="5"/>
      <c r="L6" s="6" t="s">
        <v>30</v>
      </c>
    </row>
    <row r="7" spans="1:12" ht="53.4" customHeight="1" x14ac:dyDescent="0.3">
      <c r="A7" s="68" t="s">
        <v>31</v>
      </c>
      <c r="B7" s="30"/>
      <c r="C7" s="68" t="s">
        <v>32</v>
      </c>
      <c r="D7" s="68" t="s">
        <v>7</v>
      </c>
      <c r="E7" s="68" t="s">
        <v>162</v>
      </c>
      <c r="F7" s="76" t="s">
        <v>161</v>
      </c>
      <c r="G7" s="68" t="s">
        <v>33</v>
      </c>
      <c r="H7" s="68" t="s">
        <v>34</v>
      </c>
      <c r="I7" s="69" t="s">
        <v>0</v>
      </c>
      <c r="J7" s="69" t="s">
        <v>1</v>
      </c>
      <c r="K7" s="69" t="s">
        <v>2</v>
      </c>
      <c r="L7" s="69"/>
    </row>
    <row r="8" spans="1:12" ht="54" customHeight="1" x14ac:dyDescent="0.3">
      <c r="A8" s="68"/>
      <c r="B8" s="30"/>
      <c r="C8" s="68"/>
      <c r="D8" s="68"/>
      <c r="E8" s="68"/>
      <c r="F8" s="77"/>
      <c r="G8" s="68"/>
      <c r="H8" s="68"/>
      <c r="I8" s="69"/>
      <c r="J8" s="69"/>
      <c r="K8" s="42" t="s">
        <v>3</v>
      </c>
      <c r="L8" s="42" t="s">
        <v>4</v>
      </c>
    </row>
    <row r="9" spans="1:12" s="1" customFormat="1" x14ac:dyDescent="0.25">
      <c r="A9" s="43">
        <v>1</v>
      </c>
      <c r="B9" s="30"/>
      <c r="C9" s="41">
        <v>2</v>
      </c>
      <c r="D9" s="43">
        <v>3</v>
      </c>
      <c r="E9" s="53" t="s">
        <v>159</v>
      </c>
      <c r="F9" s="41" t="s">
        <v>160</v>
      </c>
      <c r="G9" s="41">
        <v>5</v>
      </c>
      <c r="H9" s="41">
        <v>6</v>
      </c>
      <c r="I9" s="42">
        <v>7</v>
      </c>
      <c r="J9" s="42">
        <v>8</v>
      </c>
      <c r="K9" s="42">
        <v>9</v>
      </c>
      <c r="L9" s="42">
        <v>10</v>
      </c>
    </row>
    <row r="10" spans="1:12" s="54" customFormat="1" ht="46.8" x14ac:dyDescent="0.3">
      <c r="A10" s="21">
        <v>1</v>
      </c>
      <c r="B10" s="51">
        <v>1</v>
      </c>
      <c r="C10" s="65" t="s">
        <v>16</v>
      </c>
      <c r="D10" s="66"/>
      <c r="E10" s="66"/>
      <c r="F10" s="66"/>
      <c r="G10" s="67"/>
      <c r="H10" s="21" t="s">
        <v>94</v>
      </c>
      <c r="I10" s="62">
        <f>J10+K10</f>
        <v>331400</v>
      </c>
      <c r="J10" s="62">
        <f>J11</f>
        <v>331400</v>
      </c>
      <c r="K10" s="62"/>
      <c r="L10" s="19"/>
    </row>
    <row r="11" spans="1:12" s="18" customFormat="1" ht="46.8" x14ac:dyDescent="0.3">
      <c r="A11" s="16" t="s">
        <v>13</v>
      </c>
      <c r="B11" s="37">
        <v>1</v>
      </c>
      <c r="C11" s="13">
        <v>3242</v>
      </c>
      <c r="D11" s="13">
        <v>1090</v>
      </c>
      <c r="E11" s="12" t="s">
        <v>8</v>
      </c>
      <c r="F11" s="12" t="s">
        <v>163</v>
      </c>
      <c r="G11" s="12" t="s">
        <v>16</v>
      </c>
      <c r="H11" s="13" t="s">
        <v>93</v>
      </c>
      <c r="I11" s="63">
        <f>J11+K11</f>
        <v>331400</v>
      </c>
      <c r="J11" s="63">
        <v>331400</v>
      </c>
      <c r="K11" s="63"/>
      <c r="L11" s="20"/>
    </row>
    <row r="12" spans="1:12" s="54" customFormat="1" ht="46.8" x14ac:dyDescent="0.3">
      <c r="A12" s="21">
        <v>2</v>
      </c>
      <c r="B12" s="45">
        <v>56</v>
      </c>
      <c r="C12" s="65" t="s">
        <v>104</v>
      </c>
      <c r="D12" s="66"/>
      <c r="E12" s="66"/>
      <c r="F12" s="66"/>
      <c r="G12" s="67"/>
      <c r="H12" s="21" t="s">
        <v>130</v>
      </c>
      <c r="I12" s="62">
        <f>J12+K12</f>
        <v>750000</v>
      </c>
      <c r="J12" s="62"/>
      <c r="K12" s="62">
        <f>K13+K14</f>
        <v>750000</v>
      </c>
      <c r="L12" s="19">
        <f>L13+L14</f>
        <v>0</v>
      </c>
    </row>
    <row r="13" spans="1:12" s="18" customFormat="1" ht="78" x14ac:dyDescent="0.3">
      <c r="A13" s="11" t="s">
        <v>66</v>
      </c>
      <c r="B13" s="35">
        <v>56</v>
      </c>
      <c r="C13" s="11" t="s">
        <v>67</v>
      </c>
      <c r="D13" s="11" t="s">
        <v>68</v>
      </c>
      <c r="E13" s="49" t="s">
        <v>69</v>
      </c>
      <c r="F13" s="49" t="s">
        <v>164</v>
      </c>
      <c r="G13" s="12" t="s">
        <v>104</v>
      </c>
      <c r="H13" s="13" t="s">
        <v>130</v>
      </c>
      <c r="I13" s="63">
        <f>J13+K13</f>
        <v>100000</v>
      </c>
      <c r="J13" s="63"/>
      <c r="K13" s="63">
        <v>100000</v>
      </c>
      <c r="L13" s="20"/>
    </row>
    <row r="14" spans="1:12" s="18" customFormat="1" ht="78" x14ac:dyDescent="0.3">
      <c r="A14" s="11" t="s">
        <v>144</v>
      </c>
      <c r="B14" s="35">
        <v>56</v>
      </c>
      <c r="C14" s="11" t="s">
        <v>67</v>
      </c>
      <c r="D14" s="11" t="s">
        <v>68</v>
      </c>
      <c r="E14" s="49" t="s">
        <v>69</v>
      </c>
      <c r="F14" s="49" t="s">
        <v>165</v>
      </c>
      <c r="G14" s="12" t="s">
        <v>104</v>
      </c>
      <c r="H14" s="13" t="s">
        <v>130</v>
      </c>
      <c r="I14" s="63">
        <f>J14+K14</f>
        <v>650000</v>
      </c>
      <c r="J14" s="63"/>
      <c r="K14" s="63">
        <v>650000</v>
      </c>
      <c r="L14" s="20"/>
    </row>
    <row r="15" spans="1:12" s="54" customFormat="1" ht="46.8" x14ac:dyDescent="0.3">
      <c r="A15" s="21">
        <v>3</v>
      </c>
      <c r="B15" s="45">
        <v>61</v>
      </c>
      <c r="C15" s="65" t="s">
        <v>123</v>
      </c>
      <c r="D15" s="66"/>
      <c r="E15" s="66"/>
      <c r="F15" s="66"/>
      <c r="G15" s="67"/>
      <c r="H15" s="21" t="s">
        <v>129</v>
      </c>
      <c r="I15" s="62">
        <f t="shared" ref="I15:I69" si="0">J15+K15</f>
        <v>5467200</v>
      </c>
      <c r="J15" s="62">
        <f>J16+J17+J18+J19+J20+J21+J22+J23+J24+J25</f>
        <v>5467200</v>
      </c>
      <c r="K15" s="62">
        <f>K16+K17+K18+K19+K20+K21+K22+K23+K24+K25</f>
        <v>0</v>
      </c>
      <c r="L15" s="19">
        <f>L16+L17+L18+L19+L20+L21+L22+L23+L24+L25</f>
        <v>0</v>
      </c>
    </row>
    <row r="16" spans="1:12" s="18" customFormat="1" ht="46.8" x14ac:dyDescent="0.3">
      <c r="A16" s="15" t="s">
        <v>117</v>
      </c>
      <c r="B16" s="31">
        <v>61</v>
      </c>
      <c r="C16" s="11" t="s">
        <v>106</v>
      </c>
      <c r="D16" s="11" t="s">
        <v>107</v>
      </c>
      <c r="E16" s="23" t="s">
        <v>124</v>
      </c>
      <c r="F16" s="49" t="s">
        <v>164</v>
      </c>
      <c r="G16" s="12" t="s">
        <v>123</v>
      </c>
      <c r="H16" s="13" t="s">
        <v>129</v>
      </c>
      <c r="I16" s="63">
        <f t="shared" ref="I16:I22" si="1">J16+K16</f>
        <v>1479900</v>
      </c>
      <c r="J16" s="63">
        <v>1479900</v>
      </c>
      <c r="K16" s="63"/>
      <c r="L16" s="20"/>
    </row>
    <row r="17" spans="1:12" s="18" customFormat="1" ht="46.8" x14ac:dyDescent="0.3">
      <c r="A17" s="15" t="s">
        <v>118</v>
      </c>
      <c r="B17" s="31">
        <v>61</v>
      </c>
      <c r="C17" s="11" t="s">
        <v>106</v>
      </c>
      <c r="D17" s="11" t="s">
        <v>107</v>
      </c>
      <c r="E17" s="23" t="s">
        <v>124</v>
      </c>
      <c r="F17" s="12" t="s">
        <v>163</v>
      </c>
      <c r="G17" s="12" t="s">
        <v>123</v>
      </c>
      <c r="H17" s="13" t="s">
        <v>129</v>
      </c>
      <c r="I17" s="63">
        <f t="shared" si="1"/>
        <v>1929900</v>
      </c>
      <c r="J17" s="63">
        <v>1929900</v>
      </c>
      <c r="K17" s="63"/>
      <c r="L17" s="20"/>
    </row>
    <row r="18" spans="1:12" s="18" customFormat="1" ht="46.8" x14ac:dyDescent="0.3">
      <c r="A18" s="11" t="s">
        <v>119</v>
      </c>
      <c r="B18" s="31">
        <v>61</v>
      </c>
      <c r="C18" s="11" t="s">
        <v>106</v>
      </c>
      <c r="D18" s="11" t="s">
        <v>107</v>
      </c>
      <c r="E18" s="23" t="s">
        <v>124</v>
      </c>
      <c r="F18" s="23" t="s">
        <v>85</v>
      </c>
      <c r="G18" s="12" t="s">
        <v>123</v>
      </c>
      <c r="H18" s="13" t="s">
        <v>129</v>
      </c>
      <c r="I18" s="63">
        <f t="shared" si="1"/>
        <v>989300</v>
      </c>
      <c r="J18" s="63">
        <v>989300</v>
      </c>
      <c r="K18" s="63"/>
      <c r="L18" s="20"/>
    </row>
    <row r="19" spans="1:12" s="18" customFormat="1" ht="46.8" x14ac:dyDescent="0.3">
      <c r="A19" s="11" t="s">
        <v>115</v>
      </c>
      <c r="B19" s="31">
        <v>61</v>
      </c>
      <c r="C19" s="11" t="s">
        <v>106</v>
      </c>
      <c r="D19" s="11" t="s">
        <v>107</v>
      </c>
      <c r="E19" s="23" t="s">
        <v>124</v>
      </c>
      <c r="F19" s="23" t="s">
        <v>166</v>
      </c>
      <c r="G19" s="12" t="s">
        <v>123</v>
      </c>
      <c r="H19" s="13" t="s">
        <v>129</v>
      </c>
      <c r="I19" s="63">
        <f t="shared" si="1"/>
        <v>9000</v>
      </c>
      <c r="J19" s="63">
        <v>9000</v>
      </c>
      <c r="K19" s="63"/>
      <c r="L19" s="20"/>
    </row>
    <row r="20" spans="1:12" s="18" customFormat="1" ht="46.8" x14ac:dyDescent="0.3">
      <c r="A20" s="11" t="s">
        <v>114</v>
      </c>
      <c r="B20" s="31">
        <v>61</v>
      </c>
      <c r="C20" s="11" t="s">
        <v>106</v>
      </c>
      <c r="D20" s="11" t="s">
        <v>107</v>
      </c>
      <c r="E20" s="23" t="s">
        <v>124</v>
      </c>
      <c r="F20" s="23" t="s">
        <v>86</v>
      </c>
      <c r="G20" s="12" t="s">
        <v>123</v>
      </c>
      <c r="H20" s="13" t="s">
        <v>129</v>
      </c>
      <c r="I20" s="63">
        <f t="shared" si="1"/>
        <v>205000</v>
      </c>
      <c r="J20" s="63">
        <v>205000</v>
      </c>
      <c r="K20" s="63"/>
      <c r="L20" s="20"/>
    </row>
    <row r="21" spans="1:12" s="18" customFormat="1" ht="46.8" x14ac:dyDescent="0.3">
      <c r="A21" s="11" t="s">
        <v>113</v>
      </c>
      <c r="B21" s="31">
        <v>61</v>
      </c>
      <c r="C21" s="11" t="s">
        <v>106</v>
      </c>
      <c r="D21" s="11" t="s">
        <v>107</v>
      </c>
      <c r="E21" s="23" t="s">
        <v>124</v>
      </c>
      <c r="F21" s="23" t="s">
        <v>90</v>
      </c>
      <c r="G21" s="12" t="s">
        <v>123</v>
      </c>
      <c r="H21" s="13" t="s">
        <v>129</v>
      </c>
      <c r="I21" s="63">
        <f t="shared" si="1"/>
        <v>76600</v>
      </c>
      <c r="J21" s="63">
        <v>76600</v>
      </c>
      <c r="K21" s="63"/>
      <c r="L21" s="20"/>
    </row>
    <row r="22" spans="1:12" s="18" customFormat="1" ht="62.4" x14ac:dyDescent="0.3">
      <c r="A22" s="11" t="s">
        <v>109</v>
      </c>
      <c r="B22" s="31">
        <v>61</v>
      </c>
      <c r="C22" s="11" t="s">
        <v>106</v>
      </c>
      <c r="D22" s="11" t="s">
        <v>107</v>
      </c>
      <c r="E22" s="23" t="s">
        <v>124</v>
      </c>
      <c r="F22" s="49" t="s">
        <v>165</v>
      </c>
      <c r="G22" s="12" t="s">
        <v>123</v>
      </c>
      <c r="H22" s="13" t="s">
        <v>129</v>
      </c>
      <c r="I22" s="63">
        <f t="shared" si="1"/>
        <v>551800</v>
      </c>
      <c r="J22" s="63">
        <v>551800</v>
      </c>
      <c r="K22" s="63">
        <f>36000-36000</f>
        <v>0</v>
      </c>
      <c r="L22" s="20">
        <f>36000-36000</f>
        <v>0</v>
      </c>
    </row>
    <row r="23" spans="1:12" s="18" customFormat="1" ht="62.4" x14ac:dyDescent="0.3">
      <c r="A23" s="13">
        <v>1517520</v>
      </c>
      <c r="B23" s="31">
        <v>61</v>
      </c>
      <c r="C23" s="13">
        <v>7520</v>
      </c>
      <c r="D23" s="13">
        <v>460</v>
      </c>
      <c r="E23" s="23" t="s">
        <v>124</v>
      </c>
      <c r="F23" s="23" t="s">
        <v>167</v>
      </c>
      <c r="G23" s="12" t="s">
        <v>123</v>
      </c>
      <c r="H23" s="13" t="s">
        <v>129</v>
      </c>
      <c r="I23" s="63">
        <f t="shared" ref="I23" si="2">J23+K23</f>
        <v>84000</v>
      </c>
      <c r="J23" s="63">
        <v>84000</v>
      </c>
      <c r="K23" s="63"/>
      <c r="L23" s="20"/>
    </row>
    <row r="24" spans="1:12" s="54" customFormat="1" ht="62.4" x14ac:dyDescent="0.3">
      <c r="A24" s="13">
        <v>3117520</v>
      </c>
      <c r="B24" s="31">
        <v>61</v>
      </c>
      <c r="C24" s="13">
        <v>7520</v>
      </c>
      <c r="D24" s="13">
        <v>460</v>
      </c>
      <c r="E24" s="23" t="s">
        <v>124</v>
      </c>
      <c r="F24" s="23" t="s">
        <v>168</v>
      </c>
      <c r="G24" s="12" t="s">
        <v>123</v>
      </c>
      <c r="H24" s="13" t="s">
        <v>129</v>
      </c>
      <c r="I24" s="63">
        <f>J24+K24</f>
        <v>23100</v>
      </c>
      <c r="J24" s="63">
        <v>23100</v>
      </c>
      <c r="K24" s="62"/>
      <c r="L24" s="19"/>
    </row>
    <row r="25" spans="1:12" s="18" customFormat="1" ht="46.8" x14ac:dyDescent="0.3">
      <c r="A25" s="13">
        <v>3717520</v>
      </c>
      <c r="B25" s="31">
        <v>61</v>
      </c>
      <c r="C25" s="13">
        <v>7520</v>
      </c>
      <c r="D25" s="13">
        <v>460</v>
      </c>
      <c r="E25" s="23" t="s">
        <v>124</v>
      </c>
      <c r="F25" s="23" t="s">
        <v>97</v>
      </c>
      <c r="G25" s="12" t="s">
        <v>123</v>
      </c>
      <c r="H25" s="13" t="s">
        <v>108</v>
      </c>
      <c r="I25" s="63">
        <f>J25+K25</f>
        <v>118600</v>
      </c>
      <c r="J25" s="63">
        <v>118600</v>
      </c>
      <c r="K25" s="63"/>
      <c r="L25" s="20"/>
    </row>
    <row r="26" spans="1:12" s="54" customFormat="1" ht="31.2" x14ac:dyDescent="0.3">
      <c r="A26" s="21">
        <v>4</v>
      </c>
      <c r="B26" s="45">
        <v>65</v>
      </c>
      <c r="C26" s="65" t="s">
        <v>121</v>
      </c>
      <c r="D26" s="66"/>
      <c r="E26" s="66"/>
      <c r="F26" s="66"/>
      <c r="G26" s="67"/>
      <c r="H26" s="21" t="s">
        <v>125</v>
      </c>
      <c r="I26" s="62">
        <f t="shared" si="0"/>
        <v>14400</v>
      </c>
      <c r="J26" s="62">
        <f>J27</f>
        <v>14400</v>
      </c>
      <c r="K26" s="62"/>
      <c r="L26" s="19"/>
    </row>
    <row r="27" spans="1:12" s="18" customFormat="1" ht="78" x14ac:dyDescent="0.3">
      <c r="A27" s="16" t="s">
        <v>101</v>
      </c>
      <c r="B27" s="32">
        <v>65</v>
      </c>
      <c r="C27" s="13" t="s">
        <v>57</v>
      </c>
      <c r="D27" s="13" t="s">
        <v>15</v>
      </c>
      <c r="E27" s="50" t="s">
        <v>58</v>
      </c>
      <c r="F27" s="23" t="s">
        <v>166</v>
      </c>
      <c r="G27" s="12" t="s">
        <v>116</v>
      </c>
      <c r="H27" s="13" t="s">
        <v>125</v>
      </c>
      <c r="I27" s="63">
        <f t="shared" ref="I27" si="3">J27+K27</f>
        <v>14400</v>
      </c>
      <c r="J27" s="63">
        <v>14400</v>
      </c>
      <c r="K27" s="63"/>
      <c r="L27" s="20"/>
    </row>
    <row r="28" spans="1:12" s="54" customFormat="1" ht="46.8" x14ac:dyDescent="0.3">
      <c r="A28" s="21">
        <v>5</v>
      </c>
      <c r="B28" s="45">
        <v>68</v>
      </c>
      <c r="C28" s="65" t="s">
        <v>122</v>
      </c>
      <c r="D28" s="66"/>
      <c r="E28" s="66"/>
      <c r="F28" s="66"/>
      <c r="G28" s="67"/>
      <c r="H28" s="21" t="s">
        <v>128</v>
      </c>
      <c r="I28" s="62">
        <f t="shared" si="0"/>
        <v>148851400</v>
      </c>
      <c r="J28" s="62">
        <f>J29+J30+J31+J32</f>
        <v>148851400</v>
      </c>
      <c r="K28" s="62">
        <f>K29+K30+K31+K32</f>
        <v>0</v>
      </c>
      <c r="L28" s="19">
        <f>L29+L30+L31+L32</f>
        <v>0</v>
      </c>
    </row>
    <row r="29" spans="1:12" s="18" customFormat="1" ht="46.8" x14ac:dyDescent="0.3">
      <c r="A29" s="11" t="s">
        <v>120</v>
      </c>
      <c r="B29" s="35">
        <v>68</v>
      </c>
      <c r="C29" s="11" t="s">
        <v>37</v>
      </c>
      <c r="D29" s="11" t="s">
        <v>11</v>
      </c>
      <c r="E29" s="49" t="s">
        <v>18</v>
      </c>
      <c r="F29" s="49" t="s">
        <v>164</v>
      </c>
      <c r="G29" s="12" t="s">
        <v>122</v>
      </c>
      <c r="H29" s="13" t="s">
        <v>128</v>
      </c>
      <c r="I29" s="63">
        <f>J29+K29</f>
        <v>16710200</v>
      </c>
      <c r="J29" s="63">
        <v>16710200</v>
      </c>
      <c r="K29" s="63"/>
      <c r="L29" s="20"/>
    </row>
    <row r="30" spans="1:12" s="18" customFormat="1" ht="62.4" x14ac:dyDescent="0.3">
      <c r="A30" s="11" t="s">
        <v>19</v>
      </c>
      <c r="B30" s="31">
        <v>68</v>
      </c>
      <c r="C30" s="11" t="s">
        <v>38</v>
      </c>
      <c r="D30" s="11" t="s">
        <v>11</v>
      </c>
      <c r="E30" s="23" t="s">
        <v>39</v>
      </c>
      <c r="F30" s="49" t="s">
        <v>165</v>
      </c>
      <c r="G30" s="12" t="s">
        <v>122</v>
      </c>
      <c r="H30" s="13" t="s">
        <v>128</v>
      </c>
      <c r="I30" s="63">
        <f>J30+K30</f>
        <v>2440200</v>
      </c>
      <c r="J30" s="63">
        <v>2440200</v>
      </c>
      <c r="K30" s="63"/>
      <c r="L30" s="20"/>
    </row>
    <row r="31" spans="1:12" s="18" customFormat="1" ht="62.4" x14ac:dyDescent="0.3">
      <c r="A31" s="11" t="s">
        <v>10</v>
      </c>
      <c r="B31" s="35">
        <v>68</v>
      </c>
      <c r="C31" s="11" t="s">
        <v>37</v>
      </c>
      <c r="D31" s="11" t="s">
        <v>11</v>
      </c>
      <c r="E31" s="49" t="s">
        <v>18</v>
      </c>
      <c r="F31" s="49" t="s">
        <v>165</v>
      </c>
      <c r="G31" s="12" t="s">
        <v>122</v>
      </c>
      <c r="H31" s="13" t="s">
        <v>128</v>
      </c>
      <c r="I31" s="63">
        <f>J31+K31</f>
        <v>97701000</v>
      </c>
      <c r="J31" s="63">
        <f>95601000+600000+1500000</f>
        <v>97701000</v>
      </c>
      <c r="K31" s="63"/>
      <c r="L31" s="20"/>
    </row>
    <row r="32" spans="1:12" s="18" customFormat="1" ht="62.4" x14ac:dyDescent="0.3">
      <c r="A32" s="11" t="s">
        <v>127</v>
      </c>
      <c r="B32" s="31">
        <v>68</v>
      </c>
      <c r="C32" s="11" t="s">
        <v>40</v>
      </c>
      <c r="D32" s="11" t="s">
        <v>20</v>
      </c>
      <c r="E32" s="23" t="s">
        <v>21</v>
      </c>
      <c r="F32" s="49" t="s">
        <v>165</v>
      </c>
      <c r="G32" s="12" t="s">
        <v>122</v>
      </c>
      <c r="H32" s="13" t="s">
        <v>128</v>
      </c>
      <c r="I32" s="63">
        <f>J32+K32</f>
        <v>32000000</v>
      </c>
      <c r="J32" s="63">
        <v>32000000</v>
      </c>
      <c r="K32" s="63"/>
      <c r="L32" s="20"/>
    </row>
    <row r="33" spans="1:12" s="54" customFormat="1" ht="31.2" x14ac:dyDescent="0.3">
      <c r="A33" s="21">
        <v>6</v>
      </c>
      <c r="B33" s="46">
        <v>73</v>
      </c>
      <c r="C33" s="65" t="s">
        <v>131</v>
      </c>
      <c r="D33" s="66"/>
      <c r="E33" s="66"/>
      <c r="F33" s="66"/>
      <c r="G33" s="67"/>
      <c r="H33" s="21" t="s">
        <v>132</v>
      </c>
      <c r="I33" s="62">
        <f t="shared" si="0"/>
        <v>80000</v>
      </c>
      <c r="J33" s="62">
        <f>J34</f>
        <v>80000</v>
      </c>
      <c r="K33" s="62">
        <f>K34</f>
        <v>0</v>
      </c>
      <c r="L33" s="19">
        <f>L34</f>
        <v>0</v>
      </c>
    </row>
    <row r="34" spans="1:12" s="18" customFormat="1" ht="62.4" x14ac:dyDescent="0.3">
      <c r="A34" s="16" t="s">
        <v>134</v>
      </c>
      <c r="B34" s="32">
        <v>73</v>
      </c>
      <c r="C34" s="16" t="s">
        <v>135</v>
      </c>
      <c r="D34" s="16" t="s">
        <v>133</v>
      </c>
      <c r="E34" s="50" t="s">
        <v>136</v>
      </c>
      <c r="F34" s="49" t="s">
        <v>164</v>
      </c>
      <c r="G34" s="12" t="s">
        <v>131</v>
      </c>
      <c r="H34" s="13" t="s">
        <v>132</v>
      </c>
      <c r="I34" s="63">
        <f t="shared" ref="I34" si="4">J34+K34</f>
        <v>80000</v>
      </c>
      <c r="J34" s="63">
        <v>80000</v>
      </c>
      <c r="K34" s="63">
        <f>7000000-80000-3000000-3920000</f>
        <v>0</v>
      </c>
      <c r="L34" s="20">
        <f>7000000-80000-3000000-3920000</f>
        <v>0</v>
      </c>
    </row>
    <row r="35" spans="1:12" s="54" customFormat="1" ht="35.4" customHeight="1" x14ac:dyDescent="0.3">
      <c r="A35" s="21">
        <v>7</v>
      </c>
      <c r="B35" s="46">
        <v>76</v>
      </c>
      <c r="C35" s="65" t="s">
        <v>137</v>
      </c>
      <c r="D35" s="66"/>
      <c r="E35" s="66"/>
      <c r="F35" s="66"/>
      <c r="G35" s="67"/>
      <c r="H35" s="21" t="s">
        <v>143</v>
      </c>
      <c r="I35" s="62">
        <f t="shared" si="0"/>
        <v>100000</v>
      </c>
      <c r="J35" s="62">
        <f>J36</f>
        <v>100000</v>
      </c>
      <c r="K35" s="62">
        <f>K36</f>
        <v>0</v>
      </c>
      <c r="L35" s="19">
        <f>L36</f>
        <v>0</v>
      </c>
    </row>
    <row r="36" spans="1:12" s="54" customFormat="1" ht="62.4" x14ac:dyDescent="0.3">
      <c r="A36" s="13" t="s">
        <v>138</v>
      </c>
      <c r="B36" s="32">
        <v>76</v>
      </c>
      <c r="C36" s="13" t="s">
        <v>139</v>
      </c>
      <c r="D36" s="13" t="s">
        <v>140</v>
      </c>
      <c r="E36" s="50" t="s">
        <v>141</v>
      </c>
      <c r="F36" s="23" t="s">
        <v>168</v>
      </c>
      <c r="G36" s="12" t="s">
        <v>137</v>
      </c>
      <c r="H36" s="13" t="s">
        <v>143</v>
      </c>
      <c r="I36" s="63">
        <f>J36+K36</f>
        <v>100000</v>
      </c>
      <c r="J36" s="63">
        <v>100000</v>
      </c>
      <c r="K36" s="62"/>
      <c r="L36" s="19"/>
    </row>
    <row r="37" spans="1:12" s="54" customFormat="1" ht="36" customHeight="1" x14ac:dyDescent="0.3">
      <c r="A37" s="21">
        <v>8</v>
      </c>
      <c r="B37" s="45">
        <v>78</v>
      </c>
      <c r="C37" s="65" t="s">
        <v>147</v>
      </c>
      <c r="D37" s="66"/>
      <c r="E37" s="66"/>
      <c r="F37" s="66"/>
      <c r="G37" s="67"/>
      <c r="H37" s="21" t="s">
        <v>149</v>
      </c>
      <c r="I37" s="62">
        <f t="shared" si="0"/>
        <v>2902400</v>
      </c>
      <c r="J37" s="62">
        <f>J38</f>
        <v>2902400</v>
      </c>
      <c r="K37" s="62">
        <f>K38</f>
        <v>0</v>
      </c>
      <c r="L37" s="19">
        <f>L38</f>
        <v>0</v>
      </c>
    </row>
    <row r="38" spans="1:12" s="18" customFormat="1" ht="62.4" x14ac:dyDescent="0.3">
      <c r="A38" s="11" t="s">
        <v>62</v>
      </c>
      <c r="B38" s="35">
        <v>78</v>
      </c>
      <c r="C38" s="11" t="s">
        <v>63</v>
      </c>
      <c r="D38" s="11" t="s">
        <v>64</v>
      </c>
      <c r="E38" s="49" t="s">
        <v>65</v>
      </c>
      <c r="F38" s="49" t="s">
        <v>164</v>
      </c>
      <c r="G38" s="12" t="s">
        <v>147</v>
      </c>
      <c r="H38" s="13" t="s">
        <v>155</v>
      </c>
      <c r="I38" s="63">
        <f>J38+K38</f>
        <v>2902400</v>
      </c>
      <c r="J38" s="63">
        <v>2902400</v>
      </c>
      <c r="K38" s="63"/>
      <c r="L38" s="20"/>
    </row>
    <row r="39" spans="1:12" s="54" customFormat="1" ht="36" customHeight="1" x14ac:dyDescent="0.3">
      <c r="A39" s="21">
        <v>9</v>
      </c>
      <c r="B39" s="45">
        <v>80</v>
      </c>
      <c r="C39" s="65" t="s">
        <v>148</v>
      </c>
      <c r="D39" s="66"/>
      <c r="E39" s="66"/>
      <c r="F39" s="66"/>
      <c r="G39" s="67"/>
      <c r="H39" s="21" t="s">
        <v>150</v>
      </c>
      <c r="I39" s="62">
        <f t="shared" si="0"/>
        <v>300000</v>
      </c>
      <c r="J39" s="62">
        <f>J40</f>
        <v>300000</v>
      </c>
      <c r="K39" s="62">
        <f>K40</f>
        <v>0</v>
      </c>
      <c r="L39" s="19">
        <f>L40</f>
        <v>0</v>
      </c>
    </row>
    <row r="40" spans="1:12" s="18" customFormat="1" ht="93.6" x14ac:dyDescent="0.3">
      <c r="A40" s="11" t="s">
        <v>81</v>
      </c>
      <c r="B40" s="39">
        <v>80</v>
      </c>
      <c r="C40" s="11" t="s">
        <v>82</v>
      </c>
      <c r="D40" s="11" t="s">
        <v>11</v>
      </c>
      <c r="E40" s="49" t="s">
        <v>83</v>
      </c>
      <c r="F40" s="49" t="s">
        <v>165</v>
      </c>
      <c r="G40" s="12" t="s">
        <v>148</v>
      </c>
      <c r="H40" s="13" t="s">
        <v>150</v>
      </c>
      <c r="I40" s="63">
        <f>J40+K40</f>
        <v>300000</v>
      </c>
      <c r="J40" s="63">
        <v>300000</v>
      </c>
      <c r="K40" s="63"/>
      <c r="L40" s="20"/>
    </row>
    <row r="41" spans="1:12" s="54" customFormat="1" ht="57.6" customHeight="1" x14ac:dyDescent="0.3">
      <c r="A41" s="21">
        <v>10</v>
      </c>
      <c r="B41" s="45">
        <v>82</v>
      </c>
      <c r="C41" s="70" t="s">
        <v>151</v>
      </c>
      <c r="D41" s="71"/>
      <c r="E41" s="71"/>
      <c r="F41" s="71"/>
      <c r="G41" s="72"/>
      <c r="H41" s="21" t="s">
        <v>152</v>
      </c>
      <c r="I41" s="62">
        <f t="shared" si="0"/>
        <v>1150000</v>
      </c>
      <c r="J41" s="62">
        <f>J42</f>
        <v>1150000</v>
      </c>
      <c r="K41" s="62">
        <f>K42</f>
        <v>0</v>
      </c>
      <c r="L41" s="19">
        <f>L42</f>
        <v>0</v>
      </c>
    </row>
    <row r="42" spans="1:12" s="54" customFormat="1" ht="124.8" x14ac:dyDescent="0.3">
      <c r="A42" s="16" t="s">
        <v>110</v>
      </c>
      <c r="B42" s="39">
        <v>82</v>
      </c>
      <c r="C42" s="13">
        <v>6090</v>
      </c>
      <c r="D42" s="16" t="s">
        <v>111</v>
      </c>
      <c r="E42" s="50" t="s">
        <v>112</v>
      </c>
      <c r="F42" s="23" t="s">
        <v>168</v>
      </c>
      <c r="G42" s="50" t="s">
        <v>151</v>
      </c>
      <c r="H42" s="13" t="s">
        <v>152</v>
      </c>
      <c r="I42" s="63">
        <f t="shared" ref="I42" si="5">J42+K42</f>
        <v>1150000</v>
      </c>
      <c r="J42" s="63">
        <v>1150000</v>
      </c>
      <c r="K42" s="62"/>
      <c r="L42" s="19"/>
    </row>
    <row r="43" spans="1:12" s="54" customFormat="1" ht="29.4" customHeight="1" x14ac:dyDescent="0.3">
      <c r="A43" s="21">
        <v>11</v>
      </c>
      <c r="B43" s="44">
        <v>83</v>
      </c>
      <c r="C43" s="65" t="s">
        <v>169</v>
      </c>
      <c r="D43" s="66"/>
      <c r="E43" s="66"/>
      <c r="F43" s="66"/>
      <c r="G43" s="67"/>
      <c r="H43" s="21"/>
      <c r="I43" s="62">
        <f t="shared" si="0"/>
        <v>67220700</v>
      </c>
      <c r="J43" s="62">
        <f>J44+J45+J46+J47</f>
        <v>67220700</v>
      </c>
      <c r="K43" s="62">
        <f>K44+K45+K46+K47</f>
        <v>0</v>
      </c>
      <c r="L43" s="19">
        <f>L44+L45+L46+L47</f>
        <v>0</v>
      </c>
    </row>
    <row r="44" spans="1:12" s="18" customFormat="1" ht="46.8" x14ac:dyDescent="0.3">
      <c r="A44" s="11" t="s">
        <v>45</v>
      </c>
      <c r="B44" s="31">
        <v>83</v>
      </c>
      <c r="C44" s="11" t="s">
        <v>46</v>
      </c>
      <c r="D44" s="11" t="s">
        <v>47</v>
      </c>
      <c r="E44" s="23" t="s">
        <v>48</v>
      </c>
      <c r="F44" s="49" t="s">
        <v>164</v>
      </c>
      <c r="G44" s="12" t="s">
        <v>170</v>
      </c>
      <c r="H44" s="13"/>
      <c r="I44" s="63">
        <f>J44+K44</f>
        <v>43453700</v>
      </c>
      <c r="J44" s="63">
        <f>41453700+2000000</f>
        <v>43453700</v>
      </c>
      <c r="K44" s="63"/>
      <c r="L44" s="20"/>
    </row>
    <row r="45" spans="1:12" s="18" customFormat="1" ht="46.8" x14ac:dyDescent="0.3">
      <c r="A45" s="11" t="s">
        <v>49</v>
      </c>
      <c r="B45" s="31">
        <v>83</v>
      </c>
      <c r="C45" s="11" t="s">
        <v>50</v>
      </c>
      <c r="D45" s="11" t="s">
        <v>51</v>
      </c>
      <c r="E45" s="23" t="s">
        <v>52</v>
      </c>
      <c r="F45" s="49" t="s">
        <v>164</v>
      </c>
      <c r="G45" s="12" t="s">
        <v>170</v>
      </c>
      <c r="H45" s="13"/>
      <c r="I45" s="63">
        <f>J45+K45</f>
        <v>9215600</v>
      </c>
      <c r="J45" s="63">
        <v>9215600</v>
      </c>
      <c r="K45" s="63"/>
      <c r="L45" s="20"/>
    </row>
    <row r="46" spans="1:12" s="18" customFormat="1" ht="62.4" x14ac:dyDescent="0.3">
      <c r="A46" s="13" t="s">
        <v>87</v>
      </c>
      <c r="B46" s="32">
        <v>83</v>
      </c>
      <c r="C46" s="13">
        <v>2111</v>
      </c>
      <c r="D46" s="13" t="s">
        <v>88</v>
      </c>
      <c r="E46" s="50" t="s">
        <v>89</v>
      </c>
      <c r="F46" s="49" t="s">
        <v>164</v>
      </c>
      <c r="G46" s="12" t="s">
        <v>170</v>
      </c>
      <c r="H46" s="13"/>
      <c r="I46" s="63">
        <f>J46+K46</f>
        <v>4832200</v>
      </c>
      <c r="J46" s="63">
        <f>3792200+1040000</f>
        <v>4832200</v>
      </c>
      <c r="K46" s="63"/>
      <c r="L46" s="20"/>
    </row>
    <row r="47" spans="1:12" s="18" customFormat="1" ht="46.8" x14ac:dyDescent="0.3">
      <c r="A47" s="11" t="s">
        <v>53</v>
      </c>
      <c r="B47" s="33">
        <v>83</v>
      </c>
      <c r="C47" s="11" t="s">
        <v>54</v>
      </c>
      <c r="D47" s="11" t="s">
        <v>55</v>
      </c>
      <c r="E47" s="60" t="s">
        <v>56</v>
      </c>
      <c r="F47" s="49" t="s">
        <v>164</v>
      </c>
      <c r="G47" s="12" t="s">
        <v>170</v>
      </c>
      <c r="H47" s="13"/>
      <c r="I47" s="63">
        <f>J47+K47</f>
        <v>9719200</v>
      </c>
      <c r="J47" s="63">
        <v>9719200</v>
      </c>
      <c r="K47" s="63"/>
      <c r="L47" s="20"/>
    </row>
    <row r="48" spans="1:12" s="54" customFormat="1" ht="25.8" customHeight="1" x14ac:dyDescent="0.3">
      <c r="A48" s="21">
        <v>12</v>
      </c>
      <c r="B48" s="44">
        <v>85</v>
      </c>
      <c r="C48" s="65" t="s">
        <v>154</v>
      </c>
      <c r="D48" s="66"/>
      <c r="E48" s="66"/>
      <c r="F48" s="66"/>
      <c r="G48" s="67"/>
      <c r="H48" s="21"/>
      <c r="I48" s="62">
        <f t="shared" si="0"/>
        <v>87649300</v>
      </c>
      <c r="J48" s="62">
        <f>J49+J50</f>
        <v>87649300</v>
      </c>
      <c r="K48" s="62">
        <f>K49+K50</f>
        <v>0</v>
      </c>
      <c r="L48" s="19">
        <f>L49+L50</f>
        <v>0</v>
      </c>
    </row>
    <row r="49" spans="1:12" s="18" customFormat="1" ht="62.4" x14ac:dyDescent="0.3">
      <c r="A49" s="11" t="s">
        <v>95</v>
      </c>
      <c r="B49" s="35">
        <v>85</v>
      </c>
      <c r="C49" s="11" t="s">
        <v>22</v>
      </c>
      <c r="D49" s="11" t="s">
        <v>12</v>
      </c>
      <c r="E49" s="49" t="s">
        <v>35</v>
      </c>
      <c r="F49" s="49" t="s">
        <v>165</v>
      </c>
      <c r="G49" s="12" t="s">
        <v>156</v>
      </c>
      <c r="H49" s="13"/>
      <c r="I49" s="63">
        <f>J49+K49</f>
        <v>65600000</v>
      </c>
      <c r="J49" s="63">
        <f>53600000+12000000</f>
        <v>65600000</v>
      </c>
      <c r="K49" s="63"/>
      <c r="L49" s="20"/>
    </row>
    <row r="50" spans="1:12" s="54" customFormat="1" ht="62.4" x14ac:dyDescent="0.3">
      <c r="A50" s="11" t="s">
        <v>26</v>
      </c>
      <c r="B50" s="35">
        <v>85</v>
      </c>
      <c r="C50" s="11" t="s">
        <v>22</v>
      </c>
      <c r="D50" s="11" t="s">
        <v>12</v>
      </c>
      <c r="E50" s="49" t="s">
        <v>35</v>
      </c>
      <c r="F50" s="23" t="s">
        <v>168</v>
      </c>
      <c r="G50" s="12" t="s">
        <v>156</v>
      </c>
      <c r="H50" s="13"/>
      <c r="I50" s="63">
        <f>J50+K50</f>
        <v>22049300</v>
      </c>
      <c r="J50" s="63">
        <v>22049300</v>
      </c>
      <c r="K50" s="63"/>
      <c r="L50" s="20"/>
    </row>
    <row r="51" spans="1:12" s="54" customFormat="1" ht="42.6" customHeight="1" x14ac:dyDescent="0.3">
      <c r="A51" s="21">
        <v>13</v>
      </c>
      <c r="B51" s="45">
        <v>86</v>
      </c>
      <c r="C51" s="65" t="s">
        <v>153</v>
      </c>
      <c r="D51" s="66"/>
      <c r="E51" s="66"/>
      <c r="F51" s="66"/>
      <c r="G51" s="67"/>
      <c r="H51" s="21"/>
      <c r="I51" s="62">
        <f t="shared" si="0"/>
        <v>2103000</v>
      </c>
      <c r="J51" s="62">
        <f>J52</f>
        <v>2103000</v>
      </c>
      <c r="K51" s="62">
        <f>K52</f>
        <v>0</v>
      </c>
      <c r="L51" s="19">
        <f>L52</f>
        <v>0</v>
      </c>
    </row>
    <row r="52" spans="1:12" s="18" customFormat="1" ht="93.6" x14ac:dyDescent="0.3">
      <c r="A52" s="13">
        <v>3719770</v>
      </c>
      <c r="B52" s="38">
        <v>86</v>
      </c>
      <c r="C52" s="22">
        <v>9770</v>
      </c>
      <c r="D52" s="16" t="s">
        <v>84</v>
      </c>
      <c r="E52" s="24" t="s">
        <v>98</v>
      </c>
      <c r="F52" s="23" t="s">
        <v>97</v>
      </c>
      <c r="G52" s="12" t="s">
        <v>153</v>
      </c>
      <c r="H52" s="13"/>
      <c r="I52" s="63">
        <f>J52+K52</f>
        <v>2103000</v>
      </c>
      <c r="J52" s="63">
        <v>2103000</v>
      </c>
      <c r="K52" s="63"/>
      <c r="L52" s="20"/>
    </row>
    <row r="53" spans="1:12" s="54" customFormat="1" ht="35.4" customHeight="1" x14ac:dyDescent="0.3">
      <c r="A53" s="21">
        <v>14</v>
      </c>
      <c r="B53" s="44">
        <v>89</v>
      </c>
      <c r="C53" s="65" t="s">
        <v>158</v>
      </c>
      <c r="D53" s="66"/>
      <c r="E53" s="66"/>
      <c r="F53" s="66"/>
      <c r="G53" s="67"/>
      <c r="H53" s="21"/>
      <c r="I53" s="62">
        <f t="shared" si="0"/>
        <v>5000000</v>
      </c>
      <c r="J53" s="62">
        <f>J54</f>
        <v>5000000</v>
      </c>
      <c r="K53" s="62">
        <f>K54</f>
        <v>0</v>
      </c>
      <c r="L53" s="19">
        <f>L54</f>
        <v>0</v>
      </c>
    </row>
    <row r="54" spans="1:12" s="18" customFormat="1" ht="62.4" x14ac:dyDescent="0.3">
      <c r="A54" s="13">
        <v>3719800</v>
      </c>
      <c r="B54" s="32">
        <v>89</v>
      </c>
      <c r="C54" s="22">
        <v>9800</v>
      </c>
      <c r="D54" s="16" t="s">
        <v>84</v>
      </c>
      <c r="E54" s="50" t="s">
        <v>126</v>
      </c>
      <c r="F54" s="23" t="s">
        <v>97</v>
      </c>
      <c r="G54" s="12" t="s">
        <v>158</v>
      </c>
      <c r="H54" s="13"/>
      <c r="I54" s="63">
        <f>J54+K54</f>
        <v>5000000</v>
      </c>
      <c r="J54" s="63">
        <v>5000000</v>
      </c>
      <c r="K54" s="63"/>
      <c r="L54" s="20"/>
    </row>
    <row r="55" spans="1:12" s="54" customFormat="1" ht="43.95" customHeight="1" x14ac:dyDescent="0.3">
      <c r="A55" s="21">
        <v>15</v>
      </c>
      <c r="B55" s="45">
        <v>90</v>
      </c>
      <c r="C55" s="65" t="s">
        <v>171</v>
      </c>
      <c r="D55" s="66"/>
      <c r="E55" s="66"/>
      <c r="F55" s="66"/>
      <c r="G55" s="67"/>
      <c r="H55" s="21"/>
      <c r="I55" s="62">
        <f t="shared" si="0"/>
        <v>599600</v>
      </c>
      <c r="J55" s="62">
        <f>J56+J57</f>
        <v>599600</v>
      </c>
      <c r="K55" s="62">
        <f t="shared" ref="K55:L55" si="6">K56+K57</f>
        <v>0</v>
      </c>
      <c r="L55" s="19">
        <f t="shared" si="6"/>
        <v>0</v>
      </c>
    </row>
    <row r="56" spans="1:12" s="18" customFormat="1" ht="78" x14ac:dyDescent="0.3">
      <c r="A56" s="11" t="s">
        <v>62</v>
      </c>
      <c r="B56" s="35">
        <v>90</v>
      </c>
      <c r="C56" s="11" t="s">
        <v>63</v>
      </c>
      <c r="D56" s="11" t="s">
        <v>64</v>
      </c>
      <c r="E56" s="49" t="s">
        <v>65</v>
      </c>
      <c r="F56" s="49" t="s">
        <v>164</v>
      </c>
      <c r="G56" s="12" t="s">
        <v>171</v>
      </c>
      <c r="H56" s="13"/>
      <c r="I56" s="63">
        <f>J56+K56</f>
        <v>433600</v>
      </c>
      <c r="J56" s="63">
        <v>433600</v>
      </c>
      <c r="K56" s="63"/>
      <c r="L56" s="20"/>
    </row>
    <row r="57" spans="1:12" s="18" customFormat="1" ht="78" x14ac:dyDescent="0.3">
      <c r="A57" s="11" t="s">
        <v>96</v>
      </c>
      <c r="B57" s="35">
        <v>90</v>
      </c>
      <c r="C57" s="11" t="s">
        <v>91</v>
      </c>
      <c r="D57" s="11" t="s">
        <v>64</v>
      </c>
      <c r="E57" s="49" t="s">
        <v>92</v>
      </c>
      <c r="F57" s="23" t="s">
        <v>168</v>
      </c>
      <c r="G57" s="12" t="s">
        <v>171</v>
      </c>
      <c r="H57" s="13"/>
      <c r="I57" s="63">
        <f>J57+K57</f>
        <v>166000</v>
      </c>
      <c r="J57" s="63">
        <v>166000</v>
      </c>
      <c r="K57" s="63"/>
      <c r="L57" s="20"/>
    </row>
    <row r="58" spans="1:12" s="54" customFormat="1" ht="62.4" customHeight="1" x14ac:dyDescent="0.3">
      <c r="A58" s="21">
        <v>16</v>
      </c>
      <c r="B58" s="44">
        <v>91</v>
      </c>
      <c r="C58" s="65" t="s">
        <v>172</v>
      </c>
      <c r="D58" s="66"/>
      <c r="E58" s="66"/>
      <c r="F58" s="66"/>
      <c r="G58" s="67"/>
      <c r="H58" s="21"/>
      <c r="I58" s="62">
        <f t="shared" si="0"/>
        <v>873900</v>
      </c>
      <c r="J58" s="62">
        <f>J59</f>
        <v>873900</v>
      </c>
      <c r="K58" s="62">
        <f>K59</f>
        <v>0</v>
      </c>
      <c r="L58" s="19">
        <f>L59</f>
        <v>0</v>
      </c>
    </row>
    <row r="59" spans="1:12" s="18" customFormat="1" ht="62.4" x14ac:dyDescent="0.3">
      <c r="A59" s="16" t="s">
        <v>99</v>
      </c>
      <c r="B59" s="32">
        <v>91</v>
      </c>
      <c r="C59" s="13">
        <v>8220</v>
      </c>
      <c r="D59" s="16" t="s">
        <v>64</v>
      </c>
      <c r="E59" s="50" t="s">
        <v>100</v>
      </c>
      <c r="F59" s="49" t="s">
        <v>164</v>
      </c>
      <c r="G59" s="12" t="s">
        <v>172</v>
      </c>
      <c r="H59" s="13"/>
      <c r="I59" s="63">
        <f>J59+K59</f>
        <v>873900</v>
      </c>
      <c r="J59" s="63">
        <v>873900</v>
      </c>
      <c r="K59" s="63"/>
      <c r="L59" s="20"/>
    </row>
    <row r="60" spans="1:12" s="54" customFormat="1" ht="15.6" x14ac:dyDescent="0.3">
      <c r="A60" s="21">
        <v>17</v>
      </c>
      <c r="B60" s="44">
        <v>92</v>
      </c>
      <c r="C60" s="65" t="s">
        <v>157</v>
      </c>
      <c r="D60" s="66"/>
      <c r="E60" s="66"/>
      <c r="F60" s="66"/>
      <c r="G60" s="67"/>
      <c r="H60" s="21"/>
      <c r="I60" s="62">
        <f t="shared" si="0"/>
        <v>1625212</v>
      </c>
      <c r="J60" s="62">
        <f>J61</f>
        <v>1625212</v>
      </c>
      <c r="K60" s="62"/>
      <c r="L60" s="19"/>
    </row>
    <row r="61" spans="1:12" s="18" customFormat="1" ht="62.4" x14ac:dyDescent="0.3">
      <c r="A61" s="13">
        <v>3719800</v>
      </c>
      <c r="B61" s="36">
        <v>92</v>
      </c>
      <c r="C61" s="22">
        <v>9800</v>
      </c>
      <c r="D61" s="16" t="s">
        <v>84</v>
      </c>
      <c r="E61" s="50" t="s">
        <v>126</v>
      </c>
      <c r="F61" s="23" t="s">
        <v>97</v>
      </c>
      <c r="G61" s="12" t="s">
        <v>157</v>
      </c>
      <c r="H61" s="13"/>
      <c r="I61" s="63">
        <f>J61+K61</f>
        <v>1625212</v>
      </c>
      <c r="J61" s="63">
        <v>1625212</v>
      </c>
      <c r="K61" s="63"/>
      <c r="L61" s="20"/>
    </row>
    <row r="62" spans="1:12" s="54" customFormat="1" ht="41.4" customHeight="1" x14ac:dyDescent="0.3">
      <c r="A62" s="21">
        <v>18</v>
      </c>
      <c r="B62" s="44">
        <v>93</v>
      </c>
      <c r="C62" s="65" t="s">
        <v>173</v>
      </c>
      <c r="D62" s="66"/>
      <c r="E62" s="66"/>
      <c r="F62" s="66"/>
      <c r="G62" s="67"/>
      <c r="H62" s="21"/>
      <c r="I62" s="62">
        <f t="shared" si="0"/>
        <v>23866400</v>
      </c>
      <c r="J62" s="62">
        <f>J64+J65+J63</f>
        <v>23866400</v>
      </c>
      <c r="K62" s="62">
        <f>K64+K65+K63</f>
        <v>0</v>
      </c>
      <c r="L62" s="19">
        <f>L64+L65+L63</f>
        <v>0</v>
      </c>
    </row>
    <row r="63" spans="1:12" s="18" customFormat="1" ht="93.6" x14ac:dyDescent="0.3">
      <c r="A63" s="11" t="s">
        <v>5</v>
      </c>
      <c r="B63" s="31">
        <v>93</v>
      </c>
      <c r="C63" s="11" t="s">
        <v>17</v>
      </c>
      <c r="D63" s="11" t="s">
        <v>9</v>
      </c>
      <c r="E63" s="23" t="s">
        <v>6</v>
      </c>
      <c r="F63" s="12" t="s">
        <v>163</v>
      </c>
      <c r="G63" s="12" t="s">
        <v>173</v>
      </c>
      <c r="H63" s="13"/>
      <c r="I63" s="63">
        <f>J63+K63</f>
        <v>1000000</v>
      </c>
      <c r="J63" s="63">
        <v>1000000</v>
      </c>
      <c r="K63" s="63"/>
      <c r="L63" s="20"/>
    </row>
    <row r="64" spans="1:12" s="18" customFormat="1" ht="93.6" x14ac:dyDescent="0.3">
      <c r="A64" s="11" t="s">
        <v>70</v>
      </c>
      <c r="B64" s="34">
        <v>93</v>
      </c>
      <c r="C64" s="11" t="s">
        <v>71</v>
      </c>
      <c r="D64" s="11" t="s">
        <v>72</v>
      </c>
      <c r="E64" s="61" t="s">
        <v>73</v>
      </c>
      <c r="F64" s="23" t="s">
        <v>85</v>
      </c>
      <c r="G64" s="12" t="s">
        <v>173</v>
      </c>
      <c r="H64" s="13"/>
      <c r="I64" s="63">
        <f>J64+K64</f>
        <v>3153000</v>
      </c>
      <c r="J64" s="63">
        <v>3153000</v>
      </c>
      <c r="K64" s="63"/>
      <c r="L64" s="20"/>
    </row>
    <row r="65" spans="1:13" s="18" customFormat="1" ht="93.6" x14ac:dyDescent="0.3">
      <c r="A65" s="11" t="s">
        <v>74</v>
      </c>
      <c r="B65" s="34">
        <v>93</v>
      </c>
      <c r="C65" s="11" t="s">
        <v>59</v>
      </c>
      <c r="D65" s="11" t="s">
        <v>60</v>
      </c>
      <c r="E65" s="23" t="s">
        <v>61</v>
      </c>
      <c r="F65" s="23" t="s">
        <v>85</v>
      </c>
      <c r="G65" s="12" t="s">
        <v>173</v>
      </c>
      <c r="H65" s="13"/>
      <c r="I65" s="63">
        <f>J65+K65</f>
        <v>19713400</v>
      </c>
      <c r="J65" s="63">
        <f>321200+19392200</f>
        <v>19713400</v>
      </c>
      <c r="K65" s="63"/>
      <c r="L65" s="20"/>
    </row>
    <row r="66" spans="1:13" s="54" customFormat="1" ht="24.6" customHeight="1" x14ac:dyDescent="0.3">
      <c r="A66" s="21">
        <v>19</v>
      </c>
      <c r="B66" s="44">
        <v>98</v>
      </c>
      <c r="C66" s="65" t="s">
        <v>174</v>
      </c>
      <c r="D66" s="66"/>
      <c r="E66" s="66"/>
      <c r="F66" s="66"/>
      <c r="G66" s="67"/>
      <c r="H66" s="21"/>
      <c r="I66" s="62">
        <f t="shared" si="0"/>
        <v>1634400</v>
      </c>
      <c r="J66" s="62">
        <f>J67+J68</f>
        <v>1634400</v>
      </c>
      <c r="K66" s="62">
        <f>K67+K68</f>
        <v>0</v>
      </c>
      <c r="L66" s="19">
        <f>L67+L68</f>
        <v>0</v>
      </c>
    </row>
    <row r="67" spans="1:13" s="18" customFormat="1" ht="46.8" x14ac:dyDescent="0.3">
      <c r="A67" s="11" t="s">
        <v>14</v>
      </c>
      <c r="B67" s="31">
        <v>98</v>
      </c>
      <c r="C67" s="11" t="s">
        <v>36</v>
      </c>
      <c r="D67" s="11" t="s">
        <v>15</v>
      </c>
      <c r="E67" s="23" t="s">
        <v>43</v>
      </c>
      <c r="F67" s="23" t="s">
        <v>85</v>
      </c>
      <c r="G67" s="12" t="s">
        <v>174</v>
      </c>
      <c r="H67" s="13"/>
      <c r="I67" s="63">
        <f t="shared" ref="I67" si="7">J67+K67</f>
        <v>316300</v>
      </c>
      <c r="J67" s="63">
        <v>316300</v>
      </c>
      <c r="K67" s="63"/>
      <c r="L67" s="20"/>
    </row>
    <row r="68" spans="1:13" s="54" customFormat="1" ht="46.8" x14ac:dyDescent="0.3">
      <c r="A68" s="11" t="s">
        <v>27</v>
      </c>
      <c r="B68" s="31">
        <v>98</v>
      </c>
      <c r="C68" s="11" t="s">
        <v>28</v>
      </c>
      <c r="D68" s="11" t="s">
        <v>15</v>
      </c>
      <c r="E68" s="23" t="s">
        <v>29</v>
      </c>
      <c r="F68" s="23" t="s">
        <v>90</v>
      </c>
      <c r="G68" s="12" t="s">
        <v>174</v>
      </c>
      <c r="H68" s="13"/>
      <c r="I68" s="63">
        <f>J68+K68</f>
        <v>1318100</v>
      </c>
      <c r="J68" s="63">
        <v>1318100</v>
      </c>
      <c r="K68" s="63"/>
      <c r="L68" s="20"/>
    </row>
    <row r="69" spans="1:13" s="54" customFormat="1" ht="40.5" customHeight="1" x14ac:dyDescent="0.3">
      <c r="A69" s="21">
        <v>20</v>
      </c>
      <c r="B69" s="44">
        <v>99</v>
      </c>
      <c r="C69" s="65" t="s">
        <v>175</v>
      </c>
      <c r="D69" s="66"/>
      <c r="E69" s="66"/>
      <c r="F69" s="66"/>
      <c r="G69" s="67"/>
      <c r="H69" s="21"/>
      <c r="I69" s="62">
        <f t="shared" si="0"/>
        <v>7020700</v>
      </c>
      <c r="J69" s="62">
        <f>J70+J71+J72+J73</f>
        <v>7020700</v>
      </c>
      <c r="K69" s="62">
        <f>K70+K71+K72+K73</f>
        <v>0</v>
      </c>
      <c r="L69" s="19">
        <f>L70+L71+L72+L73</f>
        <v>0</v>
      </c>
    </row>
    <row r="70" spans="1:13" s="18" customFormat="1" ht="46.8" x14ac:dyDescent="0.3">
      <c r="A70" s="11" t="s">
        <v>75</v>
      </c>
      <c r="B70" s="31">
        <v>99</v>
      </c>
      <c r="C70" s="11" t="s">
        <v>76</v>
      </c>
      <c r="D70" s="11" t="s">
        <v>25</v>
      </c>
      <c r="E70" s="23" t="s">
        <v>77</v>
      </c>
      <c r="F70" s="23" t="s">
        <v>90</v>
      </c>
      <c r="G70" s="12" t="s">
        <v>175</v>
      </c>
      <c r="H70" s="13"/>
      <c r="I70" s="63">
        <f t="shared" ref="I70:I73" si="8">J70+K70</f>
        <v>1579400</v>
      </c>
      <c r="J70" s="63">
        <f>1579400</f>
        <v>1579400</v>
      </c>
      <c r="K70" s="63"/>
      <c r="L70" s="20"/>
    </row>
    <row r="71" spans="1:13" s="18" customFormat="1" ht="46.8" x14ac:dyDescent="0.3">
      <c r="A71" s="11" t="s">
        <v>79</v>
      </c>
      <c r="B71" s="31">
        <v>99</v>
      </c>
      <c r="C71" s="11" t="s">
        <v>78</v>
      </c>
      <c r="D71" s="11" t="s">
        <v>25</v>
      </c>
      <c r="E71" s="23" t="s">
        <v>80</v>
      </c>
      <c r="F71" s="23" t="s">
        <v>90</v>
      </c>
      <c r="G71" s="12" t="s">
        <v>175</v>
      </c>
      <c r="H71" s="13"/>
      <c r="I71" s="63">
        <f t="shared" si="8"/>
        <v>1104500</v>
      </c>
      <c r="J71" s="63">
        <f>1104500</f>
        <v>1104500</v>
      </c>
      <c r="K71" s="63"/>
      <c r="L71" s="20"/>
    </row>
    <row r="72" spans="1:13" s="18" customFormat="1" ht="46.8" x14ac:dyDescent="0.3">
      <c r="A72" s="13">
        <v>1115049</v>
      </c>
      <c r="B72" s="31">
        <v>99</v>
      </c>
      <c r="C72" s="13">
        <v>5049</v>
      </c>
      <c r="D72" s="13" t="s">
        <v>25</v>
      </c>
      <c r="E72" s="50" t="s">
        <v>142</v>
      </c>
      <c r="F72" s="23" t="s">
        <v>90</v>
      </c>
      <c r="G72" s="12" t="s">
        <v>175</v>
      </c>
      <c r="H72" s="13"/>
      <c r="I72" s="63">
        <f t="shared" si="8"/>
        <v>40000</v>
      </c>
      <c r="J72" s="63">
        <v>40000</v>
      </c>
      <c r="K72" s="63"/>
      <c r="L72" s="20"/>
    </row>
    <row r="73" spans="1:13" s="18" customFormat="1" ht="78" x14ac:dyDescent="0.3">
      <c r="A73" s="11" t="s">
        <v>23</v>
      </c>
      <c r="B73" s="31">
        <v>99</v>
      </c>
      <c r="C73" s="11" t="s">
        <v>24</v>
      </c>
      <c r="D73" s="11" t="s">
        <v>25</v>
      </c>
      <c r="E73" s="49" t="s">
        <v>44</v>
      </c>
      <c r="F73" s="23" t="s">
        <v>90</v>
      </c>
      <c r="G73" s="12" t="s">
        <v>175</v>
      </c>
      <c r="H73" s="13"/>
      <c r="I73" s="63">
        <f t="shared" si="8"/>
        <v>4296800</v>
      </c>
      <c r="J73" s="63">
        <v>4296800</v>
      </c>
      <c r="K73" s="63"/>
      <c r="L73" s="20"/>
    </row>
    <row r="74" spans="1:13" s="55" customFormat="1" ht="17.399999999999999" x14ac:dyDescent="0.3">
      <c r="A74" s="78" t="s">
        <v>105</v>
      </c>
      <c r="B74" s="78"/>
      <c r="C74" s="78"/>
      <c r="D74" s="78"/>
      <c r="E74" s="78"/>
      <c r="F74" s="78"/>
      <c r="G74" s="78"/>
      <c r="H74" s="78"/>
      <c r="I74" s="64">
        <f>I10+I12+I15+I26+I28+I33+I35+I37+I39+I41+I43+I48+I51+I53+I55+I58+I60+I62+I66+I69</f>
        <v>357540012</v>
      </c>
      <c r="J74" s="64">
        <f t="shared" ref="J74:L74" si="9">J10+J12+J15+J26+J28+J33+J35+J37+J39+J41+J43+J48+J51+J53+J55+J58+J60+J62+J66+J69</f>
        <v>356790012</v>
      </c>
      <c r="K74" s="64">
        <f t="shared" si="9"/>
        <v>750000</v>
      </c>
      <c r="L74" s="25">
        <f t="shared" si="9"/>
        <v>0</v>
      </c>
    </row>
    <row r="75" spans="1:13" s="56" customFormat="1" ht="18" x14ac:dyDescent="0.3">
      <c r="A75" s="47"/>
      <c r="B75" s="52"/>
      <c r="C75" s="47"/>
      <c r="D75" s="47"/>
      <c r="E75" s="57"/>
      <c r="F75" s="57"/>
      <c r="G75" s="57"/>
      <c r="H75" s="47"/>
      <c r="I75" s="48"/>
      <c r="J75" s="48"/>
      <c r="K75" s="48"/>
      <c r="L75" s="48"/>
    </row>
    <row r="76" spans="1:13" s="14" customFormat="1" ht="15.6" x14ac:dyDescent="0.3">
      <c r="A76" s="17"/>
      <c r="B76" s="40"/>
      <c r="C76" s="18"/>
      <c r="D76" s="17"/>
      <c r="E76" s="58" t="s">
        <v>102</v>
      </c>
      <c r="F76" s="58"/>
      <c r="G76" s="59"/>
      <c r="H76" s="18" t="s">
        <v>103</v>
      </c>
      <c r="I76" s="18"/>
      <c r="J76" s="18"/>
      <c r="K76" s="18"/>
      <c r="L76" s="18"/>
    </row>
    <row r="77" spans="1:13" x14ac:dyDescent="0.3">
      <c r="I77" s="27"/>
      <c r="J77" s="27"/>
      <c r="K77" s="27"/>
      <c r="L77" s="27"/>
      <c r="M77" s="26"/>
    </row>
  </sheetData>
  <autoFilter ref="A1:L74">
    <filterColumn colId="9" showButton="0"/>
    <filterColumn colId="10" showButton="0"/>
  </autoFilter>
  <mergeCells count="36">
    <mergeCell ref="A74:H74"/>
    <mergeCell ref="C48:G48"/>
    <mergeCell ref="C51:G51"/>
    <mergeCell ref="J1:L1"/>
    <mergeCell ref="J2:L2"/>
    <mergeCell ref="J3:L3"/>
    <mergeCell ref="J4:L4"/>
    <mergeCell ref="A5:L5"/>
    <mergeCell ref="A7:A8"/>
    <mergeCell ref="C7:C8"/>
    <mergeCell ref="D7:D8"/>
    <mergeCell ref="E7:E8"/>
    <mergeCell ref="G7:G8"/>
    <mergeCell ref="F7:F8"/>
    <mergeCell ref="C35:G35"/>
    <mergeCell ref="C37:G37"/>
    <mergeCell ref="C39:G39"/>
    <mergeCell ref="C41:G41"/>
    <mergeCell ref="C43:G43"/>
    <mergeCell ref="C12:G12"/>
    <mergeCell ref="C15:G15"/>
    <mergeCell ref="C26:G26"/>
    <mergeCell ref="C28:G28"/>
    <mergeCell ref="C33:G33"/>
    <mergeCell ref="H7:H8"/>
    <mergeCell ref="I7:I8"/>
    <mergeCell ref="J7:J8"/>
    <mergeCell ref="K7:L7"/>
    <mergeCell ref="C10:G10"/>
    <mergeCell ref="C69:G69"/>
    <mergeCell ref="C53:G53"/>
    <mergeCell ref="C55:G55"/>
    <mergeCell ref="C58:G58"/>
    <mergeCell ref="C60:G60"/>
    <mergeCell ref="C62:G62"/>
    <mergeCell ref="C66:G66"/>
  </mergeCells>
  <pageMargins left="0.39370078740157483" right="0.39370078740157483" top="0.19685039370078741" bottom="0.19685039370078741" header="0.51181102362204722" footer="0.51181102362204722"/>
  <pageSetup paperSize="9" scale="53" fitToHeight="16" orientation="landscape" r:id="rId1"/>
  <headerFooter differentFirst="1">
    <oddHeader>&amp;C&amp;P</oddHeader>
  </headerFooter>
  <rowBreaks count="2" manualBreakCount="2">
    <brk id="40" max="11" man="1"/>
    <brk id="6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2026</vt:lpstr>
      <vt:lpstr>'2026'!Заголовки_для_друку</vt:lpstr>
      <vt:lpstr>'2026'!Область_друку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2025-12-19T14:12:51Z</dcterms:modified>
</cp:coreProperties>
</file>