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70 сесія 06.02.2026 СИСТЕМА-РУКИ\№1046 Зміни бюджет 26 р\"/>
    </mc:Choice>
  </mc:AlternateContent>
  <xr:revisionPtr revIDLastSave="0" documentId="13_ncr:1_{EA7BD2AE-10EE-4B74-B0D4-EA6CDAB7A60F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Лист1" sheetId="13" state="hidden" r:id="rId1"/>
    <sheet name="2026" sheetId="19" r:id="rId2"/>
  </sheets>
  <externalReferences>
    <externalReference r:id="rId3"/>
    <externalReference r:id="rId4"/>
    <externalReference r:id="rId5"/>
  </externalReferences>
  <definedNames>
    <definedName name="_xlnm.Print_Titles" localSheetId="1">'2026'!$11:$13</definedName>
    <definedName name="_xlnm.Print_Area" localSheetId="1">'2026'!$A$1:$I$31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9" l="1"/>
  <c r="F36" i="19"/>
  <c r="F25" i="19" l="1"/>
  <c r="H33" i="19" l="1"/>
  <c r="F15" i="19"/>
  <c r="G26" i="19"/>
  <c r="G23" i="19" s="1"/>
  <c r="G22" i="19" s="1"/>
  <c r="H26" i="19"/>
  <c r="H23" i="19" s="1"/>
  <c r="H22" i="19" s="1"/>
  <c r="I26" i="19"/>
  <c r="I23" i="19" s="1"/>
  <c r="I22" i="19" s="1"/>
  <c r="F26" i="19"/>
  <c r="F23" i="19" s="1"/>
  <c r="G20" i="19"/>
  <c r="G19" i="19" s="1"/>
  <c r="H20" i="19"/>
  <c r="H19" i="19" s="1"/>
  <c r="I20" i="19"/>
  <c r="I19" i="19" s="1"/>
  <c r="F20" i="19"/>
  <c r="F19" i="19" s="1"/>
  <c r="F22" i="19" l="1"/>
  <c r="G15" i="19"/>
  <c r="H15" i="19"/>
  <c r="I15" i="19"/>
  <c r="G14" i="19" l="1"/>
  <c r="G18" i="19" l="1"/>
  <c r="G30" i="19" s="1"/>
  <c r="I14" i="19"/>
  <c r="H14" i="19"/>
  <c r="I18" i="19" l="1"/>
  <c r="I30" i="19" s="1"/>
  <c r="H18" i="19"/>
  <c r="F14" i="19"/>
  <c r="I34" i="19" l="1"/>
  <c r="H30" i="19"/>
  <c r="H34" i="19" s="1"/>
  <c r="F18" i="19"/>
  <c r="F30" i="19" s="1"/>
  <c r="G33" i="19" l="1"/>
  <c r="G34" i="19" s="1"/>
  <c r="G37" i="19" s="1"/>
  <c r="F33" i="19" l="1"/>
  <c r="F34" i="19" s="1"/>
  <c r="F37" i="19" s="1"/>
</calcChain>
</file>

<file path=xl/sharedStrings.xml><?xml version="1.0" encoding="utf-8"?>
<sst xmlns="http://schemas.openxmlformats.org/spreadsheetml/2006/main" count="75" uniqueCount="66">
  <si>
    <t>ВСЬОГО</t>
  </si>
  <si>
    <t>Код Функціональної класифікації видатків та кредитування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</si>
  <si>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</si>
  <si>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</si>
  <si>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</si>
  <si>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</si>
  <si>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0200000</t>
  </si>
  <si>
    <t>0210000</t>
  </si>
  <si>
    <t>Виконавчий комітет Чорноморської  міської ради  Одеського району Одеської області</t>
  </si>
  <si>
    <t>з них за рахунок:</t>
  </si>
  <si>
    <r>
      <t xml:space="preserve">коштів, що передаються із загального фонду до бюджету розвитку (спеціального фонду)
</t>
    </r>
    <r>
      <rPr>
        <b/>
        <sz val="12"/>
        <rFont val="Times New Roman"/>
        <family val="1"/>
        <charset val="204"/>
      </rPr>
      <t>208400</t>
    </r>
  </si>
  <si>
    <r>
      <t xml:space="preserve">залишку коштів бюджету розвитку на початок року
</t>
    </r>
    <r>
      <rPr>
        <b/>
        <sz val="12"/>
        <rFont val="Times New Roman"/>
        <family val="1"/>
        <charset val="204"/>
      </rPr>
      <t>208100</t>
    </r>
  </si>
  <si>
    <t>Найменування робіт</t>
  </si>
  <si>
    <t>Обсяг видатків бюджету розвитку, грн</t>
  </si>
  <si>
    <t>6.1</t>
  </si>
  <si>
    <t>6.2</t>
  </si>
  <si>
    <t>6.3</t>
  </si>
  <si>
    <t>Начальник фінансового управління                                                                                          Ольга ЯКОВЕНКО</t>
  </si>
  <si>
    <t>0490</t>
  </si>
  <si>
    <r>
      <t xml:space="preserve">доходів
</t>
    </r>
    <r>
      <rPr>
        <b/>
        <sz val="12"/>
        <rFont val="Times New Roman"/>
        <family val="1"/>
        <charset val="204"/>
      </rPr>
      <t>33010100/24170000</t>
    </r>
  </si>
  <si>
    <t xml:space="preserve">Розподіл коштів бюджету розвитку у складі бюджету Чорноморської міської територіальної громади  на 2026 рік </t>
  </si>
  <si>
    <t xml:space="preserve">                                                                                    до  рішення Чорноморської міської ради </t>
  </si>
  <si>
    <t>0763</t>
  </si>
  <si>
    <t>0212170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</si>
  <si>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</si>
  <si>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</si>
  <si>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 Чорноморськ, вул. Захисників України, 1 (розробка проектно-кошторисної документації)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</si>
  <si>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</si>
  <si>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</si>
  <si>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</si>
  <si>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0443</t>
  </si>
  <si>
    <t>Розроблення комплексного плану просторового розвитку території Чорноморської міської територіальної громади</t>
  </si>
  <si>
    <t>1200000</t>
  </si>
  <si>
    <t>1210000</t>
  </si>
  <si>
    <t>1216091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</si>
  <si>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</si>
  <si>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</si>
  <si>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0640</t>
  </si>
  <si>
    <t>Капітальні видатки разом, в т.ч.:</t>
  </si>
  <si>
    <t>Реконструкція скверу за адресою: Одеська область, м.Чорноморськ, проспект Миру, 14. Коригування</t>
  </si>
  <si>
    <t>Відділ комунального господарства та благоустрою Чорноморської  міської ради  Одеського району Одеської області</t>
  </si>
  <si>
    <t>1500000</t>
  </si>
  <si>
    <t>1510000</t>
  </si>
  <si>
    <t>Управління капітального будівництва Чорноморської  міської ради  Одеського району Одеської області</t>
  </si>
  <si>
    <t>1511300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</si>
  <si>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</si>
  <si>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</si>
  <si>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0990</t>
  </si>
  <si>
    <t>Нове будівництво захисної споруди цивільного захисту подвійного призначення Чорноморського економіко - правового ліцею № 1 Чорноморської міської ради Одеського району Одеської області  за адресою: м.Чорноморськ, пров.Шкільний, 8</t>
  </si>
  <si>
    <t>1512171</t>
  </si>
  <si>
    <t>2171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</si>
  <si>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</si>
  <si>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 xml:space="preserve">Капітальний ремонт вікон, дверей та покрівель будівель головного корпусу (літ. "А"), моргу (літ."В"), кухні (літ. "Г") КНП "Чорноморська лікарня" Чорноморської міської ради Одеського району Одеської областіза адресою: вул. Віталія Шума, буд. 4, м. Чорноморськ, Одеського району, Одеської області, пошкоджених внаслідок збройної агресії російської федерації" </t>
  </si>
  <si>
    <t>1516091</t>
  </si>
  <si>
    <t>Реконструкція напірного каналізаційного колектору за адресою: Одеська область, Одеський район, м.Чорноморськ, від вул.Космонавтов, 59Г в с.Малодолинське до вул.Світла, 51 в смт.Олександрівка</t>
  </si>
  <si>
    <t>Реконструкція водогону Дн 600 мм на рибпорт в с.Бурлача Балка Одеського району Одеської області на ділянці в районі с.Сухий Лиман довжиною 460м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</si>
  <si>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</si>
  <si>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1517330</t>
  </si>
  <si>
    <t>7330</t>
  </si>
  <si>
    <t>Збільшення електропотужностей для 13-го мікрорайону міста Чорноморськ, Одеської області</t>
  </si>
  <si>
    <t xml:space="preserve">                                                                                    Додаток 7</t>
  </si>
  <si>
    <t xml:space="preserve">                                                                                    "Додаток 8</t>
  </si>
  <si>
    <t xml:space="preserve">                                                                                    від 24.12.2025  № 1014 - VIII"</t>
  </si>
  <si>
    <t>Інвестпроекти (додаток 6)</t>
  </si>
  <si>
    <t>РАЗОМ БР</t>
  </si>
  <si>
    <t xml:space="preserve">                                                                     від  06.02.2026  № 1046-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</si>
</sst>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mo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4" fillId="0" borderId="0"/>
    <xf numFmtId="0" fontId="15" fillId="0" borderId="0"/>
    <xf numFmtId="0" fontId="6" fillId="0" borderId="0"/>
    <xf numFmtId="0" fontId="16" fillId="0" borderId="0"/>
    <xf numFmtId="0" fontId="2" fillId="0" borderId="0"/>
    <xf numFmtId="0" fontId="17" fillId="0" borderId="0"/>
    <xf numFmtId="0" fontId="1" fillId="0" borderId="0"/>
  </cellStyleXfs>
  <cellXfs count="47">
    <xf numFmtId="0" fontId="0" fillId="0" borderId="0" xfId="0"/>
    <xf numFmtId="4" fontId="4" fillId="2" borderId="0" xfId="0" applyNumberFormat="1" applyFont="1" applyFill="1"/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8" fillId="2" borderId="0" xfId="0" applyFont="1" applyFill="1"/>
    <xf numFmtId="0" fontId="4" fillId="2" borderId="0" xfId="0" applyFont="1" applyFill="1" applyAlignment="1">
      <alignment vertical="center"/>
    </xf>
    <xf numFmtId="0" fontId="4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/>
    <xf numFmtId="0" fontId="18" fillId="2" borderId="4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1" xfId="6" quotePrefix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left" wrapText="1"/>
    </xf>
    <xf numFmtId="4" fontId="13" fillId="2" borderId="1" xfId="0" applyNumberFormat="1" applyFont="1" applyFill="1" applyBorder="1" applyAlignment="1">
      <alignment horizontal="center" vertical="center"/>
    </xf>
    <xf numFmtId="0" fontId="19" fillId="0" borderId="0" xfId="0" applyFont="1"/>
    <xf numFmtId="4" fontId="13" fillId="3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13" fillId="2" borderId="4" xfId="6" applyFont="1" applyFill="1" applyBorder="1" applyAlignment="1">
      <alignment horizontal="center" vertical="center" wrapText="1"/>
    </xf>
    <xf numFmtId="0" fontId="13" fillId="2" borderId="5" xfId="6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2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</cellXfs>
  <cellStyles count="14">
    <cellStyle name="Excel Built-in Normal" xfId="9" xr:uid="{00000000-0005-0000-0000-000000000000}"/>
    <cellStyle name="Звичайний" xfId="0" builtinId="0"/>
    <cellStyle name="Обычный 10" xfId="7" xr:uid="{00000000-0005-0000-0000-000002000000}"/>
    <cellStyle name="Обычный 2" xfId="1" xr:uid="{00000000-0005-0000-0000-000003000000}"/>
    <cellStyle name="Обычный 3" xfId="2" xr:uid="{00000000-0005-0000-0000-000004000000}"/>
    <cellStyle name="Обычный 4" xfId="3" xr:uid="{00000000-0005-0000-0000-000005000000}"/>
    <cellStyle name="Обычный 5" xfId="4" xr:uid="{00000000-0005-0000-0000-000006000000}"/>
    <cellStyle name="Обычный 6" xfId="5" xr:uid="{00000000-0005-0000-0000-000007000000}"/>
    <cellStyle name="Обычный 6 2" xfId="11" xr:uid="{00000000-0005-0000-0000-000008000000}"/>
    <cellStyle name="Обычный 6 3" xfId="13" xr:uid="{00000000-0005-0000-0000-000009000000}"/>
    <cellStyle name="Обычный 7" xfId="8" xr:uid="{00000000-0005-0000-0000-00000A000000}"/>
    <cellStyle name="Обычный 9" xfId="10" xr:uid="{00000000-0005-0000-0000-00000B000000}"/>
    <cellStyle name="Обычный 9 2" xfId="12" xr:uid="{00000000-0005-0000-0000-00000C000000}"/>
    <cellStyle name="Обычный_дод 3" xfId="6" xr:uid="{00000000-0005-0000-0000-00000D000000}"/>
  </cellStyles>
  <dxfs count="0"/>
  <tableStyles count="0" defaultTableStyle="TableStyleMedium9" defaultPivotStyle="PivotStyleLight16"/>
  <colors>
    <mruColors>
      <color rgb="FF060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HARE\0-&#1057;&#1090;&#1072;&#1088;&#1099;&#1077;%20&#1076;&#1072;&#1085;&#1085;&#1099;&#1077;\SHARE\&#1041;&#1102;&#1076;&#1078;&#1077;&#1090;%202026\&#1059;&#1058;&#1054;&#1063;&#1053;&#1045;&#1053;&#1053;&#1071;\1_&#1053;&#1040;&#1057;&#1058;&#1059;&#1055;&#1053;&#1045;\&#1044;&#1086;&#1076;&#1072;&#1090;&#1086;&#1082;%205%20(6)%20&#1030;&#1085;&#1074;&#1077;&#1089;&#1090;&#1080;&#1094;&#1110;&#1111;%20&#1074;%20&#1088;&#1086;&#1073;&#1086;&#1090;&#111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%203%20(3)%20&#1042;&#1080;&#1076;&#1072;&#1090;&#1082;&#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%202%20(2)%20&#1060;&#1110;&#1085;&#1072;&#1085;&#1089;&#1091;&#1074;&#1072;&#1085;&#1085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"/>
    </sheetNames>
    <sheetDataSet>
      <sheetData sheetId="0">
        <row r="25">
          <cell r="I25">
            <v>114680254.5</v>
          </cell>
          <cell r="K25">
            <v>56255100</v>
          </cell>
          <cell r="L25">
            <v>8851200</v>
          </cell>
          <cell r="N25">
            <v>49573954.5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"/>
    </sheetNames>
    <sheetDataSet>
      <sheetData sheetId="0">
        <row r="214">
          <cell r="K214">
            <v>138785763.5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"/>
    </sheetNames>
    <sheetDataSet>
      <sheetData sheetId="0">
        <row r="21">
          <cell r="E21">
            <v>123199763.5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abSelected="1" view="pageBreakPreview" topLeftCell="A2" zoomScaleNormal="100" zoomScaleSheetLayoutView="100" workbookViewId="0">
      <selection activeCell="E3" sqref="E3:F3"/>
    </sheetView>
  </sheetViews>
  <sheetFormatPr defaultColWidth="9.109375" defaultRowHeight="18"/>
  <cols>
    <col min="1" max="1" width="17.109375" style="7" customWidth="1"/>
    <col min="2" max="2" width="13.33203125" style="3" customWidth="1"/>
    <col min="3" max="3" width="15.33203125" style="3" customWidth="1"/>
    <col min="4" max="4" width="40" style="3" customWidth="1"/>
    <col min="5" max="5" width="71.5546875" style="4" customWidth="1"/>
    <col min="6" max="6" width="21.109375" style="3" customWidth="1"/>
    <col min="7" max="9" width="21.109375" style="10" hidden="1" customWidth="1"/>
    <col min="10" max="10" width="21.109375" style="3" customWidth="1"/>
    <col min="11" max="16384" width="9.109375" style="3"/>
  </cols>
  <sheetData>
    <row r="1" spans="1:9">
      <c r="E1" s="8" t="s">
        <v>60</v>
      </c>
    </row>
    <row r="2" spans="1:9">
      <c r="E2" s="8" t="s">
        <v>21</v>
      </c>
    </row>
    <row r="3" spans="1:9">
      <c r="E3" s="46" t="s">
        <v>65</v>
      </c>
      <c r="F3" s="46"/>
    </row>
    <row r="4" spans="1:9" ht="7.8" customHeight="1"/>
    <row r="5" spans="1:9">
      <c r="E5" s="8" t="s">
        <v>61</v>
      </c>
      <c r="F5" s="8"/>
    </row>
    <row r="6" spans="1:9">
      <c r="E6" s="8" t="s">
        <v>21</v>
      </c>
      <c r="F6" s="8"/>
    </row>
    <row r="7" spans="1:9">
      <c r="E7" s="8" t="s">
        <v>62</v>
      </c>
      <c r="F7" s="8"/>
    </row>
    <row r="8" spans="1:9">
      <c r="A8" s="39">
        <v>1558900000</v>
      </c>
      <c r="B8" s="39"/>
    </row>
    <row r="9" spans="1:9">
      <c r="A9" s="40" t="s">
        <v>5</v>
      </c>
      <c r="B9" s="40"/>
      <c r="D9" s="7"/>
    </row>
    <row r="10" spans="1:9" s="2" customFormat="1" ht="45" customHeight="1">
      <c r="A10" s="41" t="s">
        <v>20</v>
      </c>
      <c r="B10" s="41"/>
      <c r="C10" s="41"/>
      <c r="D10" s="41"/>
      <c r="E10" s="41"/>
      <c r="F10" s="41"/>
      <c r="G10" s="41"/>
      <c r="H10" s="41"/>
      <c r="I10" s="41"/>
    </row>
    <row r="11" spans="1:9" s="8" customFormat="1" ht="15.6" customHeight="1">
      <c r="A11" s="42" t="s">
        <v>2</v>
      </c>
      <c r="B11" s="42" t="s">
        <v>3</v>
      </c>
      <c r="C11" s="42" t="s">
        <v>1</v>
      </c>
      <c r="D11" s="42" t="s">
        <v>4</v>
      </c>
      <c r="E11" s="42" t="s">
        <v>12</v>
      </c>
      <c r="F11" s="42" t="s">
        <v>13</v>
      </c>
      <c r="G11" s="45" t="s">
        <v>9</v>
      </c>
      <c r="H11" s="45"/>
      <c r="I11" s="45"/>
    </row>
    <row r="12" spans="1:9" s="8" customFormat="1" ht="99.6" customHeight="1">
      <c r="A12" s="43"/>
      <c r="B12" s="43"/>
      <c r="C12" s="43"/>
      <c r="D12" s="44"/>
      <c r="E12" s="44"/>
      <c r="F12" s="44"/>
      <c r="G12" s="11" t="s">
        <v>10</v>
      </c>
      <c r="H12" s="11" t="s">
        <v>11</v>
      </c>
      <c r="I12" s="11" t="s">
        <v>19</v>
      </c>
    </row>
    <row r="13" spans="1:9">
      <c r="A13" s="5">
        <v>1</v>
      </c>
      <c r="B13" s="5">
        <v>2</v>
      </c>
      <c r="C13" s="5">
        <v>3</v>
      </c>
      <c r="D13" s="6">
        <v>4</v>
      </c>
      <c r="E13" s="6">
        <v>5</v>
      </c>
      <c r="F13" s="6">
        <v>6</v>
      </c>
      <c r="G13" s="12" t="s">
        <v>14</v>
      </c>
      <c r="H13" s="12" t="s">
        <v>15</v>
      </c>
      <c r="I13" s="12" t="s">
        <v>16</v>
      </c>
    </row>
    <row r="14" spans="1:9" s="36" customFormat="1" ht="18.75" customHeight="1">
      <c r="A14" s="22" t="s">
        <v>6</v>
      </c>
      <c r="B14" s="22"/>
      <c r="C14" s="22"/>
      <c r="D14" s="37" t="s">
        <v>8</v>
      </c>
      <c r="E14" s="38"/>
      <c r="F14" s="23">
        <f t="shared" ref="F14:I14" si="0">F15</f>
        <v>6096918</v>
      </c>
      <c r="G14" s="35">
        <f>G15</f>
        <v>4362118</v>
      </c>
      <c r="H14" s="35">
        <f t="shared" si="0"/>
        <v>0</v>
      </c>
      <c r="I14" s="35">
        <f t="shared" si="0"/>
        <v>1734800</v>
      </c>
    </row>
    <row r="15" spans="1:9" s="36" customFormat="1" ht="18.75" customHeight="1">
      <c r="A15" s="22" t="s">
        <v>7</v>
      </c>
      <c r="B15" s="24"/>
      <c r="C15" s="24"/>
      <c r="D15" s="37" t="s">
        <v>8</v>
      </c>
      <c r="E15" s="38"/>
      <c r="F15" s="23">
        <f>SUM(F16:F17)</f>
        <v>6096918</v>
      </c>
      <c r="G15" s="35">
        <f t="shared" ref="G15:I15" si="1">SUM(G16:G17)</f>
        <v>4362118</v>
      </c>
      <c r="H15" s="35">
        <f t="shared" si="1"/>
        <v>0</v>
      </c>
      <c r="I15" s="35">
        <f t="shared" si="1"/>
        <v>1734800</v>
      </c>
    </row>
    <row r="16" spans="1:9" s="9" customFormat="1" ht="138.6" customHeight="1">
      <c r="A16" s="24" t="s">
        <v>23</v>
      </c>
      <c r="B16" s="24" t="s">
        <v>24</v>
      </c>
      <c r="C16" s="24" t="s">
        <v>22</v>
      </c>
      <c r="D16" s="25" t="s">
        <v>25</v>
      </c>
      <c r="E16" s="25" t="s">
        <v>26</v>
      </c>
      <c r="F16" s="26">
        <v>196918</v>
      </c>
      <c r="G16" s="18">
        <v>196918</v>
      </c>
      <c r="H16" s="18"/>
      <c r="I16" s="18"/>
    </row>
    <row r="17" spans="1:9" s="9" customFormat="1" ht="65.400000000000006" customHeight="1">
      <c r="A17" s="24" t="s">
        <v>27</v>
      </c>
      <c r="B17" s="24" t="s">
        <v>28</v>
      </c>
      <c r="C17" s="24" t="s">
        <v>30</v>
      </c>
      <c r="D17" s="25" t="s">
        <v>29</v>
      </c>
      <c r="E17" s="25" t="s">
        <v>31</v>
      </c>
      <c r="F17" s="26">
        <v>5900000</v>
      </c>
      <c r="G17" s="18">
        <v>4165200</v>
      </c>
      <c r="H17" s="18"/>
      <c r="I17" s="18">
        <v>1734800</v>
      </c>
    </row>
    <row r="18" spans="1:9" s="9" customFormat="1" ht="31.8" customHeight="1">
      <c r="A18" s="22" t="s">
        <v>32</v>
      </c>
      <c r="B18" s="22"/>
      <c r="C18" s="22"/>
      <c r="D18" s="37" t="s">
        <v>40</v>
      </c>
      <c r="E18" s="38"/>
      <c r="F18" s="23">
        <f t="shared" ref="F18:I19" si="2">F19</f>
        <v>839500</v>
      </c>
      <c r="G18" s="13">
        <f>G19</f>
        <v>839500</v>
      </c>
      <c r="H18" s="13">
        <f t="shared" si="2"/>
        <v>0</v>
      </c>
      <c r="I18" s="13">
        <f t="shared" si="2"/>
        <v>0</v>
      </c>
    </row>
    <row r="19" spans="1:9" s="9" customFormat="1" ht="31.8" customHeight="1">
      <c r="A19" s="22" t="s">
        <v>33</v>
      </c>
      <c r="B19" s="24"/>
      <c r="C19" s="24"/>
      <c r="D19" s="37" t="s">
        <v>40</v>
      </c>
      <c r="E19" s="38"/>
      <c r="F19" s="23">
        <f>F20</f>
        <v>839500</v>
      </c>
      <c r="G19" s="21">
        <f t="shared" ref="G19" si="3">G20</f>
        <v>839500</v>
      </c>
      <c r="H19" s="21">
        <f t="shared" si="2"/>
        <v>0</v>
      </c>
      <c r="I19" s="21">
        <f t="shared" si="2"/>
        <v>0</v>
      </c>
    </row>
    <row r="20" spans="1:9" s="9" customFormat="1" ht="78">
      <c r="A20" s="24" t="s">
        <v>34</v>
      </c>
      <c r="B20" s="24" t="s">
        <v>35</v>
      </c>
      <c r="C20" s="24" t="s">
        <v>37</v>
      </c>
      <c r="D20" s="27" t="s">
        <v>36</v>
      </c>
      <c r="E20" s="28" t="s">
        <v>38</v>
      </c>
      <c r="F20" s="26">
        <f>SUM(F21:F21)</f>
        <v>839500</v>
      </c>
      <c r="G20" s="18">
        <f>SUM(G21:G21)</f>
        <v>839500</v>
      </c>
      <c r="H20" s="18">
        <f>SUM(H21:H21)</f>
        <v>0</v>
      </c>
      <c r="I20" s="18">
        <f>SUM(I21:I21)</f>
        <v>0</v>
      </c>
    </row>
    <row r="21" spans="1:9" s="9" customFormat="1" ht="31.2">
      <c r="A21" s="24"/>
      <c r="B21" s="24"/>
      <c r="C21" s="24"/>
      <c r="D21" s="27"/>
      <c r="E21" s="15" t="s">
        <v>39</v>
      </c>
      <c r="F21" s="16">
        <v>839500</v>
      </c>
      <c r="G21" s="19">
        <v>839500</v>
      </c>
      <c r="H21" s="18"/>
      <c r="I21" s="18"/>
    </row>
    <row r="22" spans="1:9" s="9" customFormat="1">
      <c r="A22" s="22" t="s">
        <v>41</v>
      </c>
      <c r="B22" s="22"/>
      <c r="C22" s="22"/>
      <c r="D22" s="37" t="s">
        <v>43</v>
      </c>
      <c r="E22" s="38"/>
      <c r="F22" s="23">
        <f t="shared" ref="F22:I22" si="4">F23</f>
        <v>17169091</v>
      </c>
      <c r="G22" s="13">
        <f>G23</f>
        <v>12169091</v>
      </c>
      <c r="H22" s="13">
        <f t="shared" si="4"/>
        <v>5000000</v>
      </c>
      <c r="I22" s="13">
        <f t="shared" si="4"/>
        <v>0</v>
      </c>
    </row>
    <row r="23" spans="1:9" s="9" customFormat="1">
      <c r="A23" s="22" t="s">
        <v>42</v>
      </c>
      <c r="B23" s="24"/>
      <c r="C23" s="24"/>
      <c r="D23" s="37" t="s">
        <v>43</v>
      </c>
      <c r="E23" s="38"/>
      <c r="F23" s="23">
        <f>F24+F25+F26+F29</f>
        <v>17169091</v>
      </c>
      <c r="G23" s="13">
        <f t="shared" ref="G23:I23" si="5">G24+G25+G26+G29</f>
        <v>12169091</v>
      </c>
      <c r="H23" s="13">
        <f t="shared" si="5"/>
        <v>5000000</v>
      </c>
      <c r="I23" s="13">
        <f t="shared" si="5"/>
        <v>0</v>
      </c>
    </row>
    <row r="24" spans="1:9" s="9" customFormat="1" ht="78">
      <c r="A24" s="24" t="s">
        <v>44</v>
      </c>
      <c r="B24" s="24" t="s">
        <v>45</v>
      </c>
      <c r="C24" s="24" t="s">
        <v>47</v>
      </c>
      <c r="D24" s="27" t="s">
        <v>46</v>
      </c>
      <c r="E24" s="28" t="s">
        <v>48</v>
      </c>
      <c r="F24" s="26">
        <v>145916</v>
      </c>
      <c r="G24" s="18">
        <v>145916</v>
      </c>
      <c r="H24" s="18"/>
      <c r="I24" s="18"/>
    </row>
    <row r="25" spans="1:9" s="9" customFormat="1" ht="93.6">
      <c r="A25" s="24" t="s">
        <v>49</v>
      </c>
      <c r="B25" s="24" t="s">
        <v>50</v>
      </c>
      <c r="C25" s="24" t="s">
        <v>22</v>
      </c>
      <c r="D25" s="27" t="s">
        <v>51</v>
      </c>
      <c r="E25" s="28" t="s">
        <v>52</v>
      </c>
      <c r="F25" s="26">
        <f>7050730</f>
        <v>7050730</v>
      </c>
      <c r="G25" s="18">
        <v>2050730</v>
      </c>
      <c r="H25" s="18">
        <v>5000000</v>
      </c>
      <c r="I25" s="18"/>
    </row>
    <row r="26" spans="1:9" s="9" customFormat="1" ht="78">
      <c r="A26" s="24" t="s">
        <v>53</v>
      </c>
      <c r="B26" s="24" t="s">
        <v>35</v>
      </c>
      <c r="C26" s="24" t="s">
        <v>37</v>
      </c>
      <c r="D26" s="27" t="s">
        <v>36</v>
      </c>
      <c r="E26" s="28" t="s">
        <v>38</v>
      </c>
      <c r="F26" s="26">
        <f>SUM(F27:F28)</f>
        <v>1000000</v>
      </c>
      <c r="G26" s="18">
        <f t="shared" ref="G26:I26" si="6">SUM(G27:G28)</f>
        <v>1000000</v>
      </c>
      <c r="H26" s="18">
        <f t="shared" si="6"/>
        <v>0</v>
      </c>
      <c r="I26" s="18">
        <f t="shared" si="6"/>
        <v>0</v>
      </c>
    </row>
    <row r="27" spans="1:9" s="9" customFormat="1" ht="62.4">
      <c r="A27" s="24"/>
      <c r="B27" s="24"/>
      <c r="C27" s="24"/>
      <c r="D27" s="27"/>
      <c r="E27" s="17" t="s">
        <v>54</v>
      </c>
      <c r="F27" s="26">
        <v>500000</v>
      </c>
      <c r="G27" s="18">
        <v>500000</v>
      </c>
      <c r="H27" s="18"/>
      <c r="I27" s="18"/>
    </row>
    <row r="28" spans="1:9" s="9" customFormat="1" ht="46.8">
      <c r="A28" s="24"/>
      <c r="B28" s="24"/>
      <c r="C28" s="24"/>
      <c r="D28" s="27"/>
      <c r="E28" s="17" t="s">
        <v>55</v>
      </c>
      <c r="F28" s="26">
        <v>500000</v>
      </c>
      <c r="G28" s="18">
        <v>500000</v>
      </c>
      <c r="H28" s="18"/>
      <c r="I28" s="18"/>
    </row>
    <row r="29" spans="1:9" s="9" customFormat="1" ht="78">
      <c r="A29" s="24" t="s">
        <v>57</v>
      </c>
      <c r="B29" s="24" t="s">
        <v>58</v>
      </c>
      <c r="C29" s="24" t="s">
        <v>18</v>
      </c>
      <c r="D29" s="27" t="s">
        <v>56</v>
      </c>
      <c r="E29" s="28" t="s">
        <v>59</v>
      </c>
      <c r="F29" s="26">
        <v>8972445</v>
      </c>
      <c r="G29" s="18">
        <v>8972445</v>
      </c>
      <c r="H29" s="18"/>
      <c r="I29" s="18"/>
    </row>
    <row r="30" spans="1:9">
      <c r="A30" s="29"/>
      <c r="B30" s="30"/>
      <c r="C30" s="30"/>
      <c r="D30" s="31"/>
      <c r="E30" s="32" t="s">
        <v>0</v>
      </c>
      <c r="F30" s="33">
        <f>F14+F18+F22</f>
        <v>24105509</v>
      </c>
      <c r="G30" s="33">
        <f t="shared" ref="G30:I30" si="7">G14+G18+G22</f>
        <v>17370709</v>
      </c>
      <c r="H30" s="33">
        <f t="shared" si="7"/>
        <v>5000000</v>
      </c>
      <c r="I30" s="33">
        <f t="shared" si="7"/>
        <v>1734800</v>
      </c>
    </row>
    <row r="31" spans="1:9" ht="18.600000000000001">
      <c r="A31" s="34"/>
      <c r="B31" s="8" t="s">
        <v>17</v>
      </c>
      <c r="C31" s="8"/>
      <c r="D31" s="8"/>
      <c r="E31" s="8"/>
      <c r="F31" s="8"/>
    </row>
    <row r="32" spans="1:9">
      <c r="F32" s="1"/>
      <c r="G32" s="14"/>
      <c r="H32" s="14"/>
      <c r="I32" s="14"/>
    </row>
    <row r="33" spans="5:9">
      <c r="E33" s="20" t="s">
        <v>63</v>
      </c>
      <c r="F33" s="1">
        <f>'[1]2026'!$I$25</f>
        <v>114680254.5</v>
      </c>
      <c r="G33" s="14">
        <f>'[1]2026'!$K$25+'[1]2026'!$N$25</f>
        <v>105829054.5</v>
      </c>
      <c r="H33" s="14">
        <f>'[1]2026'!$L$25</f>
        <v>8851200</v>
      </c>
    </row>
    <row r="34" spans="5:9">
      <c r="E34" s="20" t="s">
        <v>64</v>
      </c>
      <c r="F34" s="1">
        <f>F30+F33</f>
        <v>138785763.5</v>
      </c>
      <c r="G34" s="1">
        <f>G30+G33</f>
        <v>123199763.5</v>
      </c>
      <c r="H34" s="1">
        <f>H30+H33</f>
        <v>13851200</v>
      </c>
      <c r="I34" s="1">
        <f>I30+I33</f>
        <v>1734800</v>
      </c>
    </row>
    <row r="36" spans="5:9">
      <c r="F36" s="1">
        <f>'[2]2026'!$K$214</f>
        <v>138785763.5</v>
      </c>
      <c r="G36" s="14">
        <f>'[3]2026'!$E$21</f>
        <v>123199763.5</v>
      </c>
    </row>
    <row r="37" spans="5:9">
      <c r="F37" s="1">
        <f>F34-F36</f>
        <v>0</v>
      </c>
      <c r="G37" s="1">
        <f>G34-G36</f>
        <v>0</v>
      </c>
    </row>
  </sheetData>
  <mergeCells count="17">
    <mergeCell ref="D23:E23"/>
    <mergeCell ref="D18:E18"/>
    <mergeCell ref="D19:E19"/>
    <mergeCell ref="D22:E22"/>
    <mergeCell ref="E3:F3"/>
    <mergeCell ref="D14:E14"/>
    <mergeCell ref="D15:E15"/>
    <mergeCell ref="A8:B8"/>
    <mergeCell ref="A9:B9"/>
    <mergeCell ref="A10:I10"/>
    <mergeCell ref="A11:A12"/>
    <mergeCell ref="B11:B12"/>
    <mergeCell ref="C11:C12"/>
    <mergeCell ref="D11:D12"/>
    <mergeCell ref="E11:E12"/>
    <mergeCell ref="F11:F12"/>
    <mergeCell ref="G11:I11"/>
  </mergeCells>
  <pageMargins left="0.59055118110236227" right="0.19685039370078741" top="0.19685039370078741" bottom="0.19685039370078741" header="0.78740157480314965" footer="0"/>
  <pageSetup paperSize="9" scale="79" fitToHeight="0" orientation="landscape" r:id="rId1"/>
  <headerFooter differentFirst="1">
    <oddHeader>&amp;C&amp;P</oddHeader>
  </headerFooter>
  <rowBreaks count="1" manualBreakCount="1">
    <brk id="17" max="8" man="1"/>
  </rowBreaks>
  <colBreaks count="1" manualBreakCount="1">
    <brk id="6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</vt:lpstr>
      <vt:lpstr>2026</vt:lpstr>
      <vt:lpstr>'2026'!Заголовки_для_друку</vt:lpstr>
      <vt:lpstr>'2026'!Область_друку</vt:lpstr>
    </vt:vector>
  </TitlesOfParts>
  <Company>УКХиЭ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Tofan</cp:lastModifiedBy>
  <cp:lastPrinted>2026-02-03T11:59:18Z</cp:lastPrinted>
  <dcterms:created xsi:type="dcterms:W3CDTF">2005-08-15T04:40:30Z</dcterms:created>
  <dcterms:modified xsi:type="dcterms:W3CDTF">2026-02-09T13:14:27Z</dcterms:modified>
</cp:coreProperties>
</file>